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8195" windowHeight="11760" firstSheet="1" activeTab="1"/>
  </bookViews>
  <sheets>
    <sheet name="Shpz paga" sheetId="2" state="hidden" r:id="rId1"/>
    <sheet name="Buxheti 2020" sheetId="3" r:id="rId2"/>
    <sheet name="Thesar 2020" sheetId="4" state="hidden" r:id="rId3"/>
  </sheets>
  <definedNames>
    <definedName name="_xlnm._FilterDatabase" localSheetId="2" hidden="1">'Thesar 2020'!$A$2:$BB$145</definedName>
  </definedNames>
  <calcPr calcId="124519"/>
</workbook>
</file>

<file path=xl/calcChain.xml><?xml version="1.0" encoding="utf-8"?>
<calcChain xmlns="http://schemas.openxmlformats.org/spreadsheetml/2006/main">
  <c r="W130" i="4"/>
  <c r="O103" l="1"/>
  <c r="Q86" l="1"/>
  <c r="F132" l="1"/>
  <c r="G132"/>
  <c r="H132"/>
  <c r="I132"/>
  <c r="K132"/>
  <c r="L132"/>
  <c r="M132"/>
  <c r="N132"/>
  <c r="O132"/>
  <c r="P132"/>
  <c r="Q132"/>
  <c r="R132"/>
  <c r="S132"/>
  <c r="T132"/>
  <c r="U132"/>
  <c r="V132"/>
  <c r="X132"/>
  <c r="Y132"/>
  <c r="Z132"/>
  <c r="AA132"/>
  <c r="AB132"/>
  <c r="AC132"/>
  <c r="AD132"/>
  <c r="AE132"/>
  <c r="AF132"/>
  <c r="AG132"/>
  <c r="AH132"/>
  <c r="AI132"/>
  <c r="D46" i="3" s="1"/>
  <c r="AJ132" i="4"/>
  <c r="AK132"/>
  <c r="AL132"/>
  <c r="AM132"/>
  <c r="AN132"/>
  <c r="AO132"/>
  <c r="AP132"/>
  <c r="AQ132"/>
  <c r="AR132"/>
  <c r="AS132"/>
  <c r="AT132"/>
  <c r="AU132"/>
  <c r="AV132"/>
  <c r="AW132"/>
  <c r="AX132"/>
  <c r="AY132"/>
  <c r="AZ132"/>
  <c r="BA132"/>
  <c r="BB132"/>
  <c r="E132"/>
  <c r="D82" l="1"/>
  <c r="D132" s="1"/>
  <c r="C94" i="3" l="1"/>
  <c r="E87"/>
  <c r="E88"/>
  <c r="E89"/>
  <c r="E90"/>
  <c r="E91"/>
  <c r="E86"/>
  <c r="E23"/>
  <c r="E24"/>
  <c r="E25"/>
  <c r="E26"/>
  <c r="E27"/>
  <c r="E28"/>
  <c r="E29"/>
  <c r="E30"/>
  <c r="E31"/>
  <c r="E32"/>
  <c r="E35"/>
  <c r="E39"/>
  <c r="E41"/>
  <c r="E42"/>
  <c r="E43"/>
  <c r="E44"/>
  <c r="E46"/>
  <c r="E47"/>
  <c r="E48"/>
  <c r="E49"/>
  <c r="E51"/>
  <c r="E52"/>
  <c r="E55"/>
  <c r="E56"/>
  <c r="E57"/>
  <c r="E58"/>
  <c r="E59"/>
  <c r="E60"/>
  <c r="E61"/>
  <c r="E62"/>
  <c r="E63"/>
  <c r="E64"/>
  <c r="E65"/>
  <c r="E66"/>
  <c r="E67"/>
  <c r="E68"/>
  <c r="E70"/>
  <c r="E71"/>
  <c r="E73"/>
  <c r="E74"/>
  <c r="E22"/>
  <c r="E9"/>
  <c r="D10"/>
  <c r="E10" s="1"/>
  <c r="J132" i="4"/>
  <c r="D16" i="3"/>
  <c r="E16" s="1"/>
  <c r="W62" i="4"/>
  <c r="W132" s="1"/>
  <c r="D94" i="3" l="1"/>
  <c r="E94" s="1"/>
  <c r="D12"/>
  <c r="E12" s="1"/>
  <c r="D11"/>
  <c r="E11" s="1"/>
  <c r="D8"/>
  <c r="E8" s="1"/>
  <c r="D15"/>
  <c r="E15" s="1"/>
  <c r="D54"/>
  <c r="E54" s="1"/>
  <c r="D40"/>
  <c r="E40" s="1"/>
  <c r="D38"/>
  <c r="E38" s="1"/>
  <c r="D53"/>
  <c r="E53" s="1"/>
  <c r="D69"/>
  <c r="E69" s="1"/>
  <c r="D81"/>
  <c r="D45"/>
  <c r="E45" s="1"/>
  <c r="D50"/>
  <c r="E50" s="1"/>
  <c r="D37"/>
  <c r="E37" s="1"/>
  <c r="D99"/>
  <c r="D36"/>
  <c r="E36" s="1"/>
  <c r="D33"/>
  <c r="E33" s="1"/>
  <c r="D34"/>
  <c r="E34" s="1"/>
  <c r="C82"/>
  <c r="C78"/>
  <c r="C18"/>
  <c r="C13"/>
  <c r="E81" l="1"/>
  <c r="D82"/>
  <c r="E82" s="1"/>
  <c r="D17"/>
  <c r="D18" s="1"/>
  <c r="E18" s="1"/>
  <c r="C83"/>
  <c r="C95" s="1"/>
  <c r="C98" s="1"/>
  <c r="D72"/>
  <c r="D13"/>
  <c r="E13" s="1"/>
  <c r="O20" i="2"/>
  <c r="N20"/>
  <c r="J20"/>
  <c r="G20"/>
  <c r="C20"/>
  <c r="I19"/>
  <c r="I18"/>
  <c r="I17"/>
  <c r="I16"/>
  <c r="I15"/>
  <c r="I14"/>
  <c r="P20"/>
  <c r="I13"/>
  <c r="I12"/>
  <c r="K12" s="1"/>
  <c r="I11"/>
  <c r="K11" s="1"/>
  <c r="I10"/>
  <c r="K10" s="1"/>
  <c r="I9"/>
  <c r="K9" s="1"/>
  <c r="K8"/>
  <c r="E17" i="3" l="1"/>
  <c r="D78"/>
  <c r="D83" s="1"/>
  <c r="E72"/>
  <c r="Q20" i="2"/>
  <c r="K14"/>
  <c r="K15"/>
  <c r="K16"/>
  <c r="K17"/>
  <c r="K18"/>
  <c r="K19"/>
  <c r="I20"/>
  <c r="E83" i="3" l="1"/>
  <c r="D95"/>
  <c r="E78"/>
  <c r="E95" l="1"/>
  <c r="D100"/>
  <c r="D101" s="1"/>
</calcChain>
</file>

<file path=xl/comments1.xml><?xml version="1.0" encoding="utf-8"?>
<comments xmlns="http://schemas.openxmlformats.org/spreadsheetml/2006/main">
  <authors>
    <author>Admin</author>
  </authors>
  <commentList>
    <comment ref="D45" authorId="0">
      <text>
        <r>
          <rPr>
            <b/>
            <sz val="9"/>
            <color indexed="81"/>
            <rFont val="Tahoma"/>
            <family val="2"/>
          </rPr>
          <t>vula+dogana+lyerje+pastrime+desinfektim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inastefa_2</author>
    <author>Admin</author>
    <author>user</author>
  </authors>
  <commentList>
    <comment ref="K6" authorId="0">
      <text>
        <r>
          <rPr>
            <b/>
            <sz val="9"/>
            <color indexed="81"/>
            <rFont val="Tahoma"/>
            <charset val="1"/>
          </rPr>
          <t>inastefa_2:</t>
        </r>
        <r>
          <rPr>
            <sz val="9"/>
            <color indexed="81"/>
            <rFont val="Tahoma"/>
            <charset val="1"/>
          </rPr>
          <t xml:space="preserve">
paga bruto i administrstes.</t>
        </r>
      </text>
    </comment>
    <comment ref="L7" authorId="0">
      <text>
        <r>
          <rPr>
            <b/>
            <sz val="9"/>
            <color indexed="81"/>
            <rFont val="Tahoma"/>
            <charset val="1"/>
          </rPr>
          <t>inastefa_2:</t>
        </r>
        <r>
          <rPr>
            <sz val="9"/>
            <color indexed="81"/>
            <rFont val="Tahoma"/>
            <charset val="1"/>
          </rPr>
          <t xml:space="preserve">
paga bruto e punonjesve me kontrat
</t>
        </r>
      </text>
    </comment>
    <comment ref="F31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1353.68 EUR</t>
        </r>
      </text>
    </comment>
    <comment ref="J41" authorId="0">
      <text>
        <r>
          <rPr>
            <b/>
            <sz val="9"/>
            <color indexed="81"/>
            <rFont val="Tahoma"/>
            <charset val="1"/>
          </rPr>
          <t>inastefa_2:</t>
        </r>
        <r>
          <rPr>
            <sz val="9"/>
            <color indexed="81"/>
            <rFont val="Tahoma"/>
            <charset val="1"/>
          </rPr>
          <t xml:space="preserve">
Kjo del duke mbledhur Hague fee e del me shumen e kredis se statemantit te shkurtit.( 14,938,835.64 - 155,835.64= 14,783,000</t>
        </r>
      </text>
    </comment>
    <comment ref="G71" authorId="2">
      <text>
        <r>
          <rPr>
            <b/>
            <sz val="9"/>
            <color indexed="81"/>
            <rFont val="Tahoma"/>
            <family val="2"/>
          </rPr>
          <t>1CHF=119.75 ALL 
(586,298 CHF)</t>
        </r>
      </text>
    </comment>
    <comment ref="F77" authorId="1">
      <text>
        <r>
          <rPr>
            <sz val="8"/>
            <color indexed="81"/>
            <rFont val="Tahoma"/>
            <family val="2"/>
          </rPr>
          <t>KURS  BSH 118.55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1" authorId="1">
      <text>
        <r>
          <rPr>
            <sz val="8"/>
            <color indexed="81"/>
            <rFont val="Tahoma"/>
            <family val="2"/>
          </rPr>
          <t>KURS BSH  123.54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3" authorId="0">
      <text>
        <r>
          <rPr>
            <b/>
            <sz val="9"/>
            <color indexed="81"/>
            <rFont val="Tahoma"/>
            <charset val="1"/>
          </rPr>
          <t>inastefa_2:</t>
        </r>
        <r>
          <rPr>
            <sz val="9"/>
            <color indexed="81"/>
            <rFont val="Tahoma"/>
            <charset val="1"/>
          </rPr>
          <t xml:space="preserve">
kjo shume llogaritet nga Shuma e statemanitit ne fund - te gjitha EPO,HAGUE fee, Madrid yearly distribution 2019</t>
        </r>
      </text>
    </comment>
    <comment ref="F97" authorId="1">
      <text>
        <r>
          <rPr>
            <sz val="9"/>
            <color indexed="81"/>
            <rFont val="Tahoma"/>
            <charset val="1"/>
          </rPr>
          <t xml:space="preserve">Kurs BSH 116.73
</t>
        </r>
      </text>
    </comment>
    <comment ref="F126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KURS BSH 116.52</t>
        </r>
      </text>
    </comment>
  </commentList>
</comments>
</file>

<file path=xl/sharedStrings.xml><?xml version="1.0" encoding="utf-8"?>
<sst xmlns="http://schemas.openxmlformats.org/spreadsheetml/2006/main" count="487" uniqueCount="314">
  <si>
    <t>Prill</t>
  </si>
  <si>
    <t>Qershor</t>
  </si>
  <si>
    <t>Korrik</t>
  </si>
  <si>
    <t>Gusht</t>
  </si>
  <si>
    <t>Tetor</t>
  </si>
  <si>
    <t>Nentor</t>
  </si>
  <si>
    <t>UKT</t>
  </si>
  <si>
    <t>Paga bruto / punonjesit e administrates</t>
  </si>
  <si>
    <t>Paga bruto / punonjes me kontrate</t>
  </si>
  <si>
    <t>Paga bruto total</t>
  </si>
  <si>
    <t>Detyrime Punedhenesi</t>
  </si>
  <si>
    <t>Total paga + sigurime</t>
  </si>
  <si>
    <t>(sipas borderose)</t>
  </si>
  <si>
    <t>(sipas tatimeve)</t>
  </si>
  <si>
    <t>Dif.</t>
  </si>
  <si>
    <t>SHTATOR</t>
  </si>
  <si>
    <t>MAJ</t>
  </si>
  <si>
    <t>MARS</t>
  </si>
  <si>
    <t>SHKURT</t>
  </si>
  <si>
    <t>JANAR</t>
  </si>
  <si>
    <t>DHJETOR</t>
  </si>
  <si>
    <t>dhjetor</t>
  </si>
  <si>
    <t>Total</t>
  </si>
  <si>
    <t xml:space="preserve">                                         MIRATOI</t>
  </si>
  <si>
    <t xml:space="preserve">                              KESHILLI   MBIKQYRËS</t>
  </si>
  <si>
    <t>PARASHIKIM PER BUXHETIN E DPPI-se PER VITIN 2020</t>
  </si>
  <si>
    <t>Parashikim</t>
  </si>
  <si>
    <t>Nr</t>
  </si>
  <si>
    <t>ZERAT</t>
  </si>
  <si>
    <t>A. KL.7</t>
  </si>
  <si>
    <t>TE ARDHURAT</t>
  </si>
  <si>
    <t>Aktivitet  kryesor, aplikime kombetare</t>
  </si>
  <si>
    <t xml:space="preserve">Të trashëg. invest, proj. ne vazh.  </t>
  </si>
  <si>
    <t xml:space="preserve">Marreveshje e Madridit                      </t>
  </si>
  <si>
    <t xml:space="preserve"> Marreveshja e Hages          </t>
  </si>
  <si>
    <t xml:space="preserve">Te ardhura nga ZEP      </t>
  </si>
  <si>
    <t>TOTALI I TE ARDHURAVE</t>
  </si>
  <si>
    <t>B.600+601</t>
  </si>
  <si>
    <t xml:space="preserve">SHPENZIME PERSONELI            </t>
  </si>
  <si>
    <t>Paga e administrates</t>
  </si>
  <si>
    <t>Paga me kontrate per kohe te kufizuar</t>
  </si>
  <si>
    <t>0000</t>
  </si>
  <si>
    <t xml:space="preserve">Sigurime Shoqerore , Shendetesore   </t>
  </si>
  <si>
    <t>SHUMA</t>
  </si>
  <si>
    <t>C.</t>
  </si>
  <si>
    <t xml:space="preserve">SHPENZIME KORRENTE   </t>
  </si>
  <si>
    <t>602.'0</t>
  </si>
  <si>
    <t xml:space="preserve">  Materiale zyre dhe  te pergjithshme</t>
  </si>
  <si>
    <t>0100</t>
  </si>
  <si>
    <t xml:space="preserve">Kancelari         </t>
  </si>
  <si>
    <t>0200</t>
  </si>
  <si>
    <t xml:space="preserve">Materiale per pastrim, dezinfektim, ngrohje,  ndriçim </t>
  </si>
  <si>
    <t>0300</t>
  </si>
  <si>
    <t>Materiale per funks e pajiste zyres. Toner</t>
  </si>
  <si>
    <t>0400</t>
  </si>
  <si>
    <t>Materiale per funksionimin e pajisjeve speciale</t>
  </si>
  <si>
    <t>0500</t>
  </si>
  <si>
    <t>Blerje dokumentaconi</t>
  </si>
  <si>
    <t>0900</t>
  </si>
  <si>
    <t>Furniz dhe mater te tjera zy dhe te pergj. Mat promov</t>
  </si>
  <si>
    <t>Materiale dhe sherbime speciale</t>
  </si>
  <si>
    <t xml:space="preserve">Libra dhe publikime profesionale </t>
  </si>
  <si>
    <t>Shpenzim per prodhim dokumentacioni specifik</t>
  </si>
  <si>
    <t>Te tj mat dhe shpz spec(konsulenca), spote publ.perkthime,konferenca. Spotet publicitare sherbejne per promovimine e fushes se PI, ku promovimi eshte nje nga dy shtyllat kryesore te ligjit 9947 dhe eshte detyrim promovimi i saj. Perkthimi I akteve nenligjore si detyrim i anetaresimit te DPPI-se ne organizma nderkombetare, WIPO, EPO, EUIPO. Ne faqen zyrtare duhet te jene te perkthyera ne gjuhen angleze.</t>
  </si>
  <si>
    <t>Sherbime nga te tretet</t>
  </si>
  <si>
    <t>Elektricitet</t>
  </si>
  <si>
    <t>Uje</t>
  </si>
  <si>
    <t xml:space="preserve">Sherbime telefonike </t>
  </si>
  <si>
    <t>Telefoni fikse</t>
  </si>
  <si>
    <t>Telefoni celular</t>
  </si>
  <si>
    <t>Posta dhe sherbimi korrier</t>
  </si>
  <si>
    <t xml:space="preserve">Sherbim per ngrohje </t>
  </si>
  <si>
    <t>Sherbimet bankare</t>
  </si>
  <si>
    <t>Sherbime te sigurimit dhe ruajtjes</t>
  </si>
  <si>
    <t>Sherbime te pastrimit dhe gjelberimit</t>
  </si>
  <si>
    <t>Sherbime te printimit dhe publikimit</t>
  </si>
  <si>
    <t xml:space="preserve">Kosto e trajnimit dhe seminareve </t>
  </si>
  <si>
    <t xml:space="preserve">Sherbime te tjera.  </t>
  </si>
  <si>
    <t>Fondi i emergjencave 2%</t>
  </si>
  <si>
    <t>Shpenzime  transporti</t>
  </si>
  <si>
    <t>Karburant dhe vaj</t>
  </si>
  <si>
    <t>Pjese kembimi , goma , bateri</t>
  </si>
  <si>
    <t>Shpenzimet e siguracionit te mjeteve te transportit</t>
  </si>
  <si>
    <t>Shpenzime te tjera transporti</t>
  </si>
  <si>
    <t>Shpenzime udhetimi</t>
  </si>
  <si>
    <t>Udhetim i brendshem</t>
  </si>
  <si>
    <t>Udhetim jashte shtetit</t>
  </si>
  <si>
    <t xml:space="preserve">Shpenzime per mirembajtje te zakonshme </t>
  </si>
  <si>
    <t xml:space="preserve">Shpenzime per mirembajtjen e objekteve ndertimore </t>
  </si>
  <si>
    <t>Shpenzime per mirembajtjen e mjeteve te transportit</t>
  </si>
  <si>
    <t xml:space="preserve">Shpenzime per mirembajtjen e pajisjeve te zyrave </t>
  </si>
  <si>
    <t>Shpenzime per qiramarrje</t>
  </si>
  <si>
    <t>Shpenzime per qiramarrje ambjentesh</t>
  </si>
  <si>
    <t xml:space="preserve">Shpenzime per qiramarrje mjetesh transporti </t>
  </si>
  <si>
    <t>Shpenzime te tjera qiraje</t>
  </si>
  <si>
    <t>Shpenzime per detyrime dhe kompesime legale</t>
  </si>
  <si>
    <t>Shpenzim per ekzekutim te dety. kontr. pa paguara</t>
  </si>
  <si>
    <t>Shpenzime per kompesime te tjera ta papaguara</t>
  </si>
  <si>
    <t>Shpenzime te lidhura me huamarrjen per hua</t>
  </si>
  <si>
    <t>Shpenzime per kuota qe rrjedhin nga detyrimet</t>
  </si>
  <si>
    <t>Shpenzime te tjera operative</t>
  </si>
  <si>
    <t>Shpenzime per pritje dhe percjellje</t>
  </si>
  <si>
    <t>Shpenzime per aktivitete sociale per personelin</t>
  </si>
  <si>
    <t>Shpenzime gjyqesore</t>
  </si>
  <si>
    <t>Shpenzime per honorare( Bordi+K.Mbikqyres)</t>
  </si>
  <si>
    <t xml:space="preserve">Shpenzime per pjesmarrje ne konferenca </t>
  </si>
  <si>
    <t>Shpenzime per tatime &amp;taksa te paguara nga institu.</t>
  </si>
  <si>
    <t>E.604</t>
  </si>
  <si>
    <t xml:space="preserve">                 TRANSFERIME KORRENTE TE BRENDESHME</t>
  </si>
  <si>
    <t>F.605</t>
  </si>
  <si>
    <t xml:space="preserve">TRANSFERIME KORRENTE JASHTE   </t>
  </si>
  <si>
    <t>Transferta Organizma Nderkombetare; "Marreveshja e Lisbones" referuar nenit 29 te Aktit te Gjeneves</t>
  </si>
  <si>
    <t>Transferta Organizma Nderkombetare;(EPO) ne zbatim te nenit 39 te Konventes Europiane te Patentave</t>
  </si>
  <si>
    <t xml:space="preserve">SHUMA    </t>
  </si>
  <si>
    <t xml:space="preserve">TOTALI I SHPENZIMEVE </t>
  </si>
  <si>
    <t>G.231.8</t>
  </si>
  <si>
    <t xml:space="preserve"> SHPENZIME KAPITALE TE TRUPEZUARA    </t>
  </si>
  <si>
    <t>Orendi zyre</t>
  </si>
  <si>
    <t xml:space="preserve">Pajisje kompjuterike </t>
  </si>
  <si>
    <t>Krijimi I nje faqe te re ne dy gjuhe, shqip, anglisht + faqe administ.Vazhdon ne 2019</t>
  </si>
  <si>
    <t>Liçense Server Payroll, implementim dhe venie ne pune</t>
  </si>
  <si>
    <t>Kamera sigurie dhe akses kontrolli</t>
  </si>
  <si>
    <t>Krijimi I nje regjistri per listen e PA, kush ska paguar kalon "inactive" vazh 2019</t>
  </si>
  <si>
    <t>l.230</t>
  </si>
  <si>
    <r>
      <t xml:space="preserve"> </t>
    </r>
    <r>
      <rPr>
        <b/>
        <sz val="14"/>
        <rFont val="Arial"/>
        <family val="2"/>
      </rPr>
      <t>SHPENZIME KAPITALE TE PATRUPEZUARA</t>
    </r>
  </si>
  <si>
    <t>TOTALI I SHPENZIMEVE KAPITALE</t>
  </si>
  <si>
    <t>TOTAL SHPENZIME KORRENTE DHE INVESTIMESH</t>
  </si>
  <si>
    <t>TEPRICA DERDHJE NE BUXHETIN E SHTETIT</t>
  </si>
  <si>
    <t>Banka</t>
  </si>
  <si>
    <t xml:space="preserve">Tatim ne burim </t>
  </si>
  <si>
    <t>Hotel, Sig Shend, etj</t>
  </si>
  <si>
    <t xml:space="preserve">Karburant </t>
  </si>
  <si>
    <t>Pagese WIPO PCT</t>
  </si>
  <si>
    <t>Pagese EPO Aplikim nderkombetar</t>
  </si>
  <si>
    <t xml:space="preserve">Orendi zyre </t>
  </si>
  <si>
    <t>Sherbim Auditimi</t>
  </si>
  <si>
    <t>Investim . Financa 5</t>
  </si>
  <si>
    <t>EPO</t>
  </si>
  <si>
    <t>Riparim pajisje zyre</t>
  </si>
  <si>
    <t>Sherbime te tjera</t>
  </si>
  <si>
    <t>Sherbim Larje Automjeti</t>
  </si>
  <si>
    <t xml:space="preserve">Furnitori Tonera </t>
  </si>
  <si>
    <t>Furnitori publikime raporte</t>
  </si>
  <si>
    <t>Furnitor Pajisje Kompjuterike</t>
  </si>
  <si>
    <t>Furnitori  Kancelari</t>
  </si>
  <si>
    <t>Furnitori Materiale promovuese me logo</t>
  </si>
  <si>
    <t>T Mobile</t>
  </si>
  <si>
    <t>Teprice ne buxhetin e shtetit</t>
  </si>
  <si>
    <t>Konference promovuese</t>
  </si>
  <si>
    <t xml:space="preserve"> Kthim pagese</t>
  </si>
  <si>
    <t>Furnitor  Higjenike</t>
  </si>
  <si>
    <t>Bileta Avioni</t>
  </si>
  <si>
    <t>Nr.</t>
  </si>
  <si>
    <t>Date</t>
  </si>
  <si>
    <t>Shpenzime</t>
  </si>
  <si>
    <t>debi</t>
  </si>
  <si>
    <t>kredi</t>
  </si>
  <si>
    <t>Komision Bankar</t>
  </si>
  <si>
    <t xml:space="preserve">Komision Bankar </t>
  </si>
  <si>
    <t>Progresive   2020</t>
  </si>
  <si>
    <t>04.03.2020</t>
  </si>
  <si>
    <t>Viti 2020</t>
  </si>
  <si>
    <t>Paga adm. dhjetor 2019</t>
  </si>
  <si>
    <t>07.01.2020</t>
  </si>
  <si>
    <t>Paga me kontrate dhjetor 2019</t>
  </si>
  <si>
    <t>Sig + Tap muaji dhjetor 2019</t>
  </si>
  <si>
    <t>Blerje vule protokolli</t>
  </si>
  <si>
    <t>Detyrim doganor</t>
  </si>
  <si>
    <t>13.01.2020</t>
  </si>
  <si>
    <t>14.01.2020</t>
  </si>
  <si>
    <t>Albtelecom dhjetor 2019</t>
  </si>
  <si>
    <t>Posta dhjetor 2019</t>
  </si>
  <si>
    <t>Shpz. albtelecom</t>
  </si>
  <si>
    <t>Konsulenca</t>
  </si>
  <si>
    <t>17.01.2020</t>
  </si>
  <si>
    <t>27.01.2020</t>
  </si>
  <si>
    <t>OSHEE dhjetor 2019</t>
  </si>
  <si>
    <t>ULYSSES ENTERPRISES SHPK sherbim doganor</t>
  </si>
  <si>
    <t>Honorar Keshilli Mbikqyres</t>
  </si>
  <si>
    <t>28.01.2020</t>
  </si>
  <si>
    <t>31.01.2020</t>
  </si>
  <si>
    <t>29.01.2020</t>
  </si>
  <si>
    <t>21.01.2020</t>
  </si>
  <si>
    <t>HAGUE FEES DECEMBER 2019</t>
  </si>
  <si>
    <t>EPO DISTRIBUTED FEES</t>
  </si>
  <si>
    <t>Te ardhura janar 2020</t>
  </si>
  <si>
    <t>Paga adm. janar 2020</t>
  </si>
  <si>
    <t>Paga me kontrate janar 2020</t>
  </si>
  <si>
    <t>Sig + Tap muaji janar 2020</t>
  </si>
  <si>
    <t>04.02.2020</t>
  </si>
  <si>
    <t>29.02.2020</t>
  </si>
  <si>
    <t>Dieta jashte vendit</t>
  </si>
  <si>
    <t>18.02.2020</t>
  </si>
  <si>
    <t xml:space="preserve">FAKT viti 2020 </t>
  </si>
  <si>
    <t xml:space="preserve">PLAN viti 2020 </t>
  </si>
  <si>
    <t>Te ardhura shkurt 2020</t>
  </si>
  <si>
    <t>21.02.2020</t>
  </si>
  <si>
    <t xml:space="preserve">Gentian Vathi sherbim </t>
  </si>
  <si>
    <t>Telekom Albania</t>
  </si>
  <si>
    <t>Albtelecom janar 2020</t>
  </si>
  <si>
    <t>Pastrime Silvio Shpk</t>
  </si>
  <si>
    <t>Herjol Xhagolli P.F. (lyerje e ambienteve)</t>
  </si>
  <si>
    <t>Posta janar 2020</t>
  </si>
  <si>
    <t>EUROSIG  SHA, KARTON JESHIL</t>
  </si>
  <si>
    <t>28.02.2020</t>
  </si>
  <si>
    <t>Siguracion te mjeteve te transportit</t>
  </si>
  <si>
    <t>03.03.2020</t>
  </si>
  <si>
    <t>Paga adm. Shkurt 2020</t>
  </si>
  <si>
    <t>Paga me kontrate shkurt 2020</t>
  </si>
  <si>
    <t>Sig + Tap muaji shkurt 2020</t>
  </si>
  <si>
    <t>Te ardhura mars 2020</t>
  </si>
  <si>
    <t>Sig Shendet (1,7 %) 600</t>
  </si>
  <si>
    <t>Sig Shendet (1,7%) 601</t>
  </si>
  <si>
    <t xml:space="preserve"> TAP 600</t>
  </si>
  <si>
    <t>31.03.2020</t>
  </si>
  <si>
    <t xml:space="preserve">Komisione bankare </t>
  </si>
  <si>
    <r>
      <t>Sig. Shoq Punedhenesi</t>
    </r>
    <r>
      <rPr>
        <b/>
        <sz val="8"/>
        <rFont val="Arial"/>
        <family val="2"/>
      </rPr>
      <t xml:space="preserve"> (15%)</t>
    </r>
    <r>
      <rPr>
        <sz val="8"/>
        <rFont val="Arial"/>
        <family val="2"/>
      </rPr>
      <t xml:space="preserve">  601</t>
    </r>
  </si>
  <si>
    <r>
      <t xml:space="preserve">Sig Shoq. Punemarresi  </t>
    </r>
    <r>
      <rPr>
        <b/>
        <sz val="8"/>
        <rFont val="Arial"/>
        <family val="2"/>
      </rPr>
      <t>(9,5%)</t>
    </r>
    <r>
      <rPr>
        <sz val="8"/>
        <rFont val="Arial"/>
        <family val="2"/>
      </rPr>
      <t xml:space="preserve"> 600</t>
    </r>
  </si>
  <si>
    <t>Komision EUR</t>
  </si>
  <si>
    <t>Te ardhura lek</t>
  </si>
  <si>
    <t>Komision klientiCHF</t>
  </si>
  <si>
    <t>Posta</t>
  </si>
  <si>
    <t xml:space="preserve">Pritje percjellje </t>
  </si>
  <si>
    <t>Dieta  jashte vendit</t>
  </si>
  <si>
    <t>Udhetim brenda vendit</t>
  </si>
  <si>
    <t>Taksa vendore</t>
  </si>
  <si>
    <t>Ndalesa te tjera</t>
  </si>
  <si>
    <t xml:space="preserve"> PAGA  600 (punonjes me kontrate)</t>
  </si>
  <si>
    <t xml:space="preserve"> PAGA  600 (administ.)</t>
  </si>
  <si>
    <t>shkurt</t>
  </si>
  <si>
    <t>mars</t>
  </si>
  <si>
    <t>prill</t>
  </si>
  <si>
    <t>maj</t>
  </si>
  <si>
    <t>qershor</t>
  </si>
  <si>
    <t>korrik</t>
  </si>
  <si>
    <t>gusht</t>
  </si>
  <si>
    <t>HAGUE FEES JANUARY 2020</t>
  </si>
  <si>
    <t>Te ardhura nga Haga (CHF)</t>
  </si>
  <si>
    <t>Te ardhura nga ZEP (EUR)</t>
  </si>
  <si>
    <t>Te ardhura nga Madridi (CHF)</t>
  </si>
  <si>
    <t>Diferenca</t>
  </si>
  <si>
    <t>(Ne leke)</t>
  </si>
  <si>
    <t>Kthim pagese, riperteritje pat. viti 8</t>
  </si>
  <si>
    <t>Posta shkurt 2020</t>
  </si>
  <si>
    <t>WORLDWINE SHPK dhurate MV</t>
  </si>
  <si>
    <t xml:space="preserve">Kthim pagesash </t>
  </si>
  <si>
    <t xml:space="preserve">Total </t>
  </si>
  <si>
    <t>Tatim ne burim</t>
  </si>
  <si>
    <t>10.03.2020</t>
  </si>
  <si>
    <t>Honorar Bordi Apelit</t>
  </si>
  <si>
    <t>Dieta brenda vendit Permet</t>
  </si>
  <si>
    <t>Honorare KM &amp; BA</t>
  </si>
  <si>
    <t>Paga adm. Mars 2020</t>
  </si>
  <si>
    <t>Paga me kontrate mars 2020</t>
  </si>
  <si>
    <t>Albtelecom shkurt 2020</t>
  </si>
  <si>
    <t>Telekom  shkurt 2020</t>
  </si>
  <si>
    <t xml:space="preserve"> </t>
  </si>
  <si>
    <t>03.04.2020</t>
  </si>
  <si>
    <t xml:space="preserve">Kthim pagese </t>
  </si>
  <si>
    <t>Sherbim dezinfektimi EGIAN MED</t>
  </si>
  <si>
    <t>30.04.2020</t>
  </si>
  <si>
    <t>FSHU - OSHEE</t>
  </si>
  <si>
    <t>08.04.2020</t>
  </si>
  <si>
    <t>MADRID YEARLY DISTRIBUTION 2019</t>
  </si>
  <si>
    <t>Shpz  janar</t>
  </si>
  <si>
    <t>OSHEE - FSHU shkurt 2020</t>
  </si>
  <si>
    <t>OSHEE - FSHU janar 2020</t>
  </si>
  <si>
    <t>Sig + Tap muaji mars 2020</t>
  </si>
  <si>
    <t>15.04.2020</t>
  </si>
  <si>
    <t xml:space="preserve">Posta </t>
  </si>
  <si>
    <t>22.04.2020</t>
  </si>
  <si>
    <t>HAGUE FEES MARCH 2020</t>
  </si>
  <si>
    <t>29.04.2020</t>
  </si>
  <si>
    <t>Te ardhura prill 2020</t>
  </si>
  <si>
    <t>16.04.2020</t>
  </si>
  <si>
    <t>27.04.2020</t>
  </si>
  <si>
    <t>Telekom mars 2020</t>
  </si>
  <si>
    <t>OSHEE mars 2020</t>
  </si>
  <si>
    <t>diferenca</t>
  </si>
  <si>
    <t>04.05.2020</t>
  </si>
  <si>
    <t>Paga adm. prill 2020</t>
  </si>
  <si>
    <t>Paga me kontrate prill 2020</t>
  </si>
  <si>
    <t>Sig + Tap muaji prill 2020</t>
  </si>
  <si>
    <t>29.05.2020</t>
  </si>
  <si>
    <t>11.05.2020</t>
  </si>
  <si>
    <t>18.05.2020</t>
  </si>
  <si>
    <t>AKEP RINOVIM DOMAIN</t>
  </si>
  <si>
    <t>Albtelekom mars 2020</t>
  </si>
  <si>
    <t>Albtelekom prill 2020</t>
  </si>
  <si>
    <t>Telekom prill 2020</t>
  </si>
  <si>
    <t>HAGUE FEES APRIL 2020</t>
  </si>
  <si>
    <t>19.05.2020</t>
  </si>
  <si>
    <t>OSHEE PRILL 2020</t>
  </si>
  <si>
    <t>28.05.2020</t>
  </si>
  <si>
    <t>Te ardhura MAJ 2020</t>
  </si>
  <si>
    <t>01.06.2020</t>
  </si>
  <si>
    <t>Paga adm. maj 2020</t>
  </si>
  <si>
    <t>Paga me kontrate maj 2020</t>
  </si>
  <si>
    <t>Sig + Tap muaji maj 2020</t>
  </si>
  <si>
    <t>02.06.2020</t>
  </si>
  <si>
    <t>ARISA KONFEKSION SHPK</t>
  </si>
  <si>
    <t>EGIAN MED SHPK</t>
  </si>
  <si>
    <t>Albtelekom maj 2020</t>
  </si>
  <si>
    <t>10.06.2020</t>
  </si>
  <si>
    <t>Kthim pagese</t>
  </si>
  <si>
    <t>12.06.2020</t>
  </si>
  <si>
    <t>16.06.2020</t>
  </si>
  <si>
    <t>ARBEN SKANJA PF (lavazh)</t>
  </si>
  <si>
    <t>OSHEE MAJ 2020</t>
  </si>
  <si>
    <t>30.06.2020</t>
  </si>
  <si>
    <t>TELECOM</t>
  </si>
  <si>
    <t>19.06.2020</t>
  </si>
  <si>
    <t>HAGUE FEES MAY 2020</t>
  </si>
  <si>
    <t>Te ardhura qershor 2020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</si>
</sst>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_-* #,##0.00_-;\-* #,##0.00_-;_-* &quot;-&quot;??_-;_-@_-"/>
    <numFmt numFmtId="166" formatCode="_-* #,##0_-;\-* #,##0_-;_-* &quot;-&quot;??_-;_-@_-"/>
    <numFmt numFmtId="167" formatCode="_(* #,##0_);_(* \(#,##0\);_(* &quot;-&quot;??_);_(@_)"/>
    <numFmt numFmtId="168" formatCode="[$-409]d\-mmm\-yy;@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9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 Narrow"/>
      <family val="2"/>
    </font>
    <font>
      <b/>
      <sz val="14"/>
      <name val="Arial"/>
      <family val="2"/>
      <charset val="238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"/>
      <family val="2"/>
      <charset val="238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Arial"/>
      <family val="2"/>
    </font>
    <font>
      <i/>
      <sz val="11"/>
      <color rgb="FFFF0000"/>
      <name val="Calibri"/>
      <family val="2"/>
      <scheme val="minor"/>
    </font>
    <font>
      <b/>
      <sz val="14"/>
      <color indexed="8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1" tint="4.9989318521683403E-2"/>
      <name val="Arial"/>
      <family val="2"/>
    </font>
    <font>
      <b/>
      <sz val="14"/>
      <color theme="1"/>
      <name val="Arial"/>
      <family val="2"/>
    </font>
    <font>
      <sz val="14"/>
      <color theme="1" tint="4.9989318521683403E-2"/>
      <name val="Arial"/>
      <family val="2"/>
    </font>
    <font>
      <sz val="14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 tint="4.9989318521683403E-2"/>
      <name val="Arial"/>
      <family val="2"/>
    </font>
    <font>
      <sz val="8"/>
      <color theme="1"/>
      <name val="Calibri"/>
      <family val="2"/>
      <scheme val="minor"/>
    </font>
    <font>
      <sz val="8"/>
      <color rgb="FF333333"/>
      <name val="Tahoma"/>
      <family val="2"/>
    </font>
    <font>
      <sz val="9"/>
      <color indexed="81"/>
      <name val="Tahoma"/>
      <charset val="1"/>
    </font>
    <font>
      <sz val="8"/>
      <color indexed="81"/>
      <name val="Tahoma"/>
      <family val="2"/>
    </font>
    <font>
      <b/>
      <sz val="14"/>
      <color theme="3" tint="0.3999755851924192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</cellStyleXfs>
  <cellXfs count="295">
    <xf numFmtId="0" fontId="0" fillId="0" borderId="0" xfId="0"/>
    <xf numFmtId="164" fontId="0" fillId="0" borderId="0" xfId="1" applyFont="1"/>
    <xf numFmtId="0" fontId="0" fillId="0" borderId="1" xfId="0" applyBorder="1"/>
    <xf numFmtId="165" fontId="0" fillId="0" borderId="0" xfId="0" applyNumberFormat="1"/>
    <xf numFmtId="0" fontId="4" fillId="0" borderId="1" xfId="0" applyFont="1" applyBorder="1"/>
    <xf numFmtId="0" fontId="6" fillId="0" borderId="0" xfId="0" applyFont="1"/>
    <xf numFmtId="3" fontId="0" fillId="0" borderId="1" xfId="0" applyNumberFormat="1" applyBorder="1"/>
    <xf numFmtId="0" fontId="0" fillId="0" borderId="0" xfId="0" applyAlignment="1">
      <alignment wrapText="1"/>
    </xf>
    <xf numFmtId="0" fontId="3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6" fontId="0" fillId="0" borderId="1" xfId="0" applyNumberFormat="1" applyBorder="1"/>
    <xf numFmtId="0" fontId="0" fillId="0" borderId="0" xfId="0" applyBorder="1"/>
    <xf numFmtId="9" fontId="0" fillId="2" borderId="1" xfId="0" applyNumberFormat="1" applyFill="1" applyBorder="1"/>
    <xf numFmtId="10" fontId="0" fillId="2" borderId="3" xfId="0" applyNumberFormat="1" applyFill="1" applyBorder="1"/>
    <xf numFmtId="10" fontId="10" fillId="2" borderId="1" xfId="0" applyNumberFormat="1" applyFont="1" applyFill="1" applyBorder="1"/>
    <xf numFmtId="166" fontId="0" fillId="0" borderId="1" xfId="1" applyNumberFormat="1" applyFont="1" applyBorder="1"/>
    <xf numFmtId="3" fontId="2" fillId="0" borderId="1" xfId="0" applyNumberFormat="1" applyFont="1" applyBorder="1"/>
    <xf numFmtId="166" fontId="2" fillId="0" borderId="1" xfId="1" applyNumberFormat="1" applyFont="1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3" fontId="10" fillId="0" borderId="1" xfId="0" applyNumberFormat="1" applyFont="1" applyBorder="1"/>
    <xf numFmtId="166" fontId="0" fillId="0" borderId="0" xfId="1" applyNumberFormat="1" applyFont="1"/>
    <xf numFmtId="166" fontId="5" fillId="0" borderId="1" xfId="0" applyNumberFormat="1" applyFont="1" applyBorder="1"/>
    <xf numFmtId="166" fontId="5" fillId="0" borderId="1" xfId="1" applyNumberFormat="1" applyFont="1" applyBorder="1"/>
    <xf numFmtId="166" fontId="4" fillId="0" borderId="1" xfId="1" applyNumberFormat="1" applyFont="1" applyBorder="1"/>
    <xf numFmtId="0" fontId="4" fillId="0" borderId="0" xfId="0" applyFont="1"/>
    <xf numFmtId="166" fontId="2" fillId="0" borderId="1" xfId="0" applyNumberFormat="1" applyFont="1" applyBorder="1"/>
    <xf numFmtId="0" fontId="11" fillId="0" borderId="1" xfId="0" applyFont="1" applyBorder="1"/>
    <xf numFmtId="166" fontId="11" fillId="0" borderId="1" xfId="1" applyNumberFormat="1" applyFont="1" applyBorder="1"/>
    <xf numFmtId="166" fontId="0" fillId="0" borderId="0" xfId="1" applyNumberFormat="1" applyFont="1" applyBorder="1"/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6" fontId="12" fillId="0" borderId="1" xfId="0" applyNumberFormat="1" applyFont="1" applyBorder="1"/>
    <xf numFmtId="166" fontId="11" fillId="0" borderId="1" xfId="0" applyNumberFormat="1" applyFont="1" applyBorder="1"/>
    <xf numFmtId="166" fontId="6" fillId="0" borderId="0" xfId="0" applyNumberFormat="1" applyFont="1"/>
    <xf numFmtId="166" fontId="0" fillId="0" borderId="0" xfId="0" applyNumberFormat="1"/>
    <xf numFmtId="3" fontId="0" fillId="0" borderId="0" xfId="0" applyNumberFormat="1"/>
    <xf numFmtId="167" fontId="14" fillId="0" borderId="0" xfId="2" applyNumberFormat="1" applyFont="1" applyProtection="1">
      <protection locked="0"/>
    </xf>
    <xf numFmtId="167" fontId="15" fillId="0" borderId="0" xfId="2" applyNumberFormat="1" applyFont="1" applyProtection="1">
      <protection locked="0"/>
    </xf>
    <xf numFmtId="0" fontId="16" fillId="0" borderId="0" xfId="3" applyFont="1" applyFill="1"/>
    <xf numFmtId="0" fontId="13" fillId="0" borderId="0" xfId="3" applyFont="1" applyFill="1"/>
    <xf numFmtId="0" fontId="13" fillId="0" borderId="0" xfId="3" applyFont="1" applyFill="1" applyAlignment="1"/>
    <xf numFmtId="0" fontId="13" fillId="0" borderId="0" xfId="3"/>
    <xf numFmtId="0" fontId="14" fillId="0" borderId="0" xfId="3" applyFont="1" applyProtection="1">
      <protection locked="0"/>
    </xf>
    <xf numFmtId="0" fontId="15" fillId="0" borderId="0" xfId="3" applyFont="1" applyProtection="1">
      <protection locked="0"/>
    </xf>
    <xf numFmtId="0" fontId="13" fillId="0" borderId="0" xfId="3" applyFont="1" applyProtection="1">
      <protection locked="0"/>
    </xf>
    <xf numFmtId="0" fontId="17" fillId="0" borderId="0" xfId="0" applyFont="1"/>
    <xf numFmtId="0" fontId="18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right"/>
    </xf>
    <xf numFmtId="0" fontId="23" fillId="4" borderId="5" xfId="0" applyFont="1" applyFill="1" applyBorder="1" applyProtection="1">
      <protection locked="0"/>
    </xf>
    <xf numFmtId="0" fontId="24" fillId="4" borderId="5" xfId="0" applyFont="1" applyFill="1" applyBorder="1" applyAlignment="1" applyProtection="1">
      <alignment horizontal="center"/>
      <protection locked="0"/>
    </xf>
    <xf numFmtId="0" fontId="25" fillId="4" borderId="4" xfId="0" applyFont="1" applyFill="1" applyBorder="1" applyAlignment="1" applyProtection="1">
      <alignment horizontal="center"/>
      <protection locked="0"/>
    </xf>
    <xf numFmtId="0" fontId="24" fillId="3" borderId="9" xfId="0" applyFont="1" applyFill="1" applyBorder="1" applyProtection="1">
      <protection locked="0"/>
    </xf>
    <xf numFmtId="0" fontId="24" fillId="3" borderId="10" xfId="0" applyFont="1" applyFill="1" applyBorder="1" applyAlignment="1" applyProtection="1">
      <alignment horizontal="center"/>
      <protection locked="0"/>
    </xf>
    <xf numFmtId="0" fontId="17" fillId="0" borderId="3" xfId="0" applyFont="1" applyBorder="1"/>
    <xf numFmtId="0" fontId="26" fillId="0" borderId="9" xfId="0" applyFont="1" applyBorder="1" applyProtection="1">
      <protection locked="0"/>
    </xf>
    <xf numFmtId="0" fontId="26" fillId="0" borderId="10" xfId="0" applyFont="1" applyBorder="1" applyAlignment="1" applyProtection="1">
      <alignment horizontal="left"/>
      <protection locked="0"/>
    </xf>
    <xf numFmtId="167" fontId="25" fillId="0" borderId="1" xfId="0" applyNumberFormat="1" applyFont="1" applyBorder="1"/>
    <xf numFmtId="164" fontId="27" fillId="0" borderId="0" xfId="0" applyNumberFormat="1" applyFont="1"/>
    <xf numFmtId="0" fontId="26" fillId="3" borderId="10" xfId="0" applyFont="1" applyFill="1" applyBorder="1" applyAlignment="1" applyProtection="1">
      <alignment horizontal="left"/>
      <protection locked="0"/>
    </xf>
    <xf numFmtId="0" fontId="27" fillId="0" borderId="0" xfId="0" applyFont="1"/>
    <xf numFmtId="0" fontId="26" fillId="0" borderId="11" xfId="0" applyFont="1" applyBorder="1" applyProtection="1">
      <protection locked="0"/>
    </xf>
    <xf numFmtId="0" fontId="26" fillId="0" borderId="2" xfId="0" applyFont="1" applyBorder="1" applyAlignment="1" applyProtection="1">
      <alignment wrapText="1"/>
      <protection locked="0"/>
    </xf>
    <xf numFmtId="10" fontId="27" fillId="0" borderId="0" xfId="0" applyNumberFormat="1" applyFont="1"/>
    <xf numFmtId="0" fontId="26" fillId="0" borderId="11" xfId="0" applyFont="1" applyBorder="1" applyAlignment="1" applyProtection="1">
      <protection locked="0"/>
    </xf>
    <xf numFmtId="0" fontId="26" fillId="3" borderId="2" xfId="0" applyFont="1" applyFill="1" applyBorder="1" applyAlignment="1" applyProtection="1">
      <protection locked="0"/>
    </xf>
    <xf numFmtId="9" fontId="27" fillId="0" borderId="0" xfId="0" applyNumberFormat="1" applyFont="1"/>
    <xf numFmtId="0" fontId="29" fillId="4" borderId="11" xfId="0" applyFont="1" applyFill="1" applyBorder="1" applyProtection="1">
      <protection locked="0"/>
    </xf>
    <xf numFmtId="0" fontId="24" fillId="4" borderId="2" xfId="0" applyFont="1" applyFill="1" applyBorder="1" applyAlignment="1" applyProtection="1">
      <alignment horizontal="center"/>
      <protection locked="0"/>
    </xf>
    <xf numFmtId="167" fontId="25" fillId="4" borderId="1" xfId="0" applyNumberFormat="1" applyFont="1" applyFill="1" applyBorder="1"/>
    <xf numFmtId="0" fontId="24" fillId="3" borderId="11" xfId="0" applyFont="1" applyFill="1" applyBorder="1" applyProtection="1">
      <protection locked="0"/>
    </xf>
    <xf numFmtId="0" fontId="24" fillId="3" borderId="2" xfId="0" applyFont="1" applyFill="1" applyBorder="1" applyAlignment="1" applyProtection="1">
      <alignment horizontal="center"/>
      <protection locked="0"/>
    </xf>
    <xf numFmtId="0" fontId="30" fillId="0" borderId="1" xfId="0" applyFont="1" applyBorder="1"/>
    <xf numFmtId="0" fontId="26" fillId="0" borderId="2" xfId="0" applyFont="1" applyBorder="1" applyProtection="1">
      <protection locked="0"/>
    </xf>
    <xf numFmtId="167" fontId="30" fillId="0" borderId="1" xfId="0" applyNumberFormat="1" applyFont="1" applyBorder="1"/>
    <xf numFmtId="0" fontId="26" fillId="3" borderId="11" xfId="0" applyFont="1" applyFill="1" applyBorder="1" applyProtection="1">
      <protection locked="0"/>
    </xf>
    <xf numFmtId="0" fontId="26" fillId="3" borderId="2" xfId="0" applyFont="1" applyFill="1" applyBorder="1" applyProtection="1">
      <protection locked="0"/>
    </xf>
    <xf numFmtId="167" fontId="31" fillId="0" borderId="1" xfId="0" applyNumberFormat="1" applyFont="1" applyBorder="1"/>
    <xf numFmtId="0" fontId="0" fillId="3" borderId="0" xfId="0" applyFill="1"/>
    <xf numFmtId="0" fontId="26" fillId="3" borderId="11" xfId="0" quotePrefix="1" applyFont="1" applyFill="1" applyBorder="1" applyAlignment="1" applyProtection="1">
      <alignment horizontal="right"/>
      <protection locked="0"/>
    </xf>
    <xf numFmtId="0" fontId="24" fillId="4" borderId="11" xfId="0" applyFont="1" applyFill="1" applyBorder="1" applyProtection="1">
      <protection locked="0"/>
    </xf>
    <xf numFmtId="0" fontId="26" fillId="4" borderId="11" xfId="0" applyFont="1" applyFill="1" applyBorder="1" applyProtection="1">
      <protection locked="0"/>
    </xf>
    <xf numFmtId="0" fontId="30" fillId="4" borderId="1" xfId="0" applyFont="1" applyFill="1" applyBorder="1"/>
    <xf numFmtId="0" fontId="24" fillId="3" borderId="11" xfId="0" applyFont="1" applyFill="1" applyBorder="1" applyAlignment="1" applyProtection="1">
      <alignment horizontal="left"/>
      <protection locked="0"/>
    </xf>
    <xf numFmtId="0" fontId="26" fillId="0" borderId="11" xfId="0" quotePrefix="1" applyFont="1" applyFill="1" applyBorder="1" applyAlignment="1" applyProtection="1">
      <alignment horizontal="right"/>
      <protection locked="0"/>
    </xf>
    <xf numFmtId="0" fontId="26" fillId="0" borderId="2" xfId="0" applyFont="1" applyFill="1" applyBorder="1" applyProtection="1">
      <protection locked="0"/>
    </xf>
    <xf numFmtId="0" fontId="24" fillId="0" borderId="11" xfId="0" quotePrefix="1" applyFont="1" applyFill="1" applyBorder="1" applyAlignment="1" applyProtection="1">
      <alignment horizontal="left"/>
      <protection locked="0"/>
    </xf>
    <xf numFmtId="0" fontId="24" fillId="0" borderId="2" xfId="0" applyFont="1" applyFill="1" applyBorder="1" applyAlignment="1" applyProtection="1">
      <alignment horizontal="center"/>
      <protection locked="0"/>
    </xf>
    <xf numFmtId="0" fontId="26" fillId="0" borderId="11" xfId="0" applyFont="1" applyFill="1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24" fillId="0" borderId="11" xfId="0" applyFont="1" applyFill="1" applyBorder="1" applyAlignment="1" applyProtection="1">
      <alignment horizontal="left"/>
      <protection locked="0"/>
    </xf>
    <xf numFmtId="0" fontId="24" fillId="0" borderId="2" xfId="0" applyFont="1" applyBorder="1" applyAlignment="1" applyProtection="1">
      <alignment horizontal="center"/>
      <protection locked="0"/>
    </xf>
    <xf numFmtId="0" fontId="26" fillId="0" borderId="11" xfId="0" quotePrefix="1" applyFont="1" applyBorder="1" applyAlignment="1" applyProtection="1">
      <alignment horizontal="right"/>
      <protection locked="0"/>
    </xf>
    <xf numFmtId="0" fontId="26" fillId="0" borderId="2" xfId="0" applyFont="1" applyBorder="1" applyAlignment="1" applyProtection="1">
      <alignment horizontal="left"/>
      <protection locked="0"/>
    </xf>
    <xf numFmtId="0" fontId="32" fillId="3" borderId="2" xfId="0" applyFont="1" applyFill="1" applyBorder="1" applyAlignment="1" applyProtection="1">
      <alignment horizontal="left"/>
      <protection locked="0"/>
    </xf>
    <xf numFmtId="0" fontId="32" fillId="0" borderId="2" xfId="0" applyFont="1" applyBorder="1" applyAlignment="1" applyProtection="1">
      <alignment horizontal="left"/>
      <protection locked="0"/>
    </xf>
    <xf numFmtId="0" fontId="32" fillId="0" borderId="11" xfId="0" applyFont="1" applyBorder="1" applyProtection="1">
      <protection locked="0"/>
    </xf>
    <xf numFmtId="0" fontId="32" fillId="0" borderId="2" xfId="0" applyFont="1" applyBorder="1" applyProtection="1">
      <protection locked="0"/>
    </xf>
    <xf numFmtId="0" fontId="32" fillId="3" borderId="11" xfId="0" applyFont="1" applyFill="1" applyBorder="1" applyAlignment="1" applyProtection="1">
      <alignment horizontal="right"/>
      <protection locked="0"/>
    </xf>
    <xf numFmtId="0" fontId="32" fillId="3" borderId="2" xfId="0" applyFont="1" applyFill="1" applyBorder="1" applyProtection="1">
      <protection locked="0"/>
    </xf>
    <xf numFmtId="0" fontId="6" fillId="3" borderId="0" xfId="0" applyFont="1" applyFill="1"/>
    <xf numFmtId="0" fontId="32" fillId="3" borderId="11" xfId="0" applyFont="1" applyFill="1" applyBorder="1" applyProtection="1">
      <protection locked="0"/>
    </xf>
    <xf numFmtId="167" fontId="33" fillId="0" borderId="0" xfId="1" applyNumberFormat="1" applyFont="1"/>
    <xf numFmtId="167" fontId="3" fillId="3" borderId="0" xfId="0" applyNumberFormat="1" applyFont="1" applyFill="1"/>
    <xf numFmtId="0" fontId="30" fillId="3" borderId="0" xfId="0" applyFont="1" applyFill="1"/>
    <xf numFmtId="0" fontId="3" fillId="3" borderId="0" xfId="0" applyFont="1" applyFill="1"/>
    <xf numFmtId="0" fontId="34" fillId="3" borderId="11" xfId="0" applyFont="1" applyFill="1" applyBorder="1" applyAlignment="1" applyProtection="1">
      <alignment horizontal="left"/>
      <protection locked="0"/>
    </xf>
    <xf numFmtId="0" fontId="34" fillId="3" borderId="2" xfId="0" applyFont="1" applyFill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 horizontal="right"/>
      <protection locked="0"/>
    </xf>
    <xf numFmtId="0" fontId="26" fillId="3" borderId="2" xfId="0" applyFont="1" applyFill="1" applyBorder="1" applyAlignment="1" applyProtection="1">
      <alignment wrapText="1"/>
      <protection locked="0"/>
    </xf>
    <xf numFmtId="0" fontId="26" fillId="3" borderId="11" xfId="0" applyFont="1" applyFill="1" applyBorder="1" applyAlignment="1" applyProtection="1">
      <alignment horizontal="right"/>
      <protection locked="0"/>
    </xf>
    <xf numFmtId="0" fontId="24" fillId="3" borderId="11" xfId="0" quotePrefix="1" applyFont="1" applyFill="1" applyBorder="1" applyAlignment="1" applyProtection="1">
      <alignment horizontal="left"/>
      <protection locked="0"/>
    </xf>
    <xf numFmtId="0" fontId="24" fillId="3" borderId="2" xfId="0" applyFont="1" applyFill="1" applyBorder="1" applyAlignment="1" applyProtection="1">
      <alignment horizontal="center" wrapText="1"/>
      <protection locked="0"/>
    </xf>
    <xf numFmtId="0" fontId="24" fillId="3" borderId="1" xfId="0" applyFont="1" applyFill="1" applyBorder="1" applyAlignment="1" applyProtection="1">
      <alignment horizontal="left"/>
      <protection locked="0"/>
    </xf>
    <xf numFmtId="0" fontId="24" fillId="3" borderId="1" xfId="0" applyFont="1" applyFill="1" applyBorder="1" applyAlignment="1" applyProtection="1">
      <alignment horizontal="center"/>
      <protection locked="0"/>
    </xf>
    <xf numFmtId="0" fontId="26" fillId="3" borderId="1" xfId="0" applyFont="1" applyFill="1" applyBorder="1" applyAlignment="1" applyProtection="1">
      <alignment horizontal="right"/>
      <protection locked="0"/>
    </xf>
    <xf numFmtId="0" fontId="26" fillId="3" borderId="1" xfId="0" applyFont="1" applyFill="1" applyBorder="1" applyAlignment="1" applyProtection="1"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30" fillId="0" borderId="1" xfId="0" applyFont="1" applyBorder="1" applyProtection="1">
      <protection locked="0"/>
    </xf>
    <xf numFmtId="0" fontId="24" fillId="5" borderId="11" xfId="0" applyFont="1" applyFill="1" applyBorder="1" applyProtection="1">
      <protection locked="0"/>
    </xf>
    <xf numFmtId="0" fontId="36" fillId="5" borderId="2" xfId="0" applyFont="1" applyFill="1" applyBorder="1" applyAlignment="1" applyProtection="1">
      <alignment wrapText="1"/>
      <protection locked="0"/>
    </xf>
    <xf numFmtId="167" fontId="30" fillId="5" borderId="1" xfId="0" applyNumberFormat="1" applyFont="1" applyFill="1" applyBorder="1"/>
    <xf numFmtId="167" fontId="28" fillId="4" borderId="1" xfId="1" applyNumberFormat="1" applyFont="1" applyFill="1" applyBorder="1" applyProtection="1">
      <protection locked="0"/>
    </xf>
    <xf numFmtId="0" fontId="24" fillId="6" borderId="11" xfId="0" applyFont="1" applyFill="1" applyBorder="1" applyProtection="1">
      <protection locked="0"/>
    </xf>
    <xf numFmtId="0" fontId="15" fillId="6" borderId="2" xfId="0" applyFont="1" applyFill="1" applyBorder="1" applyAlignment="1" applyProtection="1">
      <alignment horizontal="center"/>
      <protection locked="0"/>
    </xf>
    <xf numFmtId="0" fontId="30" fillId="6" borderId="1" xfId="0" applyFont="1" applyFill="1" applyBorder="1"/>
    <xf numFmtId="0" fontId="31" fillId="0" borderId="1" xfId="0" applyFont="1" applyFill="1" applyBorder="1"/>
    <xf numFmtId="167" fontId="0" fillId="0" borderId="0" xfId="0" applyNumberFormat="1"/>
    <xf numFmtId="167" fontId="25" fillId="4" borderId="1" xfId="1" applyNumberFormat="1" applyFont="1" applyFill="1" applyBorder="1"/>
    <xf numFmtId="0" fontId="29" fillId="4" borderId="1" xfId="0" applyFont="1" applyFill="1" applyBorder="1" applyProtection="1">
      <protection locked="0"/>
    </xf>
    <xf numFmtId="0" fontId="24" fillId="4" borderId="1" xfId="0" applyFont="1" applyFill="1" applyBorder="1" applyAlignment="1" applyProtection="1">
      <alignment horizontal="center"/>
      <protection locked="0"/>
    </xf>
    <xf numFmtId="167" fontId="4" fillId="0" borderId="0" xfId="0" applyNumberFormat="1" applyFont="1"/>
    <xf numFmtId="0" fontId="29" fillId="3" borderId="12" xfId="0" applyFont="1" applyFill="1" applyBorder="1" applyProtection="1">
      <protection locked="0"/>
    </xf>
    <xf numFmtId="0" fontId="24" fillId="3" borderId="0" xfId="0" applyFont="1" applyFill="1" applyBorder="1" applyAlignment="1" applyProtection="1">
      <alignment horizontal="center"/>
      <protection locked="0"/>
    </xf>
    <xf numFmtId="0" fontId="31" fillId="3" borderId="1" xfId="0" applyFont="1" applyFill="1" applyBorder="1"/>
    <xf numFmtId="0" fontId="4" fillId="3" borderId="0" xfId="0" applyFont="1" applyFill="1" applyBorder="1"/>
    <xf numFmtId="0" fontId="37" fillId="5" borderId="1" xfId="0" applyFont="1" applyFill="1" applyBorder="1" applyAlignment="1" applyProtection="1">
      <alignment horizontal="left"/>
      <protection locked="0"/>
    </xf>
    <xf numFmtId="0" fontId="37" fillId="5" borderId="1" xfId="0" applyFont="1" applyFill="1" applyBorder="1" applyAlignment="1" applyProtection="1">
      <alignment horizontal="center"/>
      <protection locked="0"/>
    </xf>
    <xf numFmtId="0" fontId="38" fillId="3" borderId="12" xfId="0" applyFont="1" applyFill="1" applyBorder="1" applyAlignment="1" applyProtection="1">
      <alignment horizontal="right"/>
      <protection locked="0"/>
    </xf>
    <xf numFmtId="0" fontId="38" fillId="3" borderId="2" xfId="0" applyFont="1" applyFill="1" applyBorder="1" applyAlignment="1" applyProtection="1">
      <alignment horizontal="left" wrapText="1"/>
      <protection locked="0"/>
    </xf>
    <xf numFmtId="49" fontId="39" fillId="3" borderId="12" xfId="0" quotePrefix="1" applyNumberFormat="1" applyFont="1" applyFill="1" applyBorder="1" applyAlignment="1" applyProtection="1">
      <alignment horizontal="right"/>
      <protection locked="0"/>
    </xf>
    <xf numFmtId="0" fontId="39" fillId="3" borderId="2" xfId="0" applyFont="1" applyFill="1" applyBorder="1" applyAlignment="1" applyProtection="1">
      <alignment horizontal="left" wrapText="1"/>
      <protection locked="0"/>
    </xf>
    <xf numFmtId="0" fontId="39" fillId="3" borderId="12" xfId="0" applyFont="1" applyFill="1" applyBorder="1" applyAlignment="1" applyProtection="1">
      <alignment horizontal="right"/>
      <protection locked="0"/>
    </xf>
    <xf numFmtId="0" fontId="37" fillId="7" borderId="12" xfId="0" applyFont="1" applyFill="1" applyBorder="1" applyAlignment="1" applyProtection="1">
      <alignment horizontal="left"/>
      <protection locked="0"/>
    </xf>
    <xf numFmtId="0" fontId="26" fillId="7" borderId="1" xfId="0" applyFont="1" applyFill="1" applyBorder="1" applyAlignment="1" applyProtection="1">
      <alignment wrapText="1"/>
      <protection locked="0"/>
    </xf>
    <xf numFmtId="167" fontId="30" fillId="7" borderId="1" xfId="0" applyNumberFormat="1" applyFont="1" applyFill="1" applyBorder="1"/>
    <xf numFmtId="0" fontId="39" fillId="8" borderId="11" xfId="0" applyFont="1" applyFill="1" applyBorder="1" applyProtection="1">
      <protection locked="0"/>
    </xf>
    <xf numFmtId="0" fontId="37" fillId="8" borderId="2" xfId="0" applyFont="1" applyFill="1" applyBorder="1" applyProtection="1">
      <protection locked="0"/>
    </xf>
    <xf numFmtId="167" fontId="25" fillId="8" borderId="1" xfId="1" applyNumberFormat="1" applyFont="1" applyFill="1" applyBorder="1" applyProtection="1"/>
    <xf numFmtId="0" fontId="3" fillId="0" borderId="0" xfId="0" applyFont="1" applyBorder="1"/>
    <xf numFmtId="0" fontId="24" fillId="8" borderId="11" xfId="0" applyFont="1" applyFill="1" applyBorder="1" applyProtection="1">
      <protection locked="0"/>
    </xf>
    <xf numFmtId="0" fontId="24" fillId="8" borderId="2" xfId="0" applyFont="1" applyFill="1" applyBorder="1" applyProtection="1">
      <protection locked="0"/>
    </xf>
    <xf numFmtId="0" fontId="30" fillId="0" borderId="0" xfId="0" applyFont="1"/>
    <xf numFmtId="0" fontId="40" fillId="0" borderId="0" xfId="0" applyFont="1"/>
    <xf numFmtId="168" fontId="40" fillId="0" borderId="0" xfId="0" applyNumberFormat="1" applyFont="1"/>
    <xf numFmtId="0" fontId="40" fillId="0" borderId="0" xfId="0" applyFont="1" applyAlignment="1">
      <alignment wrapText="1"/>
    </xf>
    <xf numFmtId="3" fontId="40" fillId="0" borderId="0" xfId="0" applyNumberFormat="1" applyFont="1"/>
    <xf numFmtId="4" fontId="41" fillId="0" borderId="0" xfId="0" applyNumberFormat="1" applyFont="1" applyFill="1"/>
    <xf numFmtId="3" fontId="40" fillId="0" borderId="0" xfId="0" applyNumberFormat="1" applyFont="1" applyFill="1"/>
    <xf numFmtId="4" fontId="40" fillId="0" borderId="0" xfId="0" applyNumberFormat="1" applyFont="1" applyFill="1"/>
    <xf numFmtId="0" fontId="40" fillId="0" borderId="1" xfId="0" applyFont="1" applyBorder="1" applyAlignment="1">
      <alignment wrapText="1"/>
    </xf>
    <xf numFmtId="0" fontId="40" fillId="0" borderId="1" xfId="0" applyFont="1" applyBorder="1"/>
    <xf numFmtId="168" fontId="40" fillId="0" borderId="1" xfId="0" applyNumberFormat="1" applyFont="1" applyBorder="1"/>
    <xf numFmtId="0" fontId="41" fillId="0" borderId="1" xfId="0" applyFont="1" applyBorder="1" applyAlignment="1">
      <alignment wrapText="1"/>
    </xf>
    <xf numFmtId="4" fontId="41" fillId="0" borderId="3" xfId="0" applyNumberFormat="1" applyFont="1" applyFill="1" applyBorder="1"/>
    <xf numFmtId="3" fontId="40" fillId="0" borderId="3" xfId="0" applyNumberFormat="1" applyFont="1" applyBorder="1"/>
    <xf numFmtId="3" fontId="40" fillId="0" borderId="10" xfId="0" applyNumberFormat="1" applyFont="1" applyBorder="1" applyAlignment="1">
      <alignment wrapText="1"/>
    </xf>
    <xf numFmtId="3" fontId="40" fillId="0" borderId="1" xfId="0" applyNumberFormat="1" applyFont="1" applyBorder="1"/>
    <xf numFmtId="4" fontId="40" fillId="0" borderId="1" xfId="0" applyNumberFormat="1" applyFont="1" applyFill="1" applyBorder="1"/>
    <xf numFmtId="3" fontId="41" fillId="0" borderId="1" xfId="0" applyNumberFormat="1" applyFont="1" applyBorder="1"/>
    <xf numFmtId="0" fontId="40" fillId="0" borderId="1" xfId="0" applyFont="1" applyBorder="1" applyAlignment="1"/>
    <xf numFmtId="3" fontId="40" fillId="0" borderId="1" xfId="0" applyNumberFormat="1" applyFont="1" applyBorder="1" applyAlignment="1"/>
    <xf numFmtId="4" fontId="40" fillId="0" borderId="1" xfId="0" applyNumberFormat="1" applyFont="1" applyFill="1" applyBorder="1" applyAlignment="1"/>
    <xf numFmtId="0" fontId="40" fillId="3" borderId="1" xfId="0" applyFont="1" applyFill="1" applyBorder="1"/>
    <xf numFmtId="0" fontId="40" fillId="3" borderId="1" xfId="0" applyFont="1" applyFill="1" applyBorder="1" applyAlignment="1">
      <alignment wrapText="1"/>
    </xf>
    <xf numFmtId="3" fontId="40" fillId="3" borderId="1" xfId="0" applyNumberFormat="1" applyFont="1" applyFill="1" applyBorder="1"/>
    <xf numFmtId="4" fontId="41" fillId="3" borderId="1" xfId="0" applyNumberFormat="1" applyFont="1" applyFill="1" applyBorder="1"/>
    <xf numFmtId="3" fontId="42" fillId="0" borderId="1" xfId="0" applyNumberFormat="1" applyFont="1" applyBorder="1"/>
    <xf numFmtId="0" fontId="40" fillId="9" borderId="1" xfId="0" applyFont="1" applyFill="1" applyBorder="1"/>
    <xf numFmtId="168" fontId="40" fillId="9" borderId="1" xfId="0" applyNumberFormat="1" applyFont="1" applyFill="1" applyBorder="1"/>
    <xf numFmtId="0" fontId="40" fillId="9" borderId="1" xfId="0" applyFont="1" applyFill="1" applyBorder="1" applyAlignment="1">
      <alignment wrapText="1"/>
    </xf>
    <xf numFmtId="4" fontId="40" fillId="9" borderId="1" xfId="0" applyNumberFormat="1" applyFont="1" applyFill="1" applyBorder="1"/>
    <xf numFmtId="4" fontId="40" fillId="3" borderId="1" xfId="0" applyNumberFormat="1" applyFont="1" applyFill="1" applyBorder="1"/>
    <xf numFmtId="0" fontId="40" fillId="0" borderId="1" xfId="0" applyFont="1" applyBorder="1" applyAlignment="1">
      <alignment vertical="center" wrapText="1"/>
    </xf>
    <xf numFmtId="168" fontId="40" fillId="0" borderId="1" xfId="0" applyNumberFormat="1" applyFont="1" applyBorder="1" applyAlignment="1">
      <alignment vertical="center" wrapText="1"/>
    </xf>
    <xf numFmtId="0" fontId="41" fillId="0" borderId="2" xfId="0" applyFont="1" applyBorder="1" applyAlignment="1">
      <alignment vertical="center" wrapText="1"/>
    </xf>
    <xf numFmtId="4" fontId="41" fillId="0" borderId="1" xfId="0" applyNumberFormat="1" applyFont="1" applyFill="1" applyBorder="1" applyAlignment="1">
      <alignment vertical="center" wrapText="1"/>
    </xf>
    <xf numFmtId="3" fontId="40" fillId="0" borderId="1" xfId="0" applyNumberFormat="1" applyFont="1" applyBorder="1" applyAlignment="1">
      <alignment vertical="center" wrapText="1"/>
    </xf>
    <xf numFmtId="3" fontId="40" fillId="0" borderId="12" xfId="0" applyNumberFormat="1" applyFont="1" applyBorder="1" applyAlignment="1">
      <alignment vertical="center" wrapText="1"/>
    </xf>
    <xf numFmtId="3" fontId="40" fillId="0" borderId="2" xfId="0" applyNumberFormat="1" applyFont="1" applyBorder="1" applyAlignment="1">
      <alignment vertical="center" wrapText="1"/>
    </xf>
    <xf numFmtId="3" fontId="41" fillId="0" borderId="12" xfId="0" applyNumberFormat="1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4" fontId="40" fillId="0" borderId="1" xfId="0" applyNumberFormat="1" applyFont="1" applyBorder="1"/>
    <xf numFmtId="0" fontId="40" fillId="10" borderId="1" xfId="0" applyFont="1" applyFill="1" applyBorder="1"/>
    <xf numFmtId="168" fontId="40" fillId="10" borderId="1" xfId="0" applyNumberFormat="1" applyFont="1" applyFill="1" applyBorder="1"/>
    <xf numFmtId="0" fontId="40" fillId="10" borderId="1" xfId="0" applyFont="1" applyFill="1" applyBorder="1" applyAlignment="1">
      <alignment wrapText="1"/>
    </xf>
    <xf numFmtId="0" fontId="40" fillId="3" borderId="0" xfId="0" applyFont="1" applyFill="1"/>
    <xf numFmtId="0" fontId="25" fillId="4" borderId="5" xfId="0" applyFont="1" applyFill="1" applyBorder="1" applyAlignment="1" applyProtection="1">
      <alignment horizontal="center"/>
      <protection locked="0"/>
    </xf>
    <xf numFmtId="0" fontId="17" fillId="0" borderId="10" xfId="0" applyFont="1" applyBorder="1"/>
    <xf numFmtId="167" fontId="25" fillId="0" borderId="2" xfId="0" applyNumberFormat="1" applyFont="1" applyBorder="1"/>
    <xf numFmtId="167" fontId="25" fillId="0" borderId="2" xfId="1" applyNumberFormat="1" applyFont="1" applyBorder="1"/>
    <xf numFmtId="167" fontId="28" fillId="0" borderId="2" xfId="1" applyNumberFormat="1" applyFont="1" applyBorder="1" applyAlignment="1">
      <alignment horizontal="center"/>
    </xf>
    <xf numFmtId="167" fontId="25" fillId="4" borderId="2" xfId="0" applyNumberFormat="1" applyFont="1" applyFill="1" applyBorder="1"/>
    <xf numFmtId="0" fontId="30" fillId="0" borderId="2" xfId="0" applyFont="1" applyBorder="1"/>
    <xf numFmtId="167" fontId="30" fillId="0" borderId="2" xfId="0" applyNumberFormat="1" applyFont="1" applyBorder="1"/>
    <xf numFmtId="167" fontId="31" fillId="0" borderId="2" xfId="0" applyNumberFormat="1" applyFont="1" applyBorder="1"/>
    <xf numFmtId="0" fontId="30" fillId="4" borderId="2" xfId="0" applyFont="1" applyFill="1" applyBorder="1"/>
    <xf numFmtId="167" fontId="30" fillId="3" borderId="2" xfId="0" applyNumberFormat="1" applyFont="1" applyFill="1" applyBorder="1"/>
    <xf numFmtId="167" fontId="31" fillId="3" borderId="2" xfId="0" applyNumberFormat="1" applyFont="1" applyFill="1" applyBorder="1"/>
    <xf numFmtId="167" fontId="35" fillId="0" borderId="2" xfId="0" applyNumberFormat="1" applyFont="1" applyBorder="1"/>
    <xf numFmtId="167" fontId="30" fillId="5" borderId="2" xfId="0" applyNumberFormat="1" applyFont="1" applyFill="1" applyBorder="1"/>
    <xf numFmtId="167" fontId="28" fillId="4" borderId="2" xfId="1" applyNumberFormat="1" applyFont="1" applyFill="1" applyBorder="1" applyProtection="1">
      <protection locked="0"/>
    </xf>
    <xf numFmtId="0" fontId="30" fillId="6" borderId="2" xfId="0" applyFont="1" applyFill="1" applyBorder="1"/>
    <xf numFmtId="0" fontId="31" fillId="0" borderId="2" xfId="0" applyFont="1" applyFill="1" applyBorder="1"/>
    <xf numFmtId="167" fontId="25" fillId="4" borderId="2" xfId="1" applyNumberFormat="1" applyFont="1" applyFill="1" applyBorder="1"/>
    <xf numFmtId="167" fontId="28" fillId="4" borderId="2" xfId="0" applyNumberFormat="1" applyFont="1" applyFill="1" applyBorder="1"/>
    <xf numFmtId="0" fontId="31" fillId="3" borderId="2" xfId="0" applyFont="1" applyFill="1" applyBorder="1"/>
    <xf numFmtId="167" fontId="30" fillId="7" borderId="2" xfId="0" applyNumberFormat="1" applyFont="1" applyFill="1" applyBorder="1"/>
    <xf numFmtId="167" fontId="25" fillId="8" borderId="2" xfId="1" applyNumberFormat="1" applyFont="1" applyFill="1" applyBorder="1" applyProtection="1"/>
    <xf numFmtId="0" fontId="40" fillId="4" borderId="1" xfId="0" applyFont="1" applyFill="1" applyBorder="1"/>
    <xf numFmtId="168" fontId="40" fillId="4" borderId="1" xfId="0" applyNumberFormat="1" applyFont="1" applyFill="1" applyBorder="1"/>
    <xf numFmtId="0" fontId="40" fillId="4" borderId="1" xfId="0" applyFont="1" applyFill="1" applyBorder="1" applyAlignment="1">
      <alignment wrapText="1"/>
    </xf>
    <xf numFmtId="3" fontId="40" fillId="4" borderId="1" xfId="0" applyNumberFormat="1" applyFont="1" applyFill="1" applyBorder="1"/>
    <xf numFmtId="4" fontId="40" fillId="4" borderId="1" xfId="0" applyNumberFormat="1" applyFont="1" applyFill="1" applyBorder="1"/>
    <xf numFmtId="3" fontId="42" fillId="4" borderId="1" xfId="0" applyNumberFormat="1" applyFont="1" applyFill="1" applyBorder="1"/>
    <xf numFmtId="3" fontId="41" fillId="4" borderId="1" xfId="0" applyNumberFormat="1" applyFont="1" applyFill="1" applyBorder="1"/>
    <xf numFmtId="0" fontId="40" fillId="0" borderId="0" xfId="0" applyFont="1" applyAlignment="1">
      <alignment horizontal="right" wrapText="1"/>
    </xf>
    <xf numFmtId="4" fontId="40" fillId="0" borderId="0" xfId="0" applyNumberFormat="1" applyFont="1"/>
    <xf numFmtId="164" fontId="40" fillId="0" borderId="0" xfId="1" applyFont="1" applyFill="1"/>
    <xf numFmtId="164" fontId="40" fillId="0" borderId="12" xfId="1" applyFont="1" applyBorder="1" applyAlignment="1">
      <alignment vertical="center" wrapText="1"/>
    </xf>
    <xf numFmtId="164" fontId="40" fillId="0" borderId="3" xfId="1" applyFont="1" applyBorder="1"/>
    <xf numFmtId="164" fontId="40" fillId="0" borderId="1" xfId="1" applyFont="1" applyBorder="1"/>
    <xf numFmtId="164" fontId="40" fillId="0" borderId="1" xfId="1" applyFont="1" applyBorder="1" applyAlignment="1"/>
    <xf numFmtId="164" fontId="40" fillId="3" borderId="1" xfId="1" applyFont="1" applyFill="1" applyBorder="1"/>
    <xf numFmtId="164" fontId="40" fillId="4" borderId="1" xfId="1" applyFont="1" applyFill="1" applyBorder="1"/>
    <xf numFmtId="164" fontId="40" fillId="0" borderId="0" xfId="1" applyFont="1"/>
    <xf numFmtId="4" fontId="40" fillId="0" borderId="1" xfId="0" applyNumberFormat="1" applyFont="1" applyBorder="1" applyAlignment="1">
      <alignment vertical="center" wrapText="1"/>
    </xf>
    <xf numFmtId="4" fontId="40" fillId="0" borderId="3" xfId="0" applyNumberFormat="1" applyFont="1" applyBorder="1"/>
    <xf numFmtId="4" fontId="40" fillId="0" borderId="1" xfId="0" applyNumberFormat="1" applyFont="1" applyBorder="1" applyAlignment="1"/>
    <xf numFmtId="3" fontId="41" fillId="3" borderId="1" xfId="0" applyNumberFormat="1" applyFont="1" applyFill="1" applyBorder="1"/>
    <xf numFmtId="0" fontId="40" fillId="11" borderId="1" xfId="0" applyFont="1" applyFill="1" applyBorder="1"/>
    <xf numFmtId="168" fontId="40" fillId="11" borderId="1" xfId="0" applyNumberFormat="1" applyFont="1" applyFill="1" applyBorder="1"/>
    <xf numFmtId="0" fontId="40" fillId="11" borderId="1" xfId="0" applyFont="1" applyFill="1" applyBorder="1" applyAlignment="1">
      <alignment wrapText="1"/>
    </xf>
    <xf numFmtId="164" fontId="41" fillId="0" borderId="2" xfId="1" applyFont="1" applyBorder="1" applyAlignment="1">
      <alignment vertical="center" wrapText="1"/>
    </xf>
    <xf numFmtId="164" fontId="41" fillId="0" borderId="1" xfId="1" applyFont="1" applyBorder="1" applyAlignment="1">
      <alignment vertical="center" wrapText="1"/>
    </xf>
    <xf numFmtId="164" fontId="41" fillId="0" borderId="3" xfId="1" applyFont="1" applyBorder="1"/>
    <xf numFmtId="164" fontId="40" fillId="10" borderId="1" xfId="1" applyFont="1" applyFill="1" applyBorder="1"/>
    <xf numFmtId="164" fontId="40" fillId="9" borderId="1" xfId="1" applyFont="1" applyFill="1" applyBorder="1"/>
    <xf numFmtId="164" fontId="40" fillId="11" borderId="1" xfId="1" applyFont="1" applyFill="1" applyBorder="1"/>
    <xf numFmtId="164" fontId="41" fillId="0" borderId="1" xfId="1" applyFont="1" applyBorder="1" applyAlignment="1">
      <alignment horizontal="left" vertical="center" wrapText="1"/>
    </xf>
    <xf numFmtId="167" fontId="28" fillId="4" borderId="1" xfId="0" applyNumberFormat="1" applyFont="1" applyFill="1" applyBorder="1"/>
    <xf numFmtId="164" fontId="40" fillId="0" borderId="0" xfId="0" applyNumberFormat="1" applyFont="1" applyAlignment="1">
      <alignment wrapText="1"/>
    </xf>
    <xf numFmtId="4" fontId="43" fillId="0" borderId="0" xfId="0" applyNumberFormat="1" applyFont="1"/>
    <xf numFmtId="3" fontId="44" fillId="0" borderId="0" xfId="0" applyNumberFormat="1" applyFont="1"/>
    <xf numFmtId="3" fontId="40" fillId="2" borderId="2" xfId="0" applyNumberFormat="1" applyFont="1" applyFill="1" applyBorder="1" applyAlignment="1">
      <alignment vertical="center" wrapText="1"/>
    </xf>
    <xf numFmtId="0" fontId="16" fillId="0" borderId="0" xfId="0" applyFont="1"/>
    <xf numFmtId="0" fontId="40" fillId="12" borderId="1" xfId="0" applyFont="1" applyFill="1" applyBorder="1"/>
    <xf numFmtId="168" fontId="40" fillId="12" borderId="1" xfId="0" applyNumberFormat="1" applyFont="1" applyFill="1" applyBorder="1"/>
    <xf numFmtId="0" fontId="40" fillId="12" borderId="1" xfId="0" applyFont="1" applyFill="1" applyBorder="1" applyAlignment="1">
      <alignment wrapText="1"/>
    </xf>
    <xf numFmtId="164" fontId="40" fillId="12" borderId="1" xfId="1" applyFont="1" applyFill="1" applyBorder="1"/>
    <xf numFmtId="164" fontId="41" fillId="12" borderId="1" xfId="1" applyFont="1" applyFill="1" applyBorder="1"/>
    <xf numFmtId="164" fontId="41" fillId="0" borderId="1" xfId="1" applyFont="1" applyBorder="1"/>
    <xf numFmtId="168" fontId="40" fillId="3" borderId="1" xfId="0" applyNumberFormat="1" applyFont="1" applyFill="1" applyBorder="1"/>
    <xf numFmtId="167" fontId="47" fillId="0" borderId="1" xfId="0" applyNumberFormat="1" applyFont="1" applyBorder="1"/>
    <xf numFmtId="167" fontId="50" fillId="0" borderId="0" xfId="0" applyNumberFormat="1" applyFont="1" applyFill="1"/>
    <xf numFmtId="167" fontId="48" fillId="0" borderId="0" xfId="0" applyNumberFormat="1" applyFont="1" applyFill="1"/>
    <xf numFmtId="0" fontId="49" fillId="0" borderId="0" xfId="0" applyFont="1" applyFill="1"/>
    <xf numFmtId="0" fontId="31" fillId="0" borderId="0" xfId="0" applyFont="1" applyFill="1"/>
    <xf numFmtId="167" fontId="31" fillId="0" borderId="0" xfId="0" applyNumberFormat="1" applyFont="1" applyFill="1"/>
    <xf numFmtId="0" fontId="4" fillId="0" borderId="0" xfId="0" applyFont="1" applyFill="1"/>
    <xf numFmtId="0" fontId="16" fillId="0" borderId="0" xfId="0" applyFont="1" applyFill="1"/>
    <xf numFmtId="0" fontId="40" fillId="0" borderId="1" xfId="0" applyFont="1" applyFill="1" applyBorder="1"/>
    <xf numFmtId="168" fontId="40" fillId="0" borderId="1" xfId="0" applyNumberFormat="1" applyFont="1" applyFill="1" applyBorder="1"/>
    <xf numFmtId="0" fontId="40" fillId="0" borderId="1" xfId="0" applyFont="1" applyFill="1" applyBorder="1" applyAlignment="1">
      <alignment wrapText="1"/>
    </xf>
    <xf numFmtId="164" fontId="40" fillId="0" borderId="1" xfId="1" applyFont="1" applyFill="1" applyBorder="1"/>
    <xf numFmtId="3" fontId="40" fillId="0" borderId="1" xfId="0" applyNumberFormat="1" applyFont="1" applyFill="1" applyBorder="1"/>
    <xf numFmtId="3" fontId="41" fillId="0" borderId="1" xfId="0" applyNumberFormat="1" applyFont="1" applyFill="1" applyBorder="1"/>
    <xf numFmtId="0" fontId="40" fillId="0" borderId="0" xfId="0" applyFont="1" applyFill="1"/>
    <xf numFmtId="164" fontId="40" fillId="0" borderId="0" xfId="1" applyFont="1" applyFill="1" applyBorder="1"/>
    <xf numFmtId="0" fontId="40" fillId="13" borderId="1" xfId="0" applyFont="1" applyFill="1" applyBorder="1"/>
    <xf numFmtId="168" fontId="40" fillId="13" borderId="1" xfId="0" applyNumberFormat="1" applyFont="1" applyFill="1" applyBorder="1"/>
    <xf numFmtId="0" fontId="40" fillId="13" borderId="1" xfId="0" applyFont="1" applyFill="1" applyBorder="1" applyAlignment="1">
      <alignment wrapText="1"/>
    </xf>
    <xf numFmtId="164" fontId="40" fillId="13" borderId="1" xfId="1" applyFont="1" applyFill="1" applyBorder="1"/>
    <xf numFmtId="0" fontId="48" fillId="0" borderId="0" xfId="0" applyFont="1" applyFill="1"/>
    <xf numFmtId="0" fontId="51" fillId="0" borderId="0" xfId="0" applyFont="1" applyFill="1"/>
    <xf numFmtId="0" fontId="52" fillId="0" borderId="0" xfId="0" applyFont="1" applyFill="1"/>
    <xf numFmtId="164" fontId="49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">
    <cellStyle name="Comma" xfId="1" builtinId="3"/>
    <cellStyle name="Comma 2" xfId="2"/>
    <cellStyle name="Normal" xfId="0" builtinId="0"/>
    <cellStyle name="Normal 2" xfId="3"/>
  </cellStyles>
  <dxfs count="2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R23"/>
  <sheetViews>
    <sheetView workbookViewId="0">
      <selection activeCell="N8" sqref="N8"/>
    </sheetView>
  </sheetViews>
  <sheetFormatPr defaultRowHeight="15"/>
  <cols>
    <col min="1" max="1" width="3.85546875" customWidth="1"/>
    <col min="2" max="2" width="14.42578125" customWidth="1"/>
    <col min="3" max="3" width="15.7109375" customWidth="1"/>
    <col min="4" max="4" width="4.140625" customWidth="1"/>
    <col min="5" max="5" width="3.85546875" hidden="1" customWidth="1"/>
    <col min="6" max="6" width="12.42578125" customWidth="1"/>
    <col min="7" max="7" width="13.5703125" customWidth="1"/>
    <col min="8" max="8" width="3.7109375" customWidth="1"/>
    <col min="9" max="9" width="16.5703125" customWidth="1"/>
    <col min="10" max="10" width="16.140625" customWidth="1"/>
    <col min="11" max="11" width="10.5703125" customWidth="1"/>
    <col min="12" max="12" width="11.7109375" hidden="1" customWidth="1"/>
    <col min="13" max="13" width="5.85546875" customWidth="1"/>
    <col min="14" max="14" width="13.28515625" customWidth="1"/>
    <col min="15" max="15" width="15.140625" customWidth="1"/>
    <col min="16" max="17" width="12" customWidth="1"/>
  </cols>
  <sheetData>
    <row r="5" spans="2:17">
      <c r="B5" s="291" t="s">
        <v>7</v>
      </c>
      <c r="C5" s="291"/>
      <c r="F5" s="291" t="s">
        <v>8</v>
      </c>
      <c r="G5" s="291"/>
      <c r="I5" s="292" t="s">
        <v>9</v>
      </c>
      <c r="J5" s="292"/>
      <c r="K5" s="292"/>
      <c r="N5" s="293" t="s">
        <v>10</v>
      </c>
      <c r="O5" s="293"/>
      <c r="P5" s="293"/>
      <c r="Q5" s="294" t="s">
        <v>11</v>
      </c>
    </row>
    <row r="6" spans="2:17">
      <c r="B6" s="8"/>
      <c r="F6" s="8"/>
      <c r="I6" s="9" t="s">
        <v>12</v>
      </c>
      <c r="J6" s="9" t="s">
        <v>13</v>
      </c>
      <c r="K6" s="10" t="s">
        <v>14</v>
      </c>
      <c r="N6" s="293"/>
      <c r="O6" s="293"/>
      <c r="P6" s="293"/>
      <c r="Q6" s="294"/>
    </row>
    <row r="7" spans="2:17">
      <c r="F7" s="8"/>
      <c r="I7" s="11"/>
      <c r="J7" s="2"/>
      <c r="K7" s="2"/>
      <c r="M7" s="12"/>
      <c r="N7" s="13">
        <v>0.15</v>
      </c>
      <c r="O7" s="14">
        <v>1.7000000000000001E-2</v>
      </c>
      <c r="P7" s="15">
        <v>0.16700000000000001</v>
      </c>
      <c r="Q7" s="15"/>
    </row>
    <row r="8" spans="2:17">
      <c r="B8" s="2" t="s">
        <v>5</v>
      </c>
      <c r="C8" s="16"/>
      <c r="F8" s="2" t="s">
        <v>5</v>
      </c>
      <c r="G8" s="16"/>
      <c r="I8" s="17"/>
      <c r="J8" s="18"/>
      <c r="K8" s="18">
        <f>I8-J8</f>
        <v>0</v>
      </c>
      <c r="L8" s="19" t="s">
        <v>5</v>
      </c>
      <c r="M8" s="20"/>
      <c r="N8" s="6"/>
      <c r="O8" s="6"/>
      <c r="P8" s="6"/>
      <c r="Q8" s="21"/>
    </row>
    <row r="9" spans="2:17">
      <c r="B9" s="2" t="s">
        <v>4</v>
      </c>
      <c r="C9" s="16"/>
      <c r="F9" s="2" t="s">
        <v>4</v>
      </c>
      <c r="G9" s="16"/>
      <c r="H9" s="22"/>
      <c r="I9" s="23">
        <f>C9+G9</f>
        <v>0</v>
      </c>
      <c r="J9" s="24"/>
      <c r="K9" s="16">
        <f t="shared" ref="K9:K19" si="0">I9-J9</f>
        <v>0</v>
      </c>
      <c r="L9" s="19" t="s">
        <v>4</v>
      </c>
      <c r="M9" s="20"/>
      <c r="N9" s="16"/>
      <c r="O9" s="16"/>
      <c r="P9" s="11"/>
      <c r="Q9" s="21"/>
    </row>
    <row r="10" spans="2:17">
      <c r="B10" s="4" t="s">
        <v>15</v>
      </c>
      <c r="C10" s="25"/>
      <c r="D10" s="26"/>
      <c r="E10" s="26"/>
      <c r="F10" s="4" t="s">
        <v>15</v>
      </c>
      <c r="G10" s="25"/>
      <c r="H10" s="22"/>
      <c r="I10" s="27">
        <f t="shared" ref="I10:I19" si="1">C10+G10</f>
        <v>0</v>
      </c>
      <c r="J10" s="18"/>
      <c r="K10" s="18">
        <f t="shared" si="0"/>
        <v>0</v>
      </c>
      <c r="L10" s="19" t="s">
        <v>15</v>
      </c>
      <c r="M10" s="20"/>
      <c r="N10" s="16"/>
      <c r="O10" s="16"/>
      <c r="P10" s="11"/>
      <c r="Q10" s="21"/>
    </row>
    <row r="11" spans="2:17">
      <c r="B11" s="2" t="s">
        <v>3</v>
      </c>
      <c r="C11" s="16"/>
      <c r="F11" s="2" t="s">
        <v>3</v>
      </c>
      <c r="G11" s="16"/>
      <c r="H11" s="22"/>
      <c r="I11" s="23">
        <f t="shared" si="1"/>
        <v>0</v>
      </c>
      <c r="J11" s="24"/>
      <c r="K11" s="16">
        <f t="shared" si="0"/>
        <v>0</v>
      </c>
      <c r="L11" s="19" t="s">
        <v>3</v>
      </c>
      <c r="M11" s="20"/>
      <c r="N11" s="16"/>
      <c r="O11" s="16"/>
      <c r="P11" s="11"/>
      <c r="Q11" s="21"/>
    </row>
    <row r="12" spans="2:17">
      <c r="B12" s="2" t="s">
        <v>2</v>
      </c>
      <c r="C12" s="16"/>
      <c r="F12" s="2" t="s">
        <v>2</v>
      </c>
      <c r="G12" s="16"/>
      <c r="H12" s="22"/>
      <c r="I12" s="23">
        <f t="shared" si="1"/>
        <v>0</v>
      </c>
      <c r="J12" s="24"/>
      <c r="K12" s="16">
        <f t="shared" si="0"/>
        <v>0</v>
      </c>
      <c r="L12" s="19" t="s">
        <v>2</v>
      </c>
      <c r="M12" s="20"/>
      <c r="N12" s="16"/>
      <c r="O12" s="16"/>
      <c r="P12" s="11"/>
      <c r="Q12" s="21"/>
    </row>
    <row r="13" spans="2:17">
      <c r="B13" s="2" t="s">
        <v>1</v>
      </c>
      <c r="C13" s="16"/>
      <c r="F13" s="2" t="s">
        <v>1</v>
      </c>
      <c r="G13" s="16"/>
      <c r="H13" s="22"/>
      <c r="I13" s="23">
        <f t="shared" si="1"/>
        <v>0</v>
      </c>
      <c r="J13" s="24"/>
      <c r="K13" s="16">
        <v>0</v>
      </c>
      <c r="L13" s="19" t="s">
        <v>1</v>
      </c>
      <c r="M13" s="20"/>
      <c r="N13" s="16"/>
      <c r="O13" s="16"/>
      <c r="P13" s="11"/>
      <c r="Q13" s="21"/>
    </row>
    <row r="14" spans="2:17">
      <c r="B14" s="2" t="s">
        <v>16</v>
      </c>
      <c r="C14" s="16"/>
      <c r="F14" s="2" t="s">
        <v>16</v>
      </c>
      <c r="G14" s="16"/>
      <c r="H14" s="22"/>
      <c r="I14" s="23">
        <f t="shared" si="1"/>
        <v>0</v>
      </c>
      <c r="J14" s="24"/>
      <c r="K14" s="16">
        <f t="shared" si="0"/>
        <v>0</v>
      </c>
      <c r="L14" s="19" t="s">
        <v>16</v>
      </c>
      <c r="M14" s="20"/>
      <c r="N14" s="16"/>
      <c r="O14" s="16"/>
      <c r="P14" s="11"/>
      <c r="Q14" s="21"/>
    </row>
    <row r="15" spans="2:17">
      <c r="B15" s="2" t="s">
        <v>0</v>
      </c>
      <c r="C15" s="16"/>
      <c r="F15" s="2" t="s">
        <v>0</v>
      </c>
      <c r="G15" s="16"/>
      <c r="H15" s="22"/>
      <c r="I15" s="23">
        <f t="shared" si="1"/>
        <v>0</v>
      </c>
      <c r="J15" s="24"/>
      <c r="K15" s="16">
        <f t="shared" si="0"/>
        <v>0</v>
      </c>
      <c r="L15" s="19" t="s">
        <v>0</v>
      </c>
      <c r="M15" s="20"/>
      <c r="N15" s="16"/>
      <c r="O15" s="16"/>
      <c r="P15" s="11"/>
      <c r="Q15" s="21"/>
    </row>
    <row r="16" spans="2:17">
      <c r="B16" s="2" t="s">
        <v>17</v>
      </c>
      <c r="C16" s="16"/>
      <c r="F16" s="2" t="s">
        <v>17</v>
      </c>
      <c r="G16" s="16"/>
      <c r="H16" s="22"/>
      <c r="I16" s="23">
        <f t="shared" si="1"/>
        <v>0</v>
      </c>
      <c r="J16" s="24"/>
      <c r="K16" s="16">
        <f t="shared" si="0"/>
        <v>0</v>
      </c>
      <c r="L16" s="19" t="s">
        <v>17</v>
      </c>
      <c r="M16" s="20"/>
      <c r="N16" s="16"/>
      <c r="O16" s="16"/>
      <c r="P16" s="11"/>
      <c r="Q16" s="21"/>
    </row>
    <row r="17" spans="2:18">
      <c r="B17" s="2" t="s">
        <v>18</v>
      </c>
      <c r="C17" s="16"/>
      <c r="F17" s="2" t="s">
        <v>18</v>
      </c>
      <c r="G17" s="16"/>
      <c r="H17" s="22"/>
      <c r="I17" s="23">
        <f t="shared" si="1"/>
        <v>0</v>
      </c>
      <c r="J17" s="24"/>
      <c r="K17" s="16">
        <f t="shared" si="0"/>
        <v>0</v>
      </c>
      <c r="L17" s="19" t="s">
        <v>18</v>
      </c>
      <c r="M17" s="20"/>
      <c r="N17" s="16"/>
      <c r="O17" s="16"/>
      <c r="P17" s="11"/>
      <c r="Q17" s="21"/>
    </row>
    <row r="18" spans="2:18">
      <c r="B18" s="2" t="s">
        <v>19</v>
      </c>
      <c r="C18" s="16"/>
      <c r="F18" s="2" t="s">
        <v>19</v>
      </c>
      <c r="G18" s="16"/>
      <c r="H18" s="22"/>
      <c r="I18" s="23">
        <f t="shared" si="1"/>
        <v>0</v>
      </c>
      <c r="J18" s="24"/>
      <c r="K18" s="16">
        <f t="shared" si="0"/>
        <v>0</v>
      </c>
      <c r="L18" s="19" t="s">
        <v>19</v>
      </c>
      <c r="M18" s="20"/>
      <c r="N18" s="16"/>
      <c r="O18" s="16"/>
      <c r="P18" s="11"/>
      <c r="Q18" s="21"/>
      <c r="R18" s="5"/>
    </row>
    <row r="19" spans="2:18">
      <c r="B19" s="2" t="s">
        <v>20</v>
      </c>
      <c r="C19" s="18"/>
      <c r="F19" s="2" t="s">
        <v>21</v>
      </c>
      <c r="G19" s="16"/>
      <c r="H19" s="22"/>
      <c r="I19" s="23">
        <f t="shared" si="1"/>
        <v>0</v>
      </c>
      <c r="J19" s="24"/>
      <c r="K19" s="16">
        <f t="shared" si="0"/>
        <v>0</v>
      </c>
      <c r="L19" s="19" t="s">
        <v>20</v>
      </c>
      <c r="M19" s="20"/>
      <c r="N19" s="16"/>
      <c r="O19" s="16"/>
      <c r="P19" s="11"/>
      <c r="Q19" s="21"/>
      <c r="R19" s="5"/>
    </row>
    <row r="20" spans="2:18">
      <c r="B20" s="28" t="s">
        <v>22</v>
      </c>
      <c r="C20" s="29">
        <f>SUM(C8:C19)</f>
        <v>0</v>
      </c>
      <c r="F20" s="28" t="s">
        <v>22</v>
      </c>
      <c r="G20" s="29">
        <f>SUM(G8:G19)</f>
        <v>0</v>
      </c>
      <c r="H20" s="30"/>
      <c r="I20" s="11">
        <f>SUM(I8:I19)</f>
        <v>0</v>
      </c>
      <c r="J20" s="16">
        <f>SUM(J8:J19)</f>
        <v>0</v>
      </c>
      <c r="K20" s="16"/>
      <c r="L20" s="31" t="s">
        <v>22</v>
      </c>
      <c r="M20" s="32"/>
      <c r="N20" s="33">
        <f>SUM(N8:N19)</f>
        <v>0</v>
      </c>
      <c r="O20" s="33">
        <f>SUM(O8:O19)</f>
        <v>0</v>
      </c>
      <c r="P20" s="34">
        <f>SUM(P8:P19)</f>
        <v>0</v>
      </c>
      <c r="Q20" s="34">
        <f>SUM(Q8:Q19)</f>
        <v>0</v>
      </c>
    </row>
    <row r="21" spans="2:18">
      <c r="M21" s="12"/>
      <c r="O21" s="5"/>
      <c r="P21" s="5"/>
    </row>
    <row r="22" spans="2:18">
      <c r="O22" s="5"/>
      <c r="P22" s="35"/>
      <c r="Q22" s="36"/>
    </row>
    <row r="23" spans="2:18">
      <c r="N23" s="37"/>
    </row>
  </sheetData>
  <mergeCells count="5">
    <mergeCell ref="B5:C5"/>
    <mergeCell ref="F5:G5"/>
    <mergeCell ref="I5:K5"/>
    <mergeCell ref="N5:P6"/>
    <mergeCell ref="Q5:Q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7"/>
  <sheetViews>
    <sheetView tabSelected="1" workbookViewId="0">
      <selection activeCell="C10" sqref="C10"/>
    </sheetView>
  </sheetViews>
  <sheetFormatPr defaultRowHeight="15.75"/>
  <cols>
    <col min="1" max="1" width="10.5703125" customWidth="1"/>
    <col min="2" max="2" width="70.140625" customWidth="1"/>
    <col min="3" max="3" width="26.5703125" style="47" customWidth="1"/>
    <col min="4" max="4" width="24.85546875" style="47" customWidth="1"/>
    <col min="5" max="5" width="25" style="47" customWidth="1"/>
    <col min="6" max="6" width="22.28515625" customWidth="1"/>
    <col min="7" max="7" width="16" customWidth="1"/>
    <col min="257" max="257" width="10.5703125" customWidth="1"/>
    <col min="258" max="258" width="69" customWidth="1"/>
    <col min="259" max="259" width="19.140625" customWidth="1"/>
    <col min="260" max="260" width="25.28515625" customWidth="1"/>
    <col min="261" max="261" width="22" customWidth="1"/>
    <col min="262" max="262" width="17.7109375" customWidth="1"/>
    <col min="513" max="513" width="10.5703125" customWidth="1"/>
    <col min="514" max="514" width="69" customWidth="1"/>
    <col min="515" max="515" width="19.140625" customWidth="1"/>
    <col min="516" max="516" width="25.28515625" customWidth="1"/>
    <col min="517" max="517" width="22" customWidth="1"/>
    <col min="518" max="518" width="17.7109375" customWidth="1"/>
    <col min="769" max="769" width="10.5703125" customWidth="1"/>
    <col min="770" max="770" width="69" customWidth="1"/>
    <col min="771" max="771" width="19.140625" customWidth="1"/>
    <col min="772" max="772" width="25.28515625" customWidth="1"/>
    <col min="773" max="773" width="22" customWidth="1"/>
    <col min="774" max="774" width="17.7109375" customWidth="1"/>
    <col min="1025" max="1025" width="10.5703125" customWidth="1"/>
    <col min="1026" max="1026" width="69" customWidth="1"/>
    <col min="1027" max="1027" width="19.140625" customWidth="1"/>
    <col min="1028" max="1028" width="25.28515625" customWidth="1"/>
    <col min="1029" max="1029" width="22" customWidth="1"/>
    <col min="1030" max="1030" width="17.7109375" customWidth="1"/>
    <col min="1281" max="1281" width="10.5703125" customWidth="1"/>
    <col min="1282" max="1282" width="69" customWidth="1"/>
    <col min="1283" max="1283" width="19.140625" customWidth="1"/>
    <col min="1284" max="1284" width="25.28515625" customWidth="1"/>
    <col min="1285" max="1285" width="22" customWidth="1"/>
    <col min="1286" max="1286" width="17.7109375" customWidth="1"/>
    <col min="1537" max="1537" width="10.5703125" customWidth="1"/>
    <col min="1538" max="1538" width="69" customWidth="1"/>
    <col min="1539" max="1539" width="19.140625" customWidth="1"/>
    <col min="1540" max="1540" width="25.28515625" customWidth="1"/>
    <col min="1541" max="1541" width="22" customWidth="1"/>
    <col min="1542" max="1542" width="17.7109375" customWidth="1"/>
    <col min="1793" max="1793" width="10.5703125" customWidth="1"/>
    <col min="1794" max="1794" width="69" customWidth="1"/>
    <col min="1795" max="1795" width="19.140625" customWidth="1"/>
    <col min="1796" max="1796" width="25.28515625" customWidth="1"/>
    <col min="1797" max="1797" width="22" customWidth="1"/>
    <col min="1798" max="1798" width="17.7109375" customWidth="1"/>
    <col min="2049" max="2049" width="10.5703125" customWidth="1"/>
    <col min="2050" max="2050" width="69" customWidth="1"/>
    <col min="2051" max="2051" width="19.140625" customWidth="1"/>
    <col min="2052" max="2052" width="25.28515625" customWidth="1"/>
    <col min="2053" max="2053" width="22" customWidth="1"/>
    <col min="2054" max="2054" width="17.7109375" customWidth="1"/>
    <col min="2305" max="2305" width="10.5703125" customWidth="1"/>
    <col min="2306" max="2306" width="69" customWidth="1"/>
    <col min="2307" max="2307" width="19.140625" customWidth="1"/>
    <col min="2308" max="2308" width="25.28515625" customWidth="1"/>
    <col min="2309" max="2309" width="22" customWidth="1"/>
    <col min="2310" max="2310" width="17.7109375" customWidth="1"/>
    <col min="2561" max="2561" width="10.5703125" customWidth="1"/>
    <col min="2562" max="2562" width="69" customWidth="1"/>
    <col min="2563" max="2563" width="19.140625" customWidth="1"/>
    <col min="2564" max="2564" width="25.28515625" customWidth="1"/>
    <col min="2565" max="2565" width="22" customWidth="1"/>
    <col min="2566" max="2566" width="17.7109375" customWidth="1"/>
    <col min="2817" max="2817" width="10.5703125" customWidth="1"/>
    <col min="2818" max="2818" width="69" customWidth="1"/>
    <col min="2819" max="2819" width="19.140625" customWidth="1"/>
    <col min="2820" max="2820" width="25.28515625" customWidth="1"/>
    <col min="2821" max="2821" width="22" customWidth="1"/>
    <col min="2822" max="2822" width="17.7109375" customWidth="1"/>
    <col min="3073" max="3073" width="10.5703125" customWidth="1"/>
    <col min="3074" max="3074" width="69" customWidth="1"/>
    <col min="3075" max="3075" width="19.140625" customWidth="1"/>
    <col min="3076" max="3076" width="25.28515625" customWidth="1"/>
    <col min="3077" max="3077" width="22" customWidth="1"/>
    <col min="3078" max="3078" width="17.7109375" customWidth="1"/>
    <col min="3329" max="3329" width="10.5703125" customWidth="1"/>
    <col min="3330" max="3330" width="69" customWidth="1"/>
    <col min="3331" max="3331" width="19.140625" customWidth="1"/>
    <col min="3332" max="3332" width="25.28515625" customWidth="1"/>
    <col min="3333" max="3333" width="22" customWidth="1"/>
    <col min="3334" max="3334" width="17.7109375" customWidth="1"/>
    <col min="3585" max="3585" width="10.5703125" customWidth="1"/>
    <col min="3586" max="3586" width="69" customWidth="1"/>
    <col min="3587" max="3587" width="19.140625" customWidth="1"/>
    <col min="3588" max="3588" width="25.28515625" customWidth="1"/>
    <col min="3589" max="3589" width="22" customWidth="1"/>
    <col min="3590" max="3590" width="17.7109375" customWidth="1"/>
    <col min="3841" max="3841" width="10.5703125" customWidth="1"/>
    <col min="3842" max="3842" width="69" customWidth="1"/>
    <col min="3843" max="3843" width="19.140625" customWidth="1"/>
    <col min="3844" max="3844" width="25.28515625" customWidth="1"/>
    <col min="3845" max="3845" width="22" customWidth="1"/>
    <col min="3846" max="3846" width="17.7109375" customWidth="1"/>
    <col min="4097" max="4097" width="10.5703125" customWidth="1"/>
    <col min="4098" max="4098" width="69" customWidth="1"/>
    <col min="4099" max="4099" width="19.140625" customWidth="1"/>
    <col min="4100" max="4100" width="25.28515625" customWidth="1"/>
    <col min="4101" max="4101" width="22" customWidth="1"/>
    <col min="4102" max="4102" width="17.7109375" customWidth="1"/>
    <col min="4353" max="4353" width="10.5703125" customWidth="1"/>
    <col min="4354" max="4354" width="69" customWidth="1"/>
    <col min="4355" max="4355" width="19.140625" customWidth="1"/>
    <col min="4356" max="4356" width="25.28515625" customWidth="1"/>
    <col min="4357" max="4357" width="22" customWidth="1"/>
    <col min="4358" max="4358" width="17.7109375" customWidth="1"/>
    <col min="4609" max="4609" width="10.5703125" customWidth="1"/>
    <col min="4610" max="4610" width="69" customWidth="1"/>
    <col min="4611" max="4611" width="19.140625" customWidth="1"/>
    <col min="4612" max="4612" width="25.28515625" customWidth="1"/>
    <col min="4613" max="4613" width="22" customWidth="1"/>
    <col min="4614" max="4614" width="17.7109375" customWidth="1"/>
    <col min="4865" max="4865" width="10.5703125" customWidth="1"/>
    <col min="4866" max="4866" width="69" customWidth="1"/>
    <col min="4867" max="4867" width="19.140625" customWidth="1"/>
    <col min="4868" max="4868" width="25.28515625" customWidth="1"/>
    <col min="4869" max="4869" width="22" customWidth="1"/>
    <col min="4870" max="4870" width="17.7109375" customWidth="1"/>
    <col min="5121" max="5121" width="10.5703125" customWidth="1"/>
    <col min="5122" max="5122" width="69" customWidth="1"/>
    <col min="5123" max="5123" width="19.140625" customWidth="1"/>
    <col min="5124" max="5124" width="25.28515625" customWidth="1"/>
    <col min="5125" max="5125" width="22" customWidth="1"/>
    <col min="5126" max="5126" width="17.7109375" customWidth="1"/>
    <col min="5377" max="5377" width="10.5703125" customWidth="1"/>
    <col min="5378" max="5378" width="69" customWidth="1"/>
    <col min="5379" max="5379" width="19.140625" customWidth="1"/>
    <col min="5380" max="5380" width="25.28515625" customWidth="1"/>
    <col min="5381" max="5381" width="22" customWidth="1"/>
    <col min="5382" max="5382" width="17.7109375" customWidth="1"/>
    <col min="5633" max="5633" width="10.5703125" customWidth="1"/>
    <col min="5634" max="5634" width="69" customWidth="1"/>
    <col min="5635" max="5635" width="19.140625" customWidth="1"/>
    <col min="5636" max="5636" width="25.28515625" customWidth="1"/>
    <col min="5637" max="5637" width="22" customWidth="1"/>
    <col min="5638" max="5638" width="17.7109375" customWidth="1"/>
    <col min="5889" max="5889" width="10.5703125" customWidth="1"/>
    <col min="5890" max="5890" width="69" customWidth="1"/>
    <col min="5891" max="5891" width="19.140625" customWidth="1"/>
    <col min="5892" max="5892" width="25.28515625" customWidth="1"/>
    <col min="5893" max="5893" width="22" customWidth="1"/>
    <col min="5894" max="5894" width="17.7109375" customWidth="1"/>
    <col min="6145" max="6145" width="10.5703125" customWidth="1"/>
    <col min="6146" max="6146" width="69" customWidth="1"/>
    <col min="6147" max="6147" width="19.140625" customWidth="1"/>
    <col min="6148" max="6148" width="25.28515625" customWidth="1"/>
    <col min="6149" max="6149" width="22" customWidth="1"/>
    <col min="6150" max="6150" width="17.7109375" customWidth="1"/>
    <col min="6401" max="6401" width="10.5703125" customWidth="1"/>
    <col min="6402" max="6402" width="69" customWidth="1"/>
    <col min="6403" max="6403" width="19.140625" customWidth="1"/>
    <col min="6404" max="6404" width="25.28515625" customWidth="1"/>
    <col min="6405" max="6405" width="22" customWidth="1"/>
    <col min="6406" max="6406" width="17.7109375" customWidth="1"/>
    <col min="6657" max="6657" width="10.5703125" customWidth="1"/>
    <col min="6658" max="6658" width="69" customWidth="1"/>
    <col min="6659" max="6659" width="19.140625" customWidth="1"/>
    <col min="6660" max="6660" width="25.28515625" customWidth="1"/>
    <col min="6661" max="6661" width="22" customWidth="1"/>
    <col min="6662" max="6662" width="17.7109375" customWidth="1"/>
    <col min="6913" max="6913" width="10.5703125" customWidth="1"/>
    <col min="6914" max="6914" width="69" customWidth="1"/>
    <col min="6915" max="6915" width="19.140625" customWidth="1"/>
    <col min="6916" max="6916" width="25.28515625" customWidth="1"/>
    <col min="6917" max="6917" width="22" customWidth="1"/>
    <col min="6918" max="6918" width="17.7109375" customWidth="1"/>
    <col min="7169" max="7169" width="10.5703125" customWidth="1"/>
    <col min="7170" max="7170" width="69" customWidth="1"/>
    <col min="7171" max="7171" width="19.140625" customWidth="1"/>
    <col min="7172" max="7172" width="25.28515625" customWidth="1"/>
    <col min="7173" max="7173" width="22" customWidth="1"/>
    <col min="7174" max="7174" width="17.7109375" customWidth="1"/>
    <col min="7425" max="7425" width="10.5703125" customWidth="1"/>
    <col min="7426" max="7426" width="69" customWidth="1"/>
    <col min="7427" max="7427" width="19.140625" customWidth="1"/>
    <col min="7428" max="7428" width="25.28515625" customWidth="1"/>
    <col min="7429" max="7429" width="22" customWidth="1"/>
    <col min="7430" max="7430" width="17.7109375" customWidth="1"/>
    <col min="7681" max="7681" width="10.5703125" customWidth="1"/>
    <col min="7682" max="7682" width="69" customWidth="1"/>
    <col min="7683" max="7683" width="19.140625" customWidth="1"/>
    <col min="7684" max="7684" width="25.28515625" customWidth="1"/>
    <col min="7685" max="7685" width="22" customWidth="1"/>
    <col min="7686" max="7686" width="17.7109375" customWidth="1"/>
    <col min="7937" max="7937" width="10.5703125" customWidth="1"/>
    <col min="7938" max="7938" width="69" customWidth="1"/>
    <col min="7939" max="7939" width="19.140625" customWidth="1"/>
    <col min="7940" max="7940" width="25.28515625" customWidth="1"/>
    <col min="7941" max="7941" width="22" customWidth="1"/>
    <col min="7942" max="7942" width="17.7109375" customWidth="1"/>
    <col min="8193" max="8193" width="10.5703125" customWidth="1"/>
    <col min="8194" max="8194" width="69" customWidth="1"/>
    <col min="8195" max="8195" width="19.140625" customWidth="1"/>
    <col min="8196" max="8196" width="25.28515625" customWidth="1"/>
    <col min="8197" max="8197" width="22" customWidth="1"/>
    <col min="8198" max="8198" width="17.7109375" customWidth="1"/>
    <col min="8449" max="8449" width="10.5703125" customWidth="1"/>
    <col min="8450" max="8450" width="69" customWidth="1"/>
    <col min="8451" max="8451" width="19.140625" customWidth="1"/>
    <col min="8452" max="8452" width="25.28515625" customWidth="1"/>
    <col min="8453" max="8453" width="22" customWidth="1"/>
    <col min="8454" max="8454" width="17.7109375" customWidth="1"/>
    <col min="8705" max="8705" width="10.5703125" customWidth="1"/>
    <col min="8706" max="8706" width="69" customWidth="1"/>
    <col min="8707" max="8707" width="19.140625" customWidth="1"/>
    <col min="8708" max="8708" width="25.28515625" customWidth="1"/>
    <col min="8709" max="8709" width="22" customWidth="1"/>
    <col min="8710" max="8710" width="17.7109375" customWidth="1"/>
    <col min="8961" max="8961" width="10.5703125" customWidth="1"/>
    <col min="8962" max="8962" width="69" customWidth="1"/>
    <col min="8963" max="8963" width="19.140625" customWidth="1"/>
    <col min="8964" max="8964" width="25.28515625" customWidth="1"/>
    <col min="8965" max="8965" width="22" customWidth="1"/>
    <col min="8966" max="8966" width="17.7109375" customWidth="1"/>
    <col min="9217" max="9217" width="10.5703125" customWidth="1"/>
    <col min="9218" max="9218" width="69" customWidth="1"/>
    <col min="9219" max="9219" width="19.140625" customWidth="1"/>
    <col min="9220" max="9220" width="25.28515625" customWidth="1"/>
    <col min="9221" max="9221" width="22" customWidth="1"/>
    <col min="9222" max="9222" width="17.7109375" customWidth="1"/>
    <col min="9473" max="9473" width="10.5703125" customWidth="1"/>
    <col min="9474" max="9474" width="69" customWidth="1"/>
    <col min="9475" max="9475" width="19.140625" customWidth="1"/>
    <col min="9476" max="9476" width="25.28515625" customWidth="1"/>
    <col min="9477" max="9477" width="22" customWidth="1"/>
    <col min="9478" max="9478" width="17.7109375" customWidth="1"/>
    <col min="9729" max="9729" width="10.5703125" customWidth="1"/>
    <col min="9730" max="9730" width="69" customWidth="1"/>
    <col min="9731" max="9731" width="19.140625" customWidth="1"/>
    <col min="9732" max="9732" width="25.28515625" customWidth="1"/>
    <col min="9733" max="9733" width="22" customWidth="1"/>
    <col min="9734" max="9734" width="17.7109375" customWidth="1"/>
    <col min="9985" max="9985" width="10.5703125" customWidth="1"/>
    <col min="9986" max="9986" width="69" customWidth="1"/>
    <col min="9987" max="9987" width="19.140625" customWidth="1"/>
    <col min="9988" max="9988" width="25.28515625" customWidth="1"/>
    <col min="9989" max="9989" width="22" customWidth="1"/>
    <col min="9990" max="9990" width="17.7109375" customWidth="1"/>
    <col min="10241" max="10241" width="10.5703125" customWidth="1"/>
    <col min="10242" max="10242" width="69" customWidth="1"/>
    <col min="10243" max="10243" width="19.140625" customWidth="1"/>
    <col min="10244" max="10244" width="25.28515625" customWidth="1"/>
    <col min="10245" max="10245" width="22" customWidth="1"/>
    <col min="10246" max="10246" width="17.7109375" customWidth="1"/>
    <col min="10497" max="10497" width="10.5703125" customWidth="1"/>
    <col min="10498" max="10498" width="69" customWidth="1"/>
    <col min="10499" max="10499" width="19.140625" customWidth="1"/>
    <col min="10500" max="10500" width="25.28515625" customWidth="1"/>
    <col min="10501" max="10501" width="22" customWidth="1"/>
    <col min="10502" max="10502" width="17.7109375" customWidth="1"/>
    <col min="10753" max="10753" width="10.5703125" customWidth="1"/>
    <col min="10754" max="10754" width="69" customWidth="1"/>
    <col min="10755" max="10755" width="19.140625" customWidth="1"/>
    <col min="10756" max="10756" width="25.28515625" customWidth="1"/>
    <col min="10757" max="10757" width="22" customWidth="1"/>
    <col min="10758" max="10758" width="17.7109375" customWidth="1"/>
    <col min="11009" max="11009" width="10.5703125" customWidth="1"/>
    <col min="11010" max="11010" width="69" customWidth="1"/>
    <col min="11011" max="11011" width="19.140625" customWidth="1"/>
    <col min="11012" max="11012" width="25.28515625" customWidth="1"/>
    <col min="11013" max="11013" width="22" customWidth="1"/>
    <col min="11014" max="11014" width="17.7109375" customWidth="1"/>
    <col min="11265" max="11265" width="10.5703125" customWidth="1"/>
    <col min="11266" max="11266" width="69" customWidth="1"/>
    <col min="11267" max="11267" width="19.140625" customWidth="1"/>
    <col min="11268" max="11268" width="25.28515625" customWidth="1"/>
    <col min="11269" max="11269" width="22" customWidth="1"/>
    <col min="11270" max="11270" width="17.7109375" customWidth="1"/>
    <col min="11521" max="11521" width="10.5703125" customWidth="1"/>
    <col min="11522" max="11522" width="69" customWidth="1"/>
    <col min="11523" max="11523" width="19.140625" customWidth="1"/>
    <col min="11524" max="11524" width="25.28515625" customWidth="1"/>
    <col min="11525" max="11525" width="22" customWidth="1"/>
    <col min="11526" max="11526" width="17.7109375" customWidth="1"/>
    <col min="11777" max="11777" width="10.5703125" customWidth="1"/>
    <col min="11778" max="11778" width="69" customWidth="1"/>
    <col min="11779" max="11779" width="19.140625" customWidth="1"/>
    <col min="11780" max="11780" width="25.28515625" customWidth="1"/>
    <col min="11781" max="11781" width="22" customWidth="1"/>
    <col min="11782" max="11782" width="17.7109375" customWidth="1"/>
    <col min="12033" max="12033" width="10.5703125" customWidth="1"/>
    <col min="12034" max="12034" width="69" customWidth="1"/>
    <col min="12035" max="12035" width="19.140625" customWidth="1"/>
    <col min="12036" max="12036" width="25.28515625" customWidth="1"/>
    <col min="12037" max="12037" width="22" customWidth="1"/>
    <col min="12038" max="12038" width="17.7109375" customWidth="1"/>
    <col min="12289" max="12289" width="10.5703125" customWidth="1"/>
    <col min="12290" max="12290" width="69" customWidth="1"/>
    <col min="12291" max="12291" width="19.140625" customWidth="1"/>
    <col min="12292" max="12292" width="25.28515625" customWidth="1"/>
    <col min="12293" max="12293" width="22" customWidth="1"/>
    <col min="12294" max="12294" width="17.7109375" customWidth="1"/>
    <col min="12545" max="12545" width="10.5703125" customWidth="1"/>
    <col min="12546" max="12546" width="69" customWidth="1"/>
    <col min="12547" max="12547" width="19.140625" customWidth="1"/>
    <col min="12548" max="12548" width="25.28515625" customWidth="1"/>
    <col min="12549" max="12549" width="22" customWidth="1"/>
    <col min="12550" max="12550" width="17.7109375" customWidth="1"/>
    <col min="12801" max="12801" width="10.5703125" customWidth="1"/>
    <col min="12802" max="12802" width="69" customWidth="1"/>
    <col min="12803" max="12803" width="19.140625" customWidth="1"/>
    <col min="12804" max="12804" width="25.28515625" customWidth="1"/>
    <col min="12805" max="12805" width="22" customWidth="1"/>
    <col min="12806" max="12806" width="17.7109375" customWidth="1"/>
    <col min="13057" max="13057" width="10.5703125" customWidth="1"/>
    <col min="13058" max="13058" width="69" customWidth="1"/>
    <col min="13059" max="13059" width="19.140625" customWidth="1"/>
    <col min="13060" max="13060" width="25.28515625" customWidth="1"/>
    <col min="13061" max="13061" width="22" customWidth="1"/>
    <col min="13062" max="13062" width="17.7109375" customWidth="1"/>
    <col min="13313" max="13313" width="10.5703125" customWidth="1"/>
    <col min="13314" max="13314" width="69" customWidth="1"/>
    <col min="13315" max="13315" width="19.140625" customWidth="1"/>
    <col min="13316" max="13316" width="25.28515625" customWidth="1"/>
    <col min="13317" max="13317" width="22" customWidth="1"/>
    <col min="13318" max="13318" width="17.7109375" customWidth="1"/>
    <col min="13569" max="13569" width="10.5703125" customWidth="1"/>
    <col min="13570" max="13570" width="69" customWidth="1"/>
    <col min="13571" max="13571" width="19.140625" customWidth="1"/>
    <col min="13572" max="13572" width="25.28515625" customWidth="1"/>
    <col min="13573" max="13573" width="22" customWidth="1"/>
    <col min="13574" max="13574" width="17.7109375" customWidth="1"/>
    <col min="13825" max="13825" width="10.5703125" customWidth="1"/>
    <col min="13826" max="13826" width="69" customWidth="1"/>
    <col min="13827" max="13827" width="19.140625" customWidth="1"/>
    <col min="13828" max="13828" width="25.28515625" customWidth="1"/>
    <col min="13829" max="13829" width="22" customWidth="1"/>
    <col min="13830" max="13830" width="17.7109375" customWidth="1"/>
    <col min="14081" max="14081" width="10.5703125" customWidth="1"/>
    <col min="14082" max="14082" width="69" customWidth="1"/>
    <col min="14083" max="14083" width="19.140625" customWidth="1"/>
    <col min="14084" max="14084" width="25.28515625" customWidth="1"/>
    <col min="14085" max="14085" width="22" customWidth="1"/>
    <col min="14086" max="14086" width="17.7109375" customWidth="1"/>
    <col min="14337" max="14337" width="10.5703125" customWidth="1"/>
    <col min="14338" max="14338" width="69" customWidth="1"/>
    <col min="14339" max="14339" width="19.140625" customWidth="1"/>
    <col min="14340" max="14340" width="25.28515625" customWidth="1"/>
    <col min="14341" max="14341" width="22" customWidth="1"/>
    <col min="14342" max="14342" width="17.7109375" customWidth="1"/>
    <col min="14593" max="14593" width="10.5703125" customWidth="1"/>
    <col min="14594" max="14594" width="69" customWidth="1"/>
    <col min="14595" max="14595" width="19.140625" customWidth="1"/>
    <col min="14596" max="14596" width="25.28515625" customWidth="1"/>
    <col min="14597" max="14597" width="22" customWidth="1"/>
    <col min="14598" max="14598" width="17.7109375" customWidth="1"/>
    <col min="14849" max="14849" width="10.5703125" customWidth="1"/>
    <col min="14850" max="14850" width="69" customWidth="1"/>
    <col min="14851" max="14851" width="19.140625" customWidth="1"/>
    <col min="14852" max="14852" width="25.28515625" customWidth="1"/>
    <col min="14853" max="14853" width="22" customWidth="1"/>
    <col min="14854" max="14854" width="17.7109375" customWidth="1"/>
    <col min="15105" max="15105" width="10.5703125" customWidth="1"/>
    <col min="15106" max="15106" width="69" customWidth="1"/>
    <col min="15107" max="15107" width="19.140625" customWidth="1"/>
    <col min="15108" max="15108" width="25.28515625" customWidth="1"/>
    <col min="15109" max="15109" width="22" customWidth="1"/>
    <col min="15110" max="15110" width="17.7109375" customWidth="1"/>
    <col min="15361" max="15361" width="10.5703125" customWidth="1"/>
    <col min="15362" max="15362" width="69" customWidth="1"/>
    <col min="15363" max="15363" width="19.140625" customWidth="1"/>
    <col min="15364" max="15364" width="25.28515625" customWidth="1"/>
    <col min="15365" max="15365" width="22" customWidth="1"/>
    <col min="15366" max="15366" width="17.7109375" customWidth="1"/>
    <col min="15617" max="15617" width="10.5703125" customWidth="1"/>
    <col min="15618" max="15618" width="69" customWidth="1"/>
    <col min="15619" max="15619" width="19.140625" customWidth="1"/>
    <col min="15620" max="15620" width="25.28515625" customWidth="1"/>
    <col min="15621" max="15621" width="22" customWidth="1"/>
    <col min="15622" max="15622" width="17.7109375" customWidth="1"/>
    <col min="15873" max="15873" width="10.5703125" customWidth="1"/>
    <col min="15874" max="15874" width="69" customWidth="1"/>
    <col min="15875" max="15875" width="19.140625" customWidth="1"/>
    <col min="15876" max="15876" width="25.28515625" customWidth="1"/>
    <col min="15877" max="15877" width="22" customWidth="1"/>
    <col min="15878" max="15878" width="17.7109375" customWidth="1"/>
    <col min="16129" max="16129" width="10.5703125" customWidth="1"/>
    <col min="16130" max="16130" width="69" customWidth="1"/>
    <col min="16131" max="16131" width="19.140625" customWidth="1"/>
    <col min="16132" max="16132" width="25.28515625" customWidth="1"/>
    <col min="16133" max="16133" width="22" customWidth="1"/>
    <col min="16134" max="16134" width="17.7109375" customWidth="1"/>
  </cols>
  <sheetData>
    <row r="1" spans="1:13" s="43" customFormat="1">
      <c r="A1" s="38" t="s">
        <v>23</v>
      </c>
      <c r="B1" s="39"/>
      <c r="C1" s="40"/>
      <c r="D1" s="40"/>
      <c r="E1" s="40"/>
      <c r="F1" s="41"/>
      <c r="G1" s="41"/>
      <c r="H1" s="42"/>
      <c r="I1" s="41"/>
      <c r="J1" s="41"/>
      <c r="K1" s="41"/>
      <c r="L1" s="41"/>
      <c r="M1" s="41"/>
    </row>
    <row r="2" spans="1:13" s="43" customFormat="1">
      <c r="A2" s="44" t="s">
        <v>24</v>
      </c>
      <c r="B2" s="45"/>
      <c r="C2" s="40"/>
      <c r="D2" s="40"/>
      <c r="E2" s="40"/>
      <c r="F2" s="41"/>
      <c r="G2" s="41"/>
      <c r="H2" s="41"/>
      <c r="I2" s="41"/>
      <c r="J2" s="41"/>
      <c r="K2" s="41"/>
      <c r="L2" s="41"/>
      <c r="M2" s="41"/>
    </row>
    <row r="3" spans="1:13" ht="12.75" customHeight="1">
      <c r="A3" s="46"/>
      <c r="B3" s="46"/>
    </row>
    <row r="4" spans="1:13">
      <c r="A4" s="48"/>
      <c r="B4" s="49" t="s">
        <v>25</v>
      </c>
    </row>
    <row r="5" spans="1:13" ht="17.25" thickBot="1">
      <c r="A5" s="50"/>
      <c r="B5" s="51" t="s">
        <v>26</v>
      </c>
      <c r="C5" s="52" t="s">
        <v>241</v>
      </c>
      <c r="D5" s="52"/>
      <c r="E5" s="52"/>
    </row>
    <row r="6" spans="1:13" ht="17.25" customHeight="1" thickBot="1">
      <c r="A6" s="53" t="s">
        <v>27</v>
      </c>
      <c r="B6" s="54" t="s">
        <v>28</v>
      </c>
      <c r="C6" s="201" t="s">
        <v>194</v>
      </c>
      <c r="D6" s="201" t="s">
        <v>193</v>
      </c>
      <c r="E6" s="55" t="s">
        <v>240</v>
      </c>
    </row>
    <row r="7" spans="1:13" ht="18">
      <c r="A7" s="56" t="s">
        <v>29</v>
      </c>
      <c r="B7" s="57" t="s">
        <v>30</v>
      </c>
      <c r="C7" s="202"/>
      <c r="D7" s="202"/>
      <c r="E7" s="58"/>
    </row>
    <row r="8" spans="1:13" ht="18.75">
      <c r="A8" s="59">
        <v>1</v>
      </c>
      <c r="B8" s="60" t="s">
        <v>31</v>
      </c>
      <c r="C8" s="203">
        <v>125000000</v>
      </c>
      <c r="D8" s="203">
        <f>'Thesar 2020'!J132</f>
        <v>51066727.890000001</v>
      </c>
      <c r="E8" s="61">
        <f>D8-C8</f>
        <v>-73933272.109999999</v>
      </c>
      <c r="F8" s="62"/>
    </row>
    <row r="9" spans="1:13" ht="18.75">
      <c r="A9" s="59">
        <v>2</v>
      </c>
      <c r="B9" s="63" t="s">
        <v>32</v>
      </c>
      <c r="C9" s="204">
        <v>89335000</v>
      </c>
      <c r="D9" s="204"/>
      <c r="E9" s="61">
        <f t="shared" ref="E9:E12" si="0">D9-C9</f>
        <v>-89335000</v>
      </c>
      <c r="F9" s="64"/>
    </row>
    <row r="10" spans="1:13" ht="18.75">
      <c r="A10" s="65">
        <v>3</v>
      </c>
      <c r="B10" s="66" t="s">
        <v>33</v>
      </c>
      <c r="C10" s="205">
        <v>67000000</v>
      </c>
      <c r="D10" s="205">
        <f>'Thesar 2020'!G132</f>
        <v>70209238.189999998</v>
      </c>
      <c r="E10" s="267">
        <f t="shared" si="0"/>
        <v>3209238.1899999976</v>
      </c>
      <c r="F10" s="67"/>
      <c r="J10" s="7"/>
    </row>
    <row r="11" spans="1:13" ht="18.75">
      <c r="A11" s="65">
        <v>4</v>
      </c>
      <c r="B11" s="66" t="s">
        <v>34</v>
      </c>
      <c r="C11" s="205">
        <v>1075000</v>
      </c>
      <c r="D11" s="205">
        <f>'Thesar 2020'!F132</f>
        <v>706028.61999999988</v>
      </c>
      <c r="E11" s="61">
        <f t="shared" si="0"/>
        <v>-368971.38000000012</v>
      </c>
      <c r="F11" s="67"/>
      <c r="J11" s="7"/>
    </row>
    <row r="12" spans="1:13" ht="18.75" customHeight="1">
      <c r="A12" s="68">
        <v>5</v>
      </c>
      <c r="B12" s="69" t="s">
        <v>35</v>
      </c>
      <c r="C12" s="205">
        <v>500000</v>
      </c>
      <c r="D12" s="205">
        <f>'Thesar 2020'!E132</f>
        <v>262699.05</v>
      </c>
      <c r="E12" s="61">
        <f t="shared" si="0"/>
        <v>-237300.95</v>
      </c>
      <c r="F12" s="70"/>
      <c r="H12" s="7"/>
    </row>
    <row r="13" spans="1:13" ht="18.75" customHeight="1">
      <c r="A13" s="71"/>
      <c r="B13" s="72" t="s">
        <v>36</v>
      </c>
      <c r="C13" s="206">
        <f>SUM(C8:C12)</f>
        <v>282910000</v>
      </c>
      <c r="D13" s="206">
        <f>SUM(D8:D12)</f>
        <v>122244693.75</v>
      </c>
      <c r="E13" s="73">
        <f>D13-C13</f>
        <v>-160665306.25</v>
      </c>
      <c r="F13" s="1"/>
    </row>
    <row r="14" spans="1:13" ht="18.75">
      <c r="A14" s="74" t="s">
        <v>37</v>
      </c>
      <c r="B14" s="75" t="s">
        <v>38</v>
      </c>
      <c r="C14" s="207"/>
      <c r="D14" s="207"/>
      <c r="E14" s="76"/>
    </row>
    <row r="15" spans="1:13" ht="18.75">
      <c r="A15" s="65">
        <v>1001</v>
      </c>
      <c r="B15" s="77" t="s">
        <v>39</v>
      </c>
      <c r="C15" s="208">
        <v>36000000</v>
      </c>
      <c r="D15" s="208">
        <f>'Thesar 2020'!K132</f>
        <v>14626413</v>
      </c>
      <c r="E15" s="78">
        <f>D15-C15</f>
        <v>-21373587</v>
      </c>
      <c r="F15" s="3"/>
    </row>
    <row r="16" spans="1:13" s="82" customFormat="1" ht="18.75">
      <c r="A16" s="79">
        <v>2100</v>
      </c>
      <c r="B16" s="80" t="s">
        <v>40</v>
      </c>
      <c r="C16" s="209">
        <v>2000000</v>
      </c>
      <c r="D16" s="209">
        <f>'Thesar 2020'!L132</f>
        <v>1415880</v>
      </c>
      <c r="E16" s="78">
        <f t="shared" ref="E16:E17" si="1">D16-C16</f>
        <v>-584120</v>
      </c>
      <c r="F16" s="3"/>
    </row>
    <row r="17" spans="1:6" s="82" customFormat="1" ht="18.75">
      <c r="A17" s="83" t="s">
        <v>41</v>
      </c>
      <c r="B17" s="80" t="s">
        <v>42</v>
      </c>
      <c r="C17" s="209">
        <v>7000000</v>
      </c>
      <c r="D17" s="209">
        <f>'Thesar 2020'!M132+'Thesar 2020'!N132</f>
        <v>2637869</v>
      </c>
      <c r="E17" s="78">
        <f t="shared" si="1"/>
        <v>-4362131</v>
      </c>
      <c r="F17" s="3"/>
    </row>
    <row r="18" spans="1:6" ht="18.75">
      <c r="A18" s="84"/>
      <c r="B18" s="72" t="s">
        <v>43</v>
      </c>
      <c r="C18" s="206">
        <f>SUM(C15:C17)</f>
        <v>45000000</v>
      </c>
      <c r="D18" s="206">
        <f>SUM(D15:D17)</f>
        <v>18680162</v>
      </c>
      <c r="E18" s="73">
        <f>D18-C18</f>
        <v>-26319838</v>
      </c>
    </row>
    <row r="19" spans="1:6" ht="18.75">
      <c r="A19" s="65"/>
      <c r="B19" s="77"/>
      <c r="C19" s="207"/>
      <c r="D19" s="207"/>
      <c r="E19" s="76"/>
    </row>
    <row r="20" spans="1:6" ht="18.75">
      <c r="A20" s="85" t="s">
        <v>44</v>
      </c>
      <c r="B20" s="72" t="s">
        <v>45</v>
      </c>
      <c r="C20" s="210"/>
      <c r="D20" s="210"/>
      <c r="E20" s="86"/>
    </row>
    <row r="21" spans="1:6" ht="18.75">
      <c r="A21" s="87" t="s">
        <v>46</v>
      </c>
      <c r="B21" s="75" t="s">
        <v>47</v>
      </c>
      <c r="C21" s="207"/>
      <c r="D21" s="207"/>
      <c r="E21" s="76"/>
    </row>
    <row r="22" spans="1:6" ht="18.75">
      <c r="A22" s="88" t="s">
        <v>48</v>
      </c>
      <c r="B22" s="89" t="s">
        <v>49</v>
      </c>
      <c r="C22" s="208">
        <v>600000</v>
      </c>
      <c r="D22" s="208"/>
      <c r="E22" s="78">
        <f>D22-C22</f>
        <v>-600000</v>
      </c>
    </row>
    <row r="23" spans="1:6" s="82" customFormat="1" ht="18.75">
      <c r="A23" s="88" t="s">
        <v>50</v>
      </c>
      <c r="B23" s="89" t="s">
        <v>51</v>
      </c>
      <c r="C23" s="211">
        <v>400000</v>
      </c>
      <c r="D23" s="211"/>
      <c r="E23" s="78">
        <f t="shared" ref="E23:E74" si="2">D23-C23</f>
        <v>-400000</v>
      </c>
    </row>
    <row r="24" spans="1:6" s="82" customFormat="1" ht="18.75">
      <c r="A24" s="83" t="s">
        <v>52</v>
      </c>
      <c r="B24" s="80" t="s">
        <v>53</v>
      </c>
      <c r="C24" s="211">
        <v>960000</v>
      </c>
      <c r="D24" s="211"/>
      <c r="E24" s="78">
        <f t="shared" si="2"/>
        <v>-960000</v>
      </c>
    </row>
    <row r="25" spans="1:6" ht="18.75">
      <c r="A25" s="83" t="s">
        <v>54</v>
      </c>
      <c r="B25" s="80" t="s">
        <v>55</v>
      </c>
      <c r="C25" s="211"/>
      <c r="D25" s="211"/>
      <c r="E25" s="78">
        <f t="shared" si="2"/>
        <v>0</v>
      </c>
    </row>
    <row r="26" spans="1:6" ht="18.75">
      <c r="A26" s="83" t="s">
        <v>56</v>
      </c>
      <c r="B26" s="80" t="s">
        <v>57</v>
      </c>
      <c r="C26" s="211"/>
      <c r="D26" s="211"/>
      <c r="E26" s="78">
        <f t="shared" si="2"/>
        <v>0</v>
      </c>
    </row>
    <row r="27" spans="1:6" ht="18.75">
      <c r="A27" s="83" t="s">
        <v>58</v>
      </c>
      <c r="B27" s="80" t="s">
        <v>59</v>
      </c>
      <c r="C27" s="212">
        <v>800000</v>
      </c>
      <c r="D27" s="212"/>
      <c r="E27" s="78">
        <f t="shared" si="2"/>
        <v>-800000</v>
      </c>
    </row>
    <row r="28" spans="1:6" ht="18.75">
      <c r="A28" s="90">
        <v>602.1</v>
      </c>
      <c r="B28" s="91" t="s">
        <v>60</v>
      </c>
      <c r="C28" s="207"/>
      <c r="D28" s="207"/>
      <c r="E28" s="78">
        <f t="shared" si="2"/>
        <v>0</v>
      </c>
    </row>
    <row r="29" spans="1:6" ht="18.75">
      <c r="A29" s="88">
        <v>1007</v>
      </c>
      <c r="B29" s="89" t="s">
        <v>61</v>
      </c>
      <c r="C29" s="209">
        <v>300000</v>
      </c>
      <c r="D29" s="209"/>
      <c r="E29" s="78">
        <f t="shared" si="2"/>
        <v>-300000</v>
      </c>
    </row>
    <row r="30" spans="1:6" ht="18.75">
      <c r="A30" s="88">
        <v>1010</v>
      </c>
      <c r="B30" s="89" t="s">
        <v>62</v>
      </c>
      <c r="C30" s="207"/>
      <c r="D30" s="207"/>
      <c r="E30" s="78">
        <f t="shared" si="2"/>
        <v>0</v>
      </c>
    </row>
    <row r="31" spans="1:6" ht="65.25">
      <c r="A31" s="92">
        <v>1099</v>
      </c>
      <c r="B31" s="93" t="s">
        <v>63</v>
      </c>
      <c r="C31" s="209">
        <v>4500000</v>
      </c>
      <c r="D31" s="209"/>
      <c r="E31" s="78">
        <f t="shared" si="2"/>
        <v>-4500000</v>
      </c>
    </row>
    <row r="32" spans="1:6" ht="18.75">
      <c r="A32" s="94">
        <v>602.20000000000005</v>
      </c>
      <c r="B32" s="95" t="s">
        <v>64</v>
      </c>
      <c r="C32" s="208"/>
      <c r="D32" s="208"/>
      <c r="E32" s="78">
        <f t="shared" si="2"/>
        <v>0</v>
      </c>
    </row>
    <row r="33" spans="1:8" ht="18.75">
      <c r="A33" s="96">
        <v>2001</v>
      </c>
      <c r="B33" s="97" t="s">
        <v>65</v>
      </c>
      <c r="C33" s="209">
        <v>1200000</v>
      </c>
      <c r="D33" s="209">
        <f>'Thesar 2020'!AX132</f>
        <v>308208.8</v>
      </c>
      <c r="E33" s="78">
        <f t="shared" si="2"/>
        <v>-891791.2</v>
      </c>
    </row>
    <row r="34" spans="1:8" s="82" customFormat="1" ht="18.75">
      <c r="A34" s="79">
        <v>2002</v>
      </c>
      <c r="B34" s="98" t="s">
        <v>66</v>
      </c>
      <c r="C34" s="208">
        <v>350000</v>
      </c>
      <c r="D34" s="208">
        <f>'Thesar 2020'!BB132</f>
        <v>0</v>
      </c>
      <c r="E34" s="78">
        <f t="shared" si="2"/>
        <v>-350000</v>
      </c>
    </row>
    <row r="35" spans="1:8" s="82" customFormat="1" ht="18.75">
      <c r="A35" s="79">
        <v>2003</v>
      </c>
      <c r="B35" s="98" t="s">
        <v>67</v>
      </c>
      <c r="C35" s="208"/>
      <c r="D35" s="208"/>
      <c r="E35" s="78">
        <f t="shared" si="2"/>
        <v>0</v>
      </c>
    </row>
    <row r="36" spans="1:8" ht="18.75">
      <c r="A36" s="65"/>
      <c r="B36" s="99" t="s">
        <v>68</v>
      </c>
      <c r="C36" s="208">
        <v>120000</v>
      </c>
      <c r="D36" s="208">
        <f>'Thesar 2020'!AW132</f>
        <v>57600</v>
      </c>
      <c r="E36" s="78">
        <f t="shared" si="2"/>
        <v>-62400</v>
      </c>
    </row>
    <row r="37" spans="1:8" ht="18.75">
      <c r="A37" s="100"/>
      <c r="B37" s="101" t="s">
        <v>69</v>
      </c>
      <c r="C37" s="209">
        <v>200000</v>
      </c>
      <c r="D37" s="209">
        <f>'Thesar 2020'!AR132</f>
        <v>43798.07</v>
      </c>
      <c r="E37" s="78">
        <f t="shared" si="2"/>
        <v>-156201.93</v>
      </c>
    </row>
    <row r="38" spans="1:8" ht="18.75">
      <c r="A38" s="100">
        <v>2004</v>
      </c>
      <c r="B38" s="101" t="s">
        <v>70</v>
      </c>
      <c r="C38" s="209">
        <v>300000</v>
      </c>
      <c r="D38" s="209">
        <f>'Thesar 2020'!AV132</f>
        <v>92055</v>
      </c>
      <c r="E38" s="78">
        <f t="shared" si="2"/>
        <v>-207945</v>
      </c>
    </row>
    <row r="39" spans="1:8" ht="18.75">
      <c r="A39" s="100">
        <v>2005</v>
      </c>
      <c r="B39" s="101" t="s">
        <v>71</v>
      </c>
      <c r="C39" s="208"/>
      <c r="D39" s="208"/>
      <c r="E39" s="78">
        <f t="shared" si="2"/>
        <v>0</v>
      </c>
    </row>
    <row r="40" spans="1:8" ht="18.75">
      <c r="A40" s="100">
        <v>2007</v>
      </c>
      <c r="B40" s="77" t="s">
        <v>72</v>
      </c>
      <c r="C40" s="208">
        <v>100000</v>
      </c>
      <c r="D40" s="208">
        <f>'Thesar 2020'!W132</f>
        <v>31046.02</v>
      </c>
      <c r="E40" s="78">
        <f t="shared" si="2"/>
        <v>-68953.98</v>
      </c>
    </row>
    <row r="41" spans="1:8" ht="18.75">
      <c r="A41" s="100">
        <v>2008</v>
      </c>
      <c r="B41" s="77" t="s">
        <v>73</v>
      </c>
      <c r="C41" s="208">
        <v>1500000</v>
      </c>
      <c r="D41" s="208"/>
      <c r="E41" s="78">
        <f t="shared" si="2"/>
        <v>-1500000</v>
      </c>
    </row>
    <row r="42" spans="1:8" ht="18.75">
      <c r="A42" s="100">
        <v>2009</v>
      </c>
      <c r="B42" s="101" t="s">
        <v>74</v>
      </c>
      <c r="C42" s="208"/>
      <c r="D42" s="208"/>
      <c r="E42" s="78">
        <f t="shared" si="2"/>
        <v>0</v>
      </c>
    </row>
    <row r="43" spans="1:8" s="82" customFormat="1" ht="18.75">
      <c r="A43" s="102">
        <v>2010</v>
      </c>
      <c r="B43" s="103" t="s">
        <v>75</v>
      </c>
      <c r="C43" s="208"/>
      <c r="D43" s="208"/>
      <c r="E43" s="78">
        <f t="shared" si="2"/>
        <v>0</v>
      </c>
    </row>
    <row r="44" spans="1:8" s="82" customFormat="1" ht="18.75">
      <c r="A44" s="102">
        <v>2011</v>
      </c>
      <c r="B44" s="103" t="s">
        <v>76</v>
      </c>
      <c r="C44" s="208">
        <v>50000</v>
      </c>
      <c r="D44" s="208"/>
      <c r="E44" s="78">
        <f t="shared" si="2"/>
        <v>-50000</v>
      </c>
      <c r="F44" s="104"/>
    </row>
    <row r="45" spans="1:8" s="82" customFormat="1" ht="18.75">
      <c r="A45" s="105">
        <v>2099</v>
      </c>
      <c r="B45" s="80" t="s">
        <v>77</v>
      </c>
      <c r="C45" s="212">
        <v>3152000</v>
      </c>
      <c r="D45" s="212">
        <f>'Thesar 2020'!AH132</f>
        <v>542672</v>
      </c>
      <c r="E45" s="78">
        <f t="shared" si="2"/>
        <v>-2609328</v>
      </c>
      <c r="F45" s="106"/>
      <c r="G45" s="107"/>
      <c r="H45" s="108"/>
    </row>
    <row r="46" spans="1:8" s="82" customFormat="1" ht="18.75">
      <c r="A46" s="105">
        <v>6870</v>
      </c>
      <c r="B46" s="80" t="s">
        <v>78</v>
      </c>
      <c r="C46" s="212">
        <v>5658000</v>
      </c>
      <c r="D46" s="212">
        <f>'Thesar 2020'!AI132</f>
        <v>151608</v>
      </c>
      <c r="E46" s="78">
        <f t="shared" si="2"/>
        <v>-5506392</v>
      </c>
      <c r="F46" s="104"/>
      <c r="G46" s="109"/>
      <c r="H46" s="108"/>
    </row>
    <row r="47" spans="1:8" s="82" customFormat="1" ht="18.75">
      <c r="A47" s="110">
        <v>602.29999999999995</v>
      </c>
      <c r="B47" s="111" t="s">
        <v>79</v>
      </c>
      <c r="C47" s="208"/>
      <c r="D47" s="208"/>
      <c r="E47" s="78">
        <f t="shared" si="2"/>
        <v>0</v>
      </c>
    </row>
    <row r="48" spans="1:8" ht="18.75">
      <c r="A48" s="112">
        <v>3100</v>
      </c>
      <c r="B48" s="97" t="s">
        <v>80</v>
      </c>
      <c r="C48" s="209">
        <v>500000</v>
      </c>
      <c r="D48" s="209"/>
      <c r="E48" s="78">
        <f t="shared" si="2"/>
        <v>-500000</v>
      </c>
    </row>
    <row r="49" spans="1:5" ht="18.75">
      <c r="A49" s="112">
        <v>3200</v>
      </c>
      <c r="B49" s="113" t="s">
        <v>81</v>
      </c>
      <c r="C49" s="208">
        <v>200000</v>
      </c>
      <c r="D49" s="208"/>
      <c r="E49" s="78">
        <f t="shared" si="2"/>
        <v>-200000</v>
      </c>
    </row>
    <row r="50" spans="1:5" s="82" customFormat="1" ht="18.75">
      <c r="A50" s="114">
        <v>3300</v>
      </c>
      <c r="B50" s="99" t="s">
        <v>82</v>
      </c>
      <c r="C50" s="208">
        <v>150000</v>
      </c>
      <c r="D50" s="208">
        <f>'Thesar 2020'!AJ132</f>
        <v>4877.6000000000004</v>
      </c>
      <c r="E50" s="78">
        <f t="shared" si="2"/>
        <v>-145122.4</v>
      </c>
    </row>
    <row r="51" spans="1:5" s="82" customFormat="1" ht="18.75">
      <c r="A51" s="114">
        <v>3400</v>
      </c>
      <c r="B51" s="113" t="s">
        <v>83</v>
      </c>
      <c r="C51" s="208">
        <v>200000</v>
      </c>
      <c r="D51" s="208"/>
      <c r="E51" s="78">
        <f t="shared" si="2"/>
        <v>-200000</v>
      </c>
    </row>
    <row r="52" spans="1:5" s="82" customFormat="1" ht="18.75">
      <c r="A52" s="115">
        <v>602.4</v>
      </c>
      <c r="B52" s="116" t="s">
        <v>84</v>
      </c>
      <c r="C52" s="208"/>
      <c r="D52" s="208"/>
      <c r="E52" s="78">
        <f t="shared" si="2"/>
        <v>0</v>
      </c>
    </row>
    <row r="53" spans="1:5" s="82" customFormat="1" ht="18.75">
      <c r="A53" s="114">
        <v>4000</v>
      </c>
      <c r="B53" s="113" t="s">
        <v>85</v>
      </c>
      <c r="C53" s="208">
        <v>500000</v>
      </c>
      <c r="D53" s="208">
        <f>'Thesar 2020'!X132</f>
        <v>44000</v>
      </c>
      <c r="E53" s="78">
        <f t="shared" si="2"/>
        <v>-456000</v>
      </c>
    </row>
    <row r="54" spans="1:5" s="82" customFormat="1" ht="18.75">
      <c r="A54" s="114">
        <v>4200</v>
      </c>
      <c r="B54" s="113" t="s">
        <v>86</v>
      </c>
      <c r="C54" s="208">
        <v>4000000</v>
      </c>
      <c r="D54" s="208">
        <f>'Thesar 2020'!U132</f>
        <v>88392</v>
      </c>
      <c r="E54" s="78">
        <f t="shared" si="2"/>
        <v>-3911608</v>
      </c>
    </row>
    <row r="55" spans="1:5" s="82" customFormat="1" ht="18.75">
      <c r="A55" s="87">
        <v>602.5</v>
      </c>
      <c r="B55" s="116" t="s">
        <v>87</v>
      </c>
      <c r="C55" s="208"/>
      <c r="D55" s="208"/>
      <c r="E55" s="78">
        <f t="shared" si="2"/>
        <v>0</v>
      </c>
    </row>
    <row r="56" spans="1:5" s="82" customFormat="1" ht="18.75">
      <c r="A56" s="114">
        <v>5200</v>
      </c>
      <c r="B56" s="69" t="s">
        <v>88</v>
      </c>
      <c r="C56" s="208">
        <v>960000</v>
      </c>
      <c r="D56" s="208"/>
      <c r="E56" s="78">
        <f t="shared" si="2"/>
        <v>-960000</v>
      </c>
    </row>
    <row r="57" spans="1:5" s="82" customFormat="1" ht="18.75">
      <c r="A57" s="114">
        <v>5500</v>
      </c>
      <c r="B57" s="69" t="s">
        <v>89</v>
      </c>
      <c r="C57" s="208">
        <v>100000</v>
      </c>
      <c r="D57" s="208"/>
      <c r="E57" s="78">
        <f t="shared" si="2"/>
        <v>-100000</v>
      </c>
    </row>
    <row r="58" spans="1:5" s="82" customFormat="1" ht="18.75">
      <c r="A58" s="114">
        <v>5800</v>
      </c>
      <c r="B58" s="69" t="s">
        <v>90</v>
      </c>
      <c r="C58" s="208">
        <v>800000</v>
      </c>
      <c r="D58" s="208"/>
      <c r="E58" s="78">
        <f t="shared" si="2"/>
        <v>-800000</v>
      </c>
    </row>
    <row r="59" spans="1:5" s="82" customFormat="1" ht="18.75">
      <c r="A59" s="117">
        <v>602.6</v>
      </c>
      <c r="B59" s="118" t="s">
        <v>91</v>
      </c>
      <c r="C59" s="208"/>
      <c r="D59" s="208"/>
      <c r="E59" s="78">
        <f t="shared" si="2"/>
        <v>0</v>
      </c>
    </row>
    <row r="60" spans="1:5" s="82" customFormat="1" ht="18.75">
      <c r="A60" s="119">
        <v>6100</v>
      </c>
      <c r="B60" s="120" t="s">
        <v>92</v>
      </c>
      <c r="C60" s="208"/>
      <c r="D60" s="208"/>
      <c r="E60" s="78">
        <f t="shared" si="2"/>
        <v>0</v>
      </c>
    </row>
    <row r="61" spans="1:5" s="82" customFormat="1" ht="18.75">
      <c r="A61" s="119">
        <v>6400</v>
      </c>
      <c r="B61" s="120" t="s">
        <v>93</v>
      </c>
      <c r="C61" s="208"/>
      <c r="D61" s="208"/>
      <c r="E61" s="78">
        <f t="shared" si="2"/>
        <v>0</v>
      </c>
    </row>
    <row r="62" spans="1:5" s="82" customFormat="1" ht="18.75">
      <c r="A62" s="119">
        <v>6900</v>
      </c>
      <c r="B62" s="120" t="s">
        <v>94</v>
      </c>
      <c r="C62" s="208"/>
      <c r="D62" s="208"/>
      <c r="E62" s="78">
        <f t="shared" si="2"/>
        <v>0</v>
      </c>
    </row>
    <row r="63" spans="1:5" s="82" customFormat="1" ht="18.75">
      <c r="A63" s="117">
        <v>602.70000000000005</v>
      </c>
      <c r="B63" s="121" t="s">
        <v>95</v>
      </c>
      <c r="C63" s="208"/>
      <c r="D63" s="208"/>
      <c r="E63" s="78">
        <f t="shared" si="2"/>
        <v>0</v>
      </c>
    </row>
    <row r="64" spans="1:5" s="82" customFormat="1" ht="18.75">
      <c r="A64" s="119">
        <v>7500</v>
      </c>
      <c r="B64" s="120" t="s">
        <v>96</v>
      </c>
      <c r="C64" s="208"/>
      <c r="D64" s="208"/>
      <c r="E64" s="78">
        <f t="shared" si="2"/>
        <v>0</v>
      </c>
    </row>
    <row r="65" spans="1:5" s="82" customFormat="1" ht="18.75">
      <c r="A65" s="119">
        <v>7900</v>
      </c>
      <c r="B65" s="120" t="s">
        <v>97</v>
      </c>
      <c r="C65" s="208"/>
      <c r="D65" s="208"/>
      <c r="E65" s="78">
        <f t="shared" si="2"/>
        <v>0</v>
      </c>
    </row>
    <row r="66" spans="1:5" s="82" customFormat="1" ht="18.75">
      <c r="A66" s="117">
        <v>602.79999999999995</v>
      </c>
      <c r="B66" s="120" t="s">
        <v>98</v>
      </c>
      <c r="C66" s="208"/>
      <c r="D66" s="208"/>
      <c r="E66" s="78">
        <f t="shared" si="2"/>
        <v>0</v>
      </c>
    </row>
    <row r="67" spans="1:5" s="82" customFormat="1" ht="18.75">
      <c r="A67" s="119">
        <v>8100</v>
      </c>
      <c r="B67" s="120" t="s">
        <v>99</v>
      </c>
      <c r="C67" s="208"/>
      <c r="D67" s="208"/>
      <c r="E67" s="78">
        <f t="shared" si="2"/>
        <v>0</v>
      </c>
    </row>
    <row r="68" spans="1:5" s="82" customFormat="1" ht="18.75">
      <c r="A68" s="117">
        <v>602.9</v>
      </c>
      <c r="B68" s="118" t="s">
        <v>100</v>
      </c>
      <c r="C68" s="208"/>
      <c r="D68" s="208"/>
      <c r="E68" s="78">
        <f t="shared" si="2"/>
        <v>0</v>
      </c>
    </row>
    <row r="69" spans="1:5" s="82" customFormat="1" ht="18.75">
      <c r="A69" s="119">
        <v>9001</v>
      </c>
      <c r="B69" s="120" t="s">
        <v>101</v>
      </c>
      <c r="C69" s="209">
        <v>250000</v>
      </c>
      <c r="D69" s="209">
        <f>'Thesar 2020'!Y132</f>
        <v>3000</v>
      </c>
      <c r="E69" s="78">
        <f t="shared" si="2"/>
        <v>-247000</v>
      </c>
    </row>
    <row r="70" spans="1:5" s="82" customFormat="1" ht="18.75">
      <c r="A70" s="119">
        <v>9002</v>
      </c>
      <c r="B70" s="120" t="s">
        <v>102</v>
      </c>
      <c r="C70" s="213"/>
      <c r="D70" s="213"/>
      <c r="E70" s="78">
        <f t="shared" si="2"/>
        <v>0</v>
      </c>
    </row>
    <row r="71" spans="1:5" s="82" customFormat="1" ht="18.75">
      <c r="A71" s="119">
        <v>9003</v>
      </c>
      <c r="B71" s="120" t="s">
        <v>103</v>
      </c>
      <c r="C71" s="209">
        <v>100000</v>
      </c>
      <c r="D71" s="209"/>
      <c r="E71" s="78">
        <f t="shared" si="2"/>
        <v>-100000</v>
      </c>
    </row>
    <row r="72" spans="1:5" s="82" customFormat="1" ht="18.75">
      <c r="A72" s="119">
        <v>9005</v>
      </c>
      <c r="B72" s="120" t="s">
        <v>104</v>
      </c>
      <c r="C72" s="208">
        <v>800000</v>
      </c>
      <c r="D72" s="208">
        <f>'Thesar 2020'!T132+'Thesar 2020'!S132</f>
        <v>416104</v>
      </c>
      <c r="E72" s="78">
        <f t="shared" si="2"/>
        <v>-383896</v>
      </c>
    </row>
    <row r="73" spans="1:5" s="82" customFormat="1" ht="18.75">
      <c r="A73" s="119">
        <v>9007</v>
      </c>
      <c r="B73" s="120" t="s">
        <v>105</v>
      </c>
      <c r="C73" s="208">
        <v>200000</v>
      </c>
      <c r="D73" s="208"/>
      <c r="E73" s="78">
        <f t="shared" si="2"/>
        <v>-200000</v>
      </c>
    </row>
    <row r="74" spans="1:5" s="82" customFormat="1" ht="18.75">
      <c r="A74" s="119">
        <v>9008</v>
      </c>
      <c r="B74" s="120" t="s">
        <v>106</v>
      </c>
      <c r="C74" s="208">
        <v>20000</v>
      </c>
      <c r="D74" s="208"/>
      <c r="E74" s="78">
        <f t="shared" si="2"/>
        <v>-20000</v>
      </c>
    </row>
    <row r="75" spans="1:5" ht="18.75">
      <c r="A75" s="122"/>
      <c r="B75" s="122"/>
      <c r="C75" s="208"/>
      <c r="D75" s="208"/>
      <c r="E75" s="78"/>
    </row>
    <row r="76" spans="1:5" ht="18.75">
      <c r="A76" s="123" t="s">
        <v>107</v>
      </c>
      <c r="B76" s="124" t="s">
        <v>108</v>
      </c>
      <c r="C76" s="214"/>
      <c r="D76" s="214"/>
      <c r="E76" s="125"/>
    </row>
    <row r="77" spans="1:5" s="82" customFormat="1" ht="18.75">
      <c r="A77" s="79"/>
      <c r="B77" s="80"/>
      <c r="C77" s="209"/>
      <c r="D77" s="209"/>
      <c r="E77" s="81"/>
    </row>
    <row r="78" spans="1:5" ht="18.75">
      <c r="A78" s="71"/>
      <c r="B78" s="72" t="s">
        <v>43</v>
      </c>
      <c r="C78" s="215">
        <f>SUM(C22:C77)</f>
        <v>28970000</v>
      </c>
      <c r="D78" s="215">
        <f>SUM(D22:D77)</f>
        <v>1783361.4900000002</v>
      </c>
      <c r="E78" s="126">
        <f>D78-C78</f>
        <v>-27186638.509999998</v>
      </c>
    </row>
    <row r="79" spans="1:5" ht="18.75">
      <c r="A79" s="127" t="s">
        <v>109</v>
      </c>
      <c r="B79" s="128" t="s">
        <v>110</v>
      </c>
      <c r="C79" s="216"/>
      <c r="D79" s="216"/>
      <c r="E79" s="129"/>
    </row>
    <row r="80" spans="1:5" ht="36.75">
      <c r="A80" s="92">
        <v>1099</v>
      </c>
      <c r="B80" s="113" t="s">
        <v>111</v>
      </c>
      <c r="C80" s="217">
        <v>0</v>
      </c>
      <c r="D80" s="217">
        <v>0</v>
      </c>
      <c r="E80" s="130"/>
    </row>
    <row r="81" spans="1:7" ht="44.25" customHeight="1">
      <c r="A81" s="65">
        <v>1099</v>
      </c>
      <c r="B81" s="113" t="s">
        <v>112</v>
      </c>
      <c r="C81" s="208">
        <v>36442000</v>
      </c>
      <c r="D81" s="208">
        <f>'Thesar 2020'!AF132</f>
        <v>11330500</v>
      </c>
      <c r="E81" s="78">
        <f>D81-C81</f>
        <v>-25111500</v>
      </c>
      <c r="G81" s="131"/>
    </row>
    <row r="82" spans="1:7" ht="18.75">
      <c r="A82" s="71"/>
      <c r="B82" s="72" t="s">
        <v>113</v>
      </c>
      <c r="C82" s="218">
        <f>SUM(C80:C81)</f>
        <v>36442000</v>
      </c>
      <c r="D82" s="218">
        <f>SUM(D81)</f>
        <v>11330500</v>
      </c>
      <c r="E82" s="132">
        <f>D82-C82</f>
        <v>-25111500</v>
      </c>
    </row>
    <row r="83" spans="1:7" s="26" customFormat="1" ht="18.75">
      <c r="A83" s="133"/>
      <c r="B83" s="134" t="s">
        <v>114</v>
      </c>
      <c r="C83" s="219">
        <f>C18+C78+C82</f>
        <v>110412000</v>
      </c>
      <c r="D83" s="219">
        <f>D18+D78+D82</f>
        <v>31794023.490000002</v>
      </c>
      <c r="E83" s="254">
        <f>D83-C83</f>
        <v>-78617976.50999999</v>
      </c>
      <c r="F83" s="135"/>
    </row>
    <row r="84" spans="1:7" s="139" customFormat="1" ht="18.75">
      <c r="A84" s="136"/>
      <c r="B84" s="137"/>
      <c r="C84" s="220"/>
      <c r="D84" s="220"/>
      <c r="E84" s="138"/>
    </row>
    <row r="85" spans="1:7" ht="18.75">
      <c r="A85" s="140" t="s">
        <v>115</v>
      </c>
      <c r="B85" s="141" t="s">
        <v>116</v>
      </c>
      <c r="C85" s="216"/>
      <c r="D85" s="216"/>
      <c r="E85" s="129"/>
    </row>
    <row r="86" spans="1:7" ht="24" customHeight="1">
      <c r="A86" s="142">
        <v>8100</v>
      </c>
      <c r="B86" s="143" t="s">
        <v>117</v>
      </c>
      <c r="C86" s="208">
        <v>960000</v>
      </c>
      <c r="D86" s="208"/>
      <c r="E86" s="78">
        <f>D86-C86</f>
        <v>-960000</v>
      </c>
    </row>
    <row r="87" spans="1:7" ht="23.25" customHeight="1">
      <c r="A87" s="142">
        <v>8600</v>
      </c>
      <c r="B87" s="143" t="s">
        <v>118</v>
      </c>
      <c r="C87" s="208">
        <v>960000</v>
      </c>
      <c r="D87" s="208"/>
      <c r="E87" s="78">
        <f t="shared" ref="E87:E91" si="3">D87-C87</f>
        <v>-960000</v>
      </c>
    </row>
    <row r="88" spans="1:7" ht="36.75">
      <c r="A88" s="142">
        <v>4160</v>
      </c>
      <c r="B88" s="143" t="s">
        <v>119</v>
      </c>
      <c r="C88" s="208">
        <v>960000</v>
      </c>
      <c r="D88" s="208"/>
      <c r="E88" s="78">
        <f t="shared" si="3"/>
        <v>-960000</v>
      </c>
    </row>
    <row r="89" spans="1:7" ht="25.5" customHeight="1">
      <c r="A89" s="144" t="s">
        <v>41</v>
      </c>
      <c r="B89" s="145" t="s">
        <v>120</v>
      </c>
      <c r="C89" s="208">
        <v>960000</v>
      </c>
      <c r="D89" s="208"/>
      <c r="E89" s="78">
        <f t="shared" si="3"/>
        <v>-960000</v>
      </c>
    </row>
    <row r="90" spans="1:7" ht="26.25" customHeight="1">
      <c r="A90" s="146">
        <v>4160</v>
      </c>
      <c r="B90" s="66" t="s">
        <v>121</v>
      </c>
      <c r="C90" s="208">
        <v>960000</v>
      </c>
      <c r="D90" s="208"/>
      <c r="E90" s="78">
        <f t="shared" si="3"/>
        <v>-960000</v>
      </c>
    </row>
    <row r="91" spans="1:7" ht="36.75">
      <c r="A91" s="146">
        <v>4160</v>
      </c>
      <c r="B91" s="145" t="s">
        <v>122</v>
      </c>
      <c r="C91" s="208">
        <v>960000</v>
      </c>
      <c r="D91" s="208"/>
      <c r="E91" s="78">
        <f t="shared" si="3"/>
        <v>-960000</v>
      </c>
    </row>
    <row r="92" spans="1:7" ht="18.75">
      <c r="A92" s="147" t="s">
        <v>123</v>
      </c>
      <c r="B92" s="148" t="s">
        <v>124</v>
      </c>
      <c r="C92" s="221"/>
      <c r="D92" s="221"/>
      <c r="E92" s="149"/>
    </row>
    <row r="93" spans="1:7" s="139" customFormat="1" ht="18.75">
      <c r="A93" s="136"/>
      <c r="B93" s="137"/>
      <c r="C93" s="220"/>
      <c r="D93" s="220"/>
      <c r="E93" s="138"/>
    </row>
    <row r="94" spans="1:7" ht="18.75">
      <c r="A94" s="150"/>
      <c r="B94" s="151" t="s">
        <v>125</v>
      </c>
      <c r="C94" s="222">
        <f>SUM(C86:C93)</f>
        <v>5760000</v>
      </c>
      <c r="D94" s="222">
        <f>SUM(D86:D92)</f>
        <v>0</v>
      </c>
      <c r="E94" s="152">
        <f>D94-C94</f>
        <v>-5760000</v>
      </c>
      <c r="F94" s="153"/>
    </row>
    <row r="95" spans="1:7" ht="18.75">
      <c r="A95" s="150"/>
      <c r="B95" s="151" t="s">
        <v>126</v>
      </c>
      <c r="C95" s="222">
        <f>SUM(C83,C94)</f>
        <v>116172000</v>
      </c>
      <c r="D95" s="222">
        <f>SUM(D83,D94)</f>
        <v>31794023.490000002</v>
      </c>
      <c r="E95" s="152">
        <f>D95-C95</f>
        <v>-84377976.50999999</v>
      </c>
      <c r="F95" s="131"/>
    </row>
    <row r="96" spans="1:7" s="8" customFormat="1" ht="18.75">
      <c r="A96" s="154"/>
      <c r="B96" s="155" t="s">
        <v>127</v>
      </c>
      <c r="C96" s="222">
        <v>166738000</v>
      </c>
      <c r="D96" s="222"/>
      <c r="E96" s="152"/>
    </row>
    <row r="97" spans="1:5" ht="18.75">
      <c r="A97" s="156"/>
      <c r="B97" s="156"/>
      <c r="C97" s="156"/>
      <c r="D97" s="156"/>
      <c r="E97" s="156"/>
    </row>
    <row r="98" spans="1:5" ht="18.75">
      <c r="A98" s="156"/>
      <c r="B98" s="271"/>
      <c r="C98" s="272">
        <f>C13-C95-C96</f>
        <v>0</v>
      </c>
      <c r="D98" s="272"/>
      <c r="E98" s="268"/>
    </row>
    <row r="99" spans="1:5">
      <c r="B99" s="287" t="s">
        <v>245</v>
      </c>
      <c r="C99" s="269"/>
      <c r="D99" s="269">
        <f>'Thesar 2020'!AU132</f>
        <v>203100</v>
      </c>
      <c r="E99" s="269"/>
    </row>
    <row r="100" spans="1:5">
      <c r="B100" s="288" t="s">
        <v>246</v>
      </c>
      <c r="C100" s="287"/>
      <c r="D100" s="269">
        <f>D95+D99</f>
        <v>31997123.490000002</v>
      </c>
      <c r="E100" s="270"/>
    </row>
    <row r="101" spans="1:5">
      <c r="B101" s="289" t="s">
        <v>278</v>
      </c>
      <c r="C101" s="270"/>
      <c r="D101" s="290">
        <f>D100-'Thesar 2020'!D132</f>
        <v>167219.01999999955</v>
      </c>
      <c r="E101" s="270"/>
    </row>
    <row r="102" spans="1:5">
      <c r="B102" s="289"/>
      <c r="C102" s="270"/>
      <c r="D102" s="270"/>
      <c r="E102" s="270"/>
    </row>
    <row r="103" spans="1:5">
      <c r="B103" s="273"/>
      <c r="C103" s="274"/>
      <c r="D103" s="274"/>
      <c r="E103" s="270"/>
    </row>
    <row r="104" spans="1:5">
      <c r="B104" s="273"/>
      <c r="C104" s="274"/>
      <c r="D104" s="274"/>
      <c r="E104" s="270"/>
    </row>
    <row r="105" spans="1:5">
      <c r="B105" s="26"/>
      <c r="C105" s="259"/>
      <c r="D105" s="259"/>
      <c r="E105" s="259"/>
    </row>
    <row r="106" spans="1:5">
      <c r="B106" s="26"/>
      <c r="C106" s="259"/>
      <c r="D106" s="259"/>
      <c r="E106" s="259"/>
    </row>
    <row r="107" spans="1:5">
      <c r="B107" s="26"/>
      <c r="C107" s="259"/>
      <c r="D107" s="259"/>
      <c r="E107" s="259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145"/>
  <sheetViews>
    <sheetView workbookViewId="0">
      <pane xSplit="4" ySplit="5" topLeftCell="E90" activePane="bottomRight" state="frozen"/>
      <selection pane="topRight" activeCell="F1" sqref="F1"/>
      <selection pane="bottomLeft" activeCell="A6" sqref="A6"/>
      <selection pane="bottomRight" activeCell="AB1" sqref="AB1:AB1048576"/>
    </sheetView>
  </sheetViews>
  <sheetFormatPr defaultRowHeight="11.25"/>
  <cols>
    <col min="1" max="1" width="3.28515625" style="157" customWidth="1"/>
    <col min="2" max="2" width="9.42578125" style="158" bestFit="1" customWidth="1"/>
    <col min="3" max="3" width="25.28515625" style="159" bestFit="1" customWidth="1"/>
    <col min="4" max="4" width="12" style="239" bestFit="1" customWidth="1"/>
    <col min="5" max="5" width="9.85546875" style="239" bestFit="1" customWidth="1"/>
    <col min="6" max="6" width="9.85546875" style="239" customWidth="1"/>
    <col min="7" max="7" width="12" style="239" bestFit="1" customWidth="1"/>
    <col min="8" max="8" width="6.85546875" style="239" customWidth="1"/>
    <col min="9" max="9" width="6.5703125" style="239" customWidth="1"/>
    <col min="10" max="10" width="12" style="163" bestFit="1" customWidth="1"/>
    <col min="11" max="11" width="12" style="160" bestFit="1" customWidth="1"/>
    <col min="12" max="12" width="10.85546875" style="160" customWidth="1"/>
    <col min="13" max="13" width="11.140625" style="160" bestFit="1" customWidth="1"/>
    <col min="14" max="14" width="9.85546875" style="160" bestFit="1" customWidth="1"/>
    <col min="15" max="15" width="11.140625" style="160" bestFit="1" customWidth="1"/>
    <col min="16" max="16" width="9.85546875" style="160" bestFit="1" customWidth="1"/>
    <col min="17" max="17" width="11.140625" style="160" bestFit="1" customWidth="1"/>
    <col min="18" max="18" width="8.140625" style="160" bestFit="1" customWidth="1"/>
    <col min="19" max="19" width="9.85546875" style="160" bestFit="1" customWidth="1"/>
    <col min="20" max="21" width="9" style="160" bestFit="1" customWidth="1"/>
    <col min="22" max="22" width="7.5703125" style="160" customWidth="1"/>
    <col min="23" max="24" width="9" style="160" bestFit="1" customWidth="1"/>
    <col min="25" max="25" width="8.140625" style="160" bestFit="1" customWidth="1"/>
    <col min="26" max="26" width="6.7109375" style="160" customWidth="1"/>
    <col min="27" max="27" width="5.7109375" style="160" customWidth="1"/>
    <col min="28" max="28" width="5.42578125" style="160" customWidth="1"/>
    <col min="29" max="29" width="6.7109375" style="160" customWidth="1"/>
    <col min="30" max="31" width="8.140625" style="160" customWidth="1"/>
    <col min="32" max="32" width="12" style="160" bestFit="1" customWidth="1"/>
    <col min="33" max="33" width="9.42578125" style="160" customWidth="1"/>
    <col min="34" max="34" width="9.85546875" style="160" bestFit="1" customWidth="1"/>
    <col min="35" max="35" width="9.7109375" style="160" customWidth="1"/>
    <col min="36" max="36" width="9.42578125" style="231" customWidth="1"/>
    <col min="37" max="42" width="7" style="160" customWidth="1"/>
    <col min="43" max="43" width="5.5703125" style="160" customWidth="1"/>
    <col min="44" max="44" width="10.85546875" style="160" customWidth="1"/>
    <col min="45" max="45" width="11.28515625" style="160" customWidth="1"/>
    <col min="46" max="46" width="7.7109375" style="160" customWidth="1"/>
    <col min="47" max="47" width="10.42578125" style="160" customWidth="1"/>
    <col min="48" max="48" width="9" style="160" bestFit="1" customWidth="1"/>
    <col min="49" max="49" width="9.42578125" style="160" customWidth="1"/>
    <col min="50" max="50" width="9.85546875" style="239" bestFit="1" customWidth="1"/>
    <col min="51" max="53" width="6.42578125" style="160" customWidth="1"/>
    <col min="54" max="54" width="7.140625" style="160" customWidth="1"/>
    <col min="55" max="259" width="9.140625" style="157"/>
    <col min="260" max="260" width="2" style="157" customWidth="1"/>
    <col min="261" max="261" width="9.140625" style="157"/>
    <col min="262" max="262" width="9.42578125" style="157" bestFit="1" customWidth="1"/>
    <col min="263" max="263" width="25.28515625" style="157" bestFit="1" customWidth="1"/>
    <col min="264" max="264" width="12.28515625" style="157" customWidth="1"/>
    <col min="265" max="265" width="5.7109375" style="157" customWidth="1"/>
    <col min="266" max="266" width="8.5703125" style="157" customWidth="1"/>
    <col min="267" max="268" width="5.5703125" style="157" customWidth="1"/>
    <col min="269" max="269" width="10.85546875" style="157" customWidth="1"/>
    <col min="270" max="270" width="8.85546875" style="157" customWidth="1"/>
    <col min="271" max="271" width="8.140625" style="157" customWidth="1"/>
    <col min="272" max="272" width="6.28515625" style="157" customWidth="1"/>
    <col min="273" max="273" width="6.140625" style="157" customWidth="1"/>
    <col min="274" max="275" width="8" style="157" customWidth="1"/>
    <col min="276" max="276" width="7.7109375" style="157" customWidth="1"/>
    <col min="277" max="278" width="6.42578125" style="157" customWidth="1"/>
    <col min="279" max="279" width="7.5703125" style="157" customWidth="1"/>
    <col min="280" max="280" width="6.140625" style="157" customWidth="1"/>
    <col min="281" max="287" width="6.7109375" style="157" customWidth="1"/>
    <col min="288" max="289" width="8.140625" style="157" customWidth="1"/>
    <col min="290" max="293" width="9.42578125" style="157" customWidth="1"/>
    <col min="294" max="299" width="7" style="157" customWidth="1"/>
    <col min="300" max="301" width="5.5703125" style="157" customWidth="1"/>
    <col min="302" max="302" width="11.28515625" style="157" customWidth="1"/>
    <col min="303" max="303" width="7.7109375" style="157" customWidth="1"/>
    <col min="304" max="304" width="8.42578125" style="157" customWidth="1"/>
    <col min="305" max="305" width="6.7109375" style="157" customWidth="1"/>
    <col min="306" max="306" width="7.85546875" style="157" customWidth="1"/>
    <col min="307" max="309" width="6.42578125" style="157" customWidth="1"/>
    <col min="310" max="310" width="7.140625" style="157" customWidth="1"/>
    <col min="311" max="515" width="9.140625" style="157"/>
    <col min="516" max="516" width="2" style="157" customWidth="1"/>
    <col min="517" max="517" width="9.140625" style="157"/>
    <col min="518" max="518" width="9.42578125" style="157" bestFit="1" customWidth="1"/>
    <col min="519" max="519" width="25.28515625" style="157" bestFit="1" customWidth="1"/>
    <col min="520" max="520" width="12.28515625" style="157" customWidth="1"/>
    <col min="521" max="521" width="5.7109375" style="157" customWidth="1"/>
    <col min="522" max="522" width="8.5703125" style="157" customWidth="1"/>
    <col min="523" max="524" width="5.5703125" style="157" customWidth="1"/>
    <col min="525" max="525" width="10.85546875" style="157" customWidth="1"/>
    <col min="526" max="526" width="8.85546875" style="157" customWidth="1"/>
    <col min="527" max="527" width="8.140625" style="157" customWidth="1"/>
    <col min="528" max="528" width="6.28515625" style="157" customWidth="1"/>
    <col min="529" max="529" width="6.140625" style="157" customWidth="1"/>
    <col min="530" max="531" width="8" style="157" customWidth="1"/>
    <col min="532" max="532" width="7.7109375" style="157" customWidth="1"/>
    <col min="533" max="534" width="6.42578125" style="157" customWidth="1"/>
    <col min="535" max="535" width="7.5703125" style="157" customWidth="1"/>
    <col min="536" max="536" width="6.140625" style="157" customWidth="1"/>
    <col min="537" max="543" width="6.7109375" style="157" customWidth="1"/>
    <col min="544" max="545" width="8.140625" style="157" customWidth="1"/>
    <col min="546" max="549" width="9.42578125" style="157" customWidth="1"/>
    <col min="550" max="555" width="7" style="157" customWidth="1"/>
    <col min="556" max="557" width="5.5703125" style="157" customWidth="1"/>
    <col min="558" max="558" width="11.28515625" style="157" customWidth="1"/>
    <col min="559" max="559" width="7.7109375" style="157" customWidth="1"/>
    <col min="560" max="560" width="8.42578125" style="157" customWidth="1"/>
    <col min="561" max="561" width="6.7109375" style="157" customWidth="1"/>
    <col min="562" max="562" width="7.85546875" style="157" customWidth="1"/>
    <col min="563" max="565" width="6.42578125" style="157" customWidth="1"/>
    <col min="566" max="566" width="7.140625" style="157" customWidth="1"/>
    <col min="567" max="771" width="9.140625" style="157"/>
    <col min="772" max="772" width="2" style="157" customWidth="1"/>
    <col min="773" max="773" width="9.140625" style="157"/>
    <col min="774" max="774" width="9.42578125" style="157" bestFit="1" customWidth="1"/>
    <col min="775" max="775" width="25.28515625" style="157" bestFit="1" customWidth="1"/>
    <col min="776" max="776" width="12.28515625" style="157" customWidth="1"/>
    <col min="777" max="777" width="5.7109375" style="157" customWidth="1"/>
    <col min="778" max="778" width="8.5703125" style="157" customWidth="1"/>
    <col min="779" max="780" width="5.5703125" style="157" customWidth="1"/>
    <col min="781" max="781" width="10.85546875" style="157" customWidth="1"/>
    <col min="782" max="782" width="8.85546875" style="157" customWidth="1"/>
    <col min="783" max="783" width="8.140625" style="157" customWidth="1"/>
    <col min="784" max="784" width="6.28515625" style="157" customWidth="1"/>
    <col min="785" max="785" width="6.140625" style="157" customWidth="1"/>
    <col min="786" max="787" width="8" style="157" customWidth="1"/>
    <col min="788" max="788" width="7.7109375" style="157" customWidth="1"/>
    <col min="789" max="790" width="6.42578125" style="157" customWidth="1"/>
    <col min="791" max="791" width="7.5703125" style="157" customWidth="1"/>
    <col min="792" max="792" width="6.140625" style="157" customWidth="1"/>
    <col min="793" max="799" width="6.7109375" style="157" customWidth="1"/>
    <col min="800" max="801" width="8.140625" style="157" customWidth="1"/>
    <col min="802" max="805" width="9.42578125" style="157" customWidth="1"/>
    <col min="806" max="811" width="7" style="157" customWidth="1"/>
    <col min="812" max="813" width="5.5703125" style="157" customWidth="1"/>
    <col min="814" max="814" width="11.28515625" style="157" customWidth="1"/>
    <col min="815" max="815" width="7.7109375" style="157" customWidth="1"/>
    <col min="816" max="816" width="8.42578125" style="157" customWidth="1"/>
    <col min="817" max="817" width="6.7109375" style="157" customWidth="1"/>
    <col min="818" max="818" width="7.85546875" style="157" customWidth="1"/>
    <col min="819" max="821" width="6.42578125" style="157" customWidth="1"/>
    <col min="822" max="822" width="7.140625" style="157" customWidth="1"/>
    <col min="823" max="1027" width="9.140625" style="157"/>
    <col min="1028" max="1028" width="2" style="157" customWidth="1"/>
    <col min="1029" max="1029" width="9.140625" style="157"/>
    <col min="1030" max="1030" width="9.42578125" style="157" bestFit="1" customWidth="1"/>
    <col min="1031" max="1031" width="25.28515625" style="157" bestFit="1" customWidth="1"/>
    <col min="1032" max="1032" width="12.28515625" style="157" customWidth="1"/>
    <col min="1033" max="1033" width="5.7109375" style="157" customWidth="1"/>
    <col min="1034" max="1034" width="8.5703125" style="157" customWidth="1"/>
    <col min="1035" max="1036" width="5.5703125" style="157" customWidth="1"/>
    <col min="1037" max="1037" width="10.85546875" style="157" customWidth="1"/>
    <col min="1038" max="1038" width="8.85546875" style="157" customWidth="1"/>
    <col min="1039" max="1039" width="8.140625" style="157" customWidth="1"/>
    <col min="1040" max="1040" width="6.28515625" style="157" customWidth="1"/>
    <col min="1041" max="1041" width="6.140625" style="157" customWidth="1"/>
    <col min="1042" max="1043" width="8" style="157" customWidth="1"/>
    <col min="1044" max="1044" width="7.7109375" style="157" customWidth="1"/>
    <col min="1045" max="1046" width="6.42578125" style="157" customWidth="1"/>
    <col min="1047" max="1047" width="7.5703125" style="157" customWidth="1"/>
    <col min="1048" max="1048" width="6.140625" style="157" customWidth="1"/>
    <col min="1049" max="1055" width="6.7109375" style="157" customWidth="1"/>
    <col min="1056" max="1057" width="8.140625" style="157" customWidth="1"/>
    <col min="1058" max="1061" width="9.42578125" style="157" customWidth="1"/>
    <col min="1062" max="1067" width="7" style="157" customWidth="1"/>
    <col min="1068" max="1069" width="5.5703125" style="157" customWidth="1"/>
    <col min="1070" max="1070" width="11.28515625" style="157" customWidth="1"/>
    <col min="1071" max="1071" width="7.7109375" style="157" customWidth="1"/>
    <col min="1072" max="1072" width="8.42578125" style="157" customWidth="1"/>
    <col min="1073" max="1073" width="6.7109375" style="157" customWidth="1"/>
    <col min="1074" max="1074" width="7.85546875" style="157" customWidth="1"/>
    <col min="1075" max="1077" width="6.42578125" style="157" customWidth="1"/>
    <col min="1078" max="1078" width="7.140625" style="157" customWidth="1"/>
    <col min="1079" max="1283" width="9.140625" style="157"/>
    <col min="1284" max="1284" width="2" style="157" customWidth="1"/>
    <col min="1285" max="1285" width="9.140625" style="157"/>
    <col min="1286" max="1286" width="9.42578125" style="157" bestFit="1" customWidth="1"/>
    <col min="1287" max="1287" width="25.28515625" style="157" bestFit="1" customWidth="1"/>
    <col min="1288" max="1288" width="12.28515625" style="157" customWidth="1"/>
    <col min="1289" max="1289" width="5.7109375" style="157" customWidth="1"/>
    <col min="1290" max="1290" width="8.5703125" style="157" customWidth="1"/>
    <col min="1291" max="1292" width="5.5703125" style="157" customWidth="1"/>
    <col min="1293" max="1293" width="10.85546875" style="157" customWidth="1"/>
    <col min="1294" max="1294" width="8.85546875" style="157" customWidth="1"/>
    <col min="1295" max="1295" width="8.140625" style="157" customWidth="1"/>
    <col min="1296" max="1296" width="6.28515625" style="157" customWidth="1"/>
    <col min="1297" max="1297" width="6.140625" style="157" customWidth="1"/>
    <col min="1298" max="1299" width="8" style="157" customWidth="1"/>
    <col min="1300" max="1300" width="7.7109375" style="157" customWidth="1"/>
    <col min="1301" max="1302" width="6.42578125" style="157" customWidth="1"/>
    <col min="1303" max="1303" width="7.5703125" style="157" customWidth="1"/>
    <col min="1304" max="1304" width="6.140625" style="157" customWidth="1"/>
    <col min="1305" max="1311" width="6.7109375" style="157" customWidth="1"/>
    <col min="1312" max="1313" width="8.140625" style="157" customWidth="1"/>
    <col min="1314" max="1317" width="9.42578125" style="157" customWidth="1"/>
    <col min="1318" max="1323" width="7" style="157" customWidth="1"/>
    <col min="1324" max="1325" width="5.5703125" style="157" customWidth="1"/>
    <col min="1326" max="1326" width="11.28515625" style="157" customWidth="1"/>
    <col min="1327" max="1327" width="7.7109375" style="157" customWidth="1"/>
    <col min="1328" max="1328" width="8.42578125" style="157" customWidth="1"/>
    <col min="1329" max="1329" width="6.7109375" style="157" customWidth="1"/>
    <col min="1330" max="1330" width="7.85546875" style="157" customWidth="1"/>
    <col min="1331" max="1333" width="6.42578125" style="157" customWidth="1"/>
    <col min="1334" max="1334" width="7.140625" style="157" customWidth="1"/>
    <col min="1335" max="1539" width="9.140625" style="157"/>
    <col min="1540" max="1540" width="2" style="157" customWidth="1"/>
    <col min="1541" max="1541" width="9.140625" style="157"/>
    <col min="1542" max="1542" width="9.42578125" style="157" bestFit="1" customWidth="1"/>
    <col min="1543" max="1543" width="25.28515625" style="157" bestFit="1" customWidth="1"/>
    <col min="1544" max="1544" width="12.28515625" style="157" customWidth="1"/>
    <col min="1545" max="1545" width="5.7109375" style="157" customWidth="1"/>
    <col min="1546" max="1546" width="8.5703125" style="157" customWidth="1"/>
    <col min="1547" max="1548" width="5.5703125" style="157" customWidth="1"/>
    <col min="1549" max="1549" width="10.85546875" style="157" customWidth="1"/>
    <col min="1550" max="1550" width="8.85546875" style="157" customWidth="1"/>
    <col min="1551" max="1551" width="8.140625" style="157" customWidth="1"/>
    <col min="1552" max="1552" width="6.28515625" style="157" customWidth="1"/>
    <col min="1553" max="1553" width="6.140625" style="157" customWidth="1"/>
    <col min="1554" max="1555" width="8" style="157" customWidth="1"/>
    <col min="1556" max="1556" width="7.7109375" style="157" customWidth="1"/>
    <col min="1557" max="1558" width="6.42578125" style="157" customWidth="1"/>
    <col min="1559" max="1559" width="7.5703125" style="157" customWidth="1"/>
    <col min="1560" max="1560" width="6.140625" style="157" customWidth="1"/>
    <col min="1561" max="1567" width="6.7109375" style="157" customWidth="1"/>
    <col min="1568" max="1569" width="8.140625" style="157" customWidth="1"/>
    <col min="1570" max="1573" width="9.42578125" style="157" customWidth="1"/>
    <col min="1574" max="1579" width="7" style="157" customWidth="1"/>
    <col min="1580" max="1581" width="5.5703125" style="157" customWidth="1"/>
    <col min="1582" max="1582" width="11.28515625" style="157" customWidth="1"/>
    <col min="1583" max="1583" width="7.7109375" style="157" customWidth="1"/>
    <col min="1584" max="1584" width="8.42578125" style="157" customWidth="1"/>
    <col min="1585" max="1585" width="6.7109375" style="157" customWidth="1"/>
    <col min="1586" max="1586" width="7.85546875" style="157" customWidth="1"/>
    <col min="1587" max="1589" width="6.42578125" style="157" customWidth="1"/>
    <col min="1590" max="1590" width="7.140625" style="157" customWidth="1"/>
    <col min="1591" max="1795" width="9.140625" style="157"/>
    <col min="1796" max="1796" width="2" style="157" customWidth="1"/>
    <col min="1797" max="1797" width="9.140625" style="157"/>
    <col min="1798" max="1798" width="9.42578125" style="157" bestFit="1" customWidth="1"/>
    <col min="1799" max="1799" width="25.28515625" style="157" bestFit="1" customWidth="1"/>
    <col min="1800" max="1800" width="12.28515625" style="157" customWidth="1"/>
    <col min="1801" max="1801" width="5.7109375" style="157" customWidth="1"/>
    <col min="1802" max="1802" width="8.5703125" style="157" customWidth="1"/>
    <col min="1803" max="1804" width="5.5703125" style="157" customWidth="1"/>
    <col min="1805" max="1805" width="10.85546875" style="157" customWidth="1"/>
    <col min="1806" max="1806" width="8.85546875" style="157" customWidth="1"/>
    <col min="1807" max="1807" width="8.140625" style="157" customWidth="1"/>
    <col min="1808" max="1808" width="6.28515625" style="157" customWidth="1"/>
    <col min="1809" max="1809" width="6.140625" style="157" customWidth="1"/>
    <col min="1810" max="1811" width="8" style="157" customWidth="1"/>
    <col min="1812" max="1812" width="7.7109375" style="157" customWidth="1"/>
    <col min="1813" max="1814" width="6.42578125" style="157" customWidth="1"/>
    <col min="1815" max="1815" width="7.5703125" style="157" customWidth="1"/>
    <col min="1816" max="1816" width="6.140625" style="157" customWidth="1"/>
    <col min="1817" max="1823" width="6.7109375" style="157" customWidth="1"/>
    <col min="1824" max="1825" width="8.140625" style="157" customWidth="1"/>
    <col min="1826" max="1829" width="9.42578125" style="157" customWidth="1"/>
    <col min="1830" max="1835" width="7" style="157" customWidth="1"/>
    <col min="1836" max="1837" width="5.5703125" style="157" customWidth="1"/>
    <col min="1838" max="1838" width="11.28515625" style="157" customWidth="1"/>
    <col min="1839" max="1839" width="7.7109375" style="157" customWidth="1"/>
    <col min="1840" max="1840" width="8.42578125" style="157" customWidth="1"/>
    <col min="1841" max="1841" width="6.7109375" style="157" customWidth="1"/>
    <col min="1842" max="1842" width="7.85546875" style="157" customWidth="1"/>
    <col min="1843" max="1845" width="6.42578125" style="157" customWidth="1"/>
    <col min="1846" max="1846" width="7.140625" style="157" customWidth="1"/>
    <col min="1847" max="2051" width="9.140625" style="157"/>
    <col min="2052" max="2052" width="2" style="157" customWidth="1"/>
    <col min="2053" max="2053" width="9.140625" style="157"/>
    <col min="2054" max="2054" width="9.42578125" style="157" bestFit="1" customWidth="1"/>
    <col min="2055" max="2055" width="25.28515625" style="157" bestFit="1" customWidth="1"/>
    <col min="2056" max="2056" width="12.28515625" style="157" customWidth="1"/>
    <col min="2057" max="2057" width="5.7109375" style="157" customWidth="1"/>
    <col min="2058" max="2058" width="8.5703125" style="157" customWidth="1"/>
    <col min="2059" max="2060" width="5.5703125" style="157" customWidth="1"/>
    <col min="2061" max="2061" width="10.85546875" style="157" customWidth="1"/>
    <col min="2062" max="2062" width="8.85546875" style="157" customWidth="1"/>
    <col min="2063" max="2063" width="8.140625" style="157" customWidth="1"/>
    <col min="2064" max="2064" width="6.28515625" style="157" customWidth="1"/>
    <col min="2065" max="2065" width="6.140625" style="157" customWidth="1"/>
    <col min="2066" max="2067" width="8" style="157" customWidth="1"/>
    <col min="2068" max="2068" width="7.7109375" style="157" customWidth="1"/>
    <col min="2069" max="2070" width="6.42578125" style="157" customWidth="1"/>
    <col min="2071" max="2071" width="7.5703125" style="157" customWidth="1"/>
    <col min="2072" max="2072" width="6.140625" style="157" customWidth="1"/>
    <col min="2073" max="2079" width="6.7109375" style="157" customWidth="1"/>
    <col min="2080" max="2081" width="8.140625" style="157" customWidth="1"/>
    <col min="2082" max="2085" width="9.42578125" style="157" customWidth="1"/>
    <col min="2086" max="2091" width="7" style="157" customWidth="1"/>
    <col min="2092" max="2093" width="5.5703125" style="157" customWidth="1"/>
    <col min="2094" max="2094" width="11.28515625" style="157" customWidth="1"/>
    <col min="2095" max="2095" width="7.7109375" style="157" customWidth="1"/>
    <col min="2096" max="2096" width="8.42578125" style="157" customWidth="1"/>
    <col min="2097" max="2097" width="6.7109375" style="157" customWidth="1"/>
    <col min="2098" max="2098" width="7.85546875" style="157" customWidth="1"/>
    <col min="2099" max="2101" width="6.42578125" style="157" customWidth="1"/>
    <col min="2102" max="2102" width="7.140625" style="157" customWidth="1"/>
    <col min="2103" max="2307" width="9.140625" style="157"/>
    <col min="2308" max="2308" width="2" style="157" customWidth="1"/>
    <col min="2309" max="2309" width="9.140625" style="157"/>
    <col min="2310" max="2310" width="9.42578125" style="157" bestFit="1" customWidth="1"/>
    <col min="2311" max="2311" width="25.28515625" style="157" bestFit="1" customWidth="1"/>
    <col min="2312" max="2312" width="12.28515625" style="157" customWidth="1"/>
    <col min="2313" max="2313" width="5.7109375" style="157" customWidth="1"/>
    <col min="2314" max="2314" width="8.5703125" style="157" customWidth="1"/>
    <col min="2315" max="2316" width="5.5703125" style="157" customWidth="1"/>
    <col min="2317" max="2317" width="10.85546875" style="157" customWidth="1"/>
    <col min="2318" max="2318" width="8.85546875" style="157" customWidth="1"/>
    <col min="2319" max="2319" width="8.140625" style="157" customWidth="1"/>
    <col min="2320" max="2320" width="6.28515625" style="157" customWidth="1"/>
    <col min="2321" max="2321" width="6.140625" style="157" customWidth="1"/>
    <col min="2322" max="2323" width="8" style="157" customWidth="1"/>
    <col min="2324" max="2324" width="7.7109375" style="157" customWidth="1"/>
    <col min="2325" max="2326" width="6.42578125" style="157" customWidth="1"/>
    <col min="2327" max="2327" width="7.5703125" style="157" customWidth="1"/>
    <col min="2328" max="2328" width="6.140625" style="157" customWidth="1"/>
    <col min="2329" max="2335" width="6.7109375" style="157" customWidth="1"/>
    <col min="2336" max="2337" width="8.140625" style="157" customWidth="1"/>
    <col min="2338" max="2341" width="9.42578125" style="157" customWidth="1"/>
    <col min="2342" max="2347" width="7" style="157" customWidth="1"/>
    <col min="2348" max="2349" width="5.5703125" style="157" customWidth="1"/>
    <col min="2350" max="2350" width="11.28515625" style="157" customWidth="1"/>
    <col min="2351" max="2351" width="7.7109375" style="157" customWidth="1"/>
    <col min="2352" max="2352" width="8.42578125" style="157" customWidth="1"/>
    <col min="2353" max="2353" width="6.7109375" style="157" customWidth="1"/>
    <col min="2354" max="2354" width="7.85546875" style="157" customWidth="1"/>
    <col min="2355" max="2357" width="6.42578125" style="157" customWidth="1"/>
    <col min="2358" max="2358" width="7.140625" style="157" customWidth="1"/>
    <col min="2359" max="2563" width="9.140625" style="157"/>
    <col min="2564" max="2564" width="2" style="157" customWidth="1"/>
    <col min="2565" max="2565" width="9.140625" style="157"/>
    <col min="2566" max="2566" width="9.42578125" style="157" bestFit="1" customWidth="1"/>
    <col min="2567" max="2567" width="25.28515625" style="157" bestFit="1" customWidth="1"/>
    <col min="2568" max="2568" width="12.28515625" style="157" customWidth="1"/>
    <col min="2569" max="2569" width="5.7109375" style="157" customWidth="1"/>
    <col min="2570" max="2570" width="8.5703125" style="157" customWidth="1"/>
    <col min="2571" max="2572" width="5.5703125" style="157" customWidth="1"/>
    <col min="2573" max="2573" width="10.85546875" style="157" customWidth="1"/>
    <col min="2574" max="2574" width="8.85546875" style="157" customWidth="1"/>
    <col min="2575" max="2575" width="8.140625" style="157" customWidth="1"/>
    <col min="2576" max="2576" width="6.28515625" style="157" customWidth="1"/>
    <col min="2577" max="2577" width="6.140625" style="157" customWidth="1"/>
    <col min="2578" max="2579" width="8" style="157" customWidth="1"/>
    <col min="2580" max="2580" width="7.7109375" style="157" customWidth="1"/>
    <col min="2581" max="2582" width="6.42578125" style="157" customWidth="1"/>
    <col min="2583" max="2583" width="7.5703125" style="157" customWidth="1"/>
    <col min="2584" max="2584" width="6.140625" style="157" customWidth="1"/>
    <col min="2585" max="2591" width="6.7109375" style="157" customWidth="1"/>
    <col min="2592" max="2593" width="8.140625" style="157" customWidth="1"/>
    <col min="2594" max="2597" width="9.42578125" style="157" customWidth="1"/>
    <col min="2598" max="2603" width="7" style="157" customWidth="1"/>
    <col min="2604" max="2605" width="5.5703125" style="157" customWidth="1"/>
    <col min="2606" max="2606" width="11.28515625" style="157" customWidth="1"/>
    <col min="2607" max="2607" width="7.7109375" style="157" customWidth="1"/>
    <col min="2608" max="2608" width="8.42578125" style="157" customWidth="1"/>
    <col min="2609" max="2609" width="6.7109375" style="157" customWidth="1"/>
    <col min="2610" max="2610" width="7.85546875" style="157" customWidth="1"/>
    <col min="2611" max="2613" width="6.42578125" style="157" customWidth="1"/>
    <col min="2614" max="2614" width="7.140625" style="157" customWidth="1"/>
    <col min="2615" max="2819" width="9.140625" style="157"/>
    <col min="2820" max="2820" width="2" style="157" customWidth="1"/>
    <col min="2821" max="2821" width="9.140625" style="157"/>
    <col min="2822" max="2822" width="9.42578125" style="157" bestFit="1" customWidth="1"/>
    <col min="2823" max="2823" width="25.28515625" style="157" bestFit="1" customWidth="1"/>
    <col min="2824" max="2824" width="12.28515625" style="157" customWidth="1"/>
    <col min="2825" max="2825" width="5.7109375" style="157" customWidth="1"/>
    <col min="2826" max="2826" width="8.5703125" style="157" customWidth="1"/>
    <col min="2827" max="2828" width="5.5703125" style="157" customWidth="1"/>
    <col min="2829" max="2829" width="10.85546875" style="157" customWidth="1"/>
    <col min="2830" max="2830" width="8.85546875" style="157" customWidth="1"/>
    <col min="2831" max="2831" width="8.140625" style="157" customWidth="1"/>
    <col min="2832" max="2832" width="6.28515625" style="157" customWidth="1"/>
    <col min="2833" max="2833" width="6.140625" style="157" customWidth="1"/>
    <col min="2834" max="2835" width="8" style="157" customWidth="1"/>
    <col min="2836" max="2836" width="7.7109375" style="157" customWidth="1"/>
    <col min="2837" max="2838" width="6.42578125" style="157" customWidth="1"/>
    <col min="2839" max="2839" width="7.5703125" style="157" customWidth="1"/>
    <col min="2840" max="2840" width="6.140625" style="157" customWidth="1"/>
    <col min="2841" max="2847" width="6.7109375" style="157" customWidth="1"/>
    <col min="2848" max="2849" width="8.140625" style="157" customWidth="1"/>
    <col min="2850" max="2853" width="9.42578125" style="157" customWidth="1"/>
    <col min="2854" max="2859" width="7" style="157" customWidth="1"/>
    <col min="2860" max="2861" width="5.5703125" style="157" customWidth="1"/>
    <col min="2862" max="2862" width="11.28515625" style="157" customWidth="1"/>
    <col min="2863" max="2863" width="7.7109375" style="157" customWidth="1"/>
    <col min="2864" max="2864" width="8.42578125" style="157" customWidth="1"/>
    <col min="2865" max="2865" width="6.7109375" style="157" customWidth="1"/>
    <col min="2866" max="2866" width="7.85546875" style="157" customWidth="1"/>
    <col min="2867" max="2869" width="6.42578125" style="157" customWidth="1"/>
    <col min="2870" max="2870" width="7.140625" style="157" customWidth="1"/>
    <col min="2871" max="3075" width="9.140625" style="157"/>
    <col min="3076" max="3076" width="2" style="157" customWidth="1"/>
    <col min="3077" max="3077" width="9.140625" style="157"/>
    <col min="3078" max="3078" width="9.42578125" style="157" bestFit="1" customWidth="1"/>
    <col min="3079" max="3079" width="25.28515625" style="157" bestFit="1" customWidth="1"/>
    <col min="3080" max="3080" width="12.28515625" style="157" customWidth="1"/>
    <col min="3081" max="3081" width="5.7109375" style="157" customWidth="1"/>
    <col min="3082" max="3082" width="8.5703125" style="157" customWidth="1"/>
    <col min="3083" max="3084" width="5.5703125" style="157" customWidth="1"/>
    <col min="3085" max="3085" width="10.85546875" style="157" customWidth="1"/>
    <col min="3086" max="3086" width="8.85546875" style="157" customWidth="1"/>
    <col min="3087" max="3087" width="8.140625" style="157" customWidth="1"/>
    <col min="3088" max="3088" width="6.28515625" style="157" customWidth="1"/>
    <col min="3089" max="3089" width="6.140625" style="157" customWidth="1"/>
    <col min="3090" max="3091" width="8" style="157" customWidth="1"/>
    <col min="3092" max="3092" width="7.7109375" style="157" customWidth="1"/>
    <col min="3093" max="3094" width="6.42578125" style="157" customWidth="1"/>
    <col min="3095" max="3095" width="7.5703125" style="157" customWidth="1"/>
    <col min="3096" max="3096" width="6.140625" style="157" customWidth="1"/>
    <col min="3097" max="3103" width="6.7109375" style="157" customWidth="1"/>
    <col min="3104" max="3105" width="8.140625" style="157" customWidth="1"/>
    <col min="3106" max="3109" width="9.42578125" style="157" customWidth="1"/>
    <col min="3110" max="3115" width="7" style="157" customWidth="1"/>
    <col min="3116" max="3117" width="5.5703125" style="157" customWidth="1"/>
    <col min="3118" max="3118" width="11.28515625" style="157" customWidth="1"/>
    <col min="3119" max="3119" width="7.7109375" style="157" customWidth="1"/>
    <col min="3120" max="3120" width="8.42578125" style="157" customWidth="1"/>
    <col min="3121" max="3121" width="6.7109375" style="157" customWidth="1"/>
    <col min="3122" max="3122" width="7.85546875" style="157" customWidth="1"/>
    <col min="3123" max="3125" width="6.42578125" style="157" customWidth="1"/>
    <col min="3126" max="3126" width="7.140625" style="157" customWidth="1"/>
    <col min="3127" max="3331" width="9.140625" style="157"/>
    <col min="3332" max="3332" width="2" style="157" customWidth="1"/>
    <col min="3333" max="3333" width="9.140625" style="157"/>
    <col min="3334" max="3334" width="9.42578125" style="157" bestFit="1" customWidth="1"/>
    <col min="3335" max="3335" width="25.28515625" style="157" bestFit="1" customWidth="1"/>
    <col min="3336" max="3336" width="12.28515625" style="157" customWidth="1"/>
    <col min="3337" max="3337" width="5.7109375" style="157" customWidth="1"/>
    <col min="3338" max="3338" width="8.5703125" style="157" customWidth="1"/>
    <col min="3339" max="3340" width="5.5703125" style="157" customWidth="1"/>
    <col min="3341" max="3341" width="10.85546875" style="157" customWidth="1"/>
    <col min="3342" max="3342" width="8.85546875" style="157" customWidth="1"/>
    <col min="3343" max="3343" width="8.140625" style="157" customWidth="1"/>
    <col min="3344" max="3344" width="6.28515625" style="157" customWidth="1"/>
    <col min="3345" max="3345" width="6.140625" style="157" customWidth="1"/>
    <col min="3346" max="3347" width="8" style="157" customWidth="1"/>
    <col min="3348" max="3348" width="7.7109375" style="157" customWidth="1"/>
    <col min="3349" max="3350" width="6.42578125" style="157" customWidth="1"/>
    <col min="3351" max="3351" width="7.5703125" style="157" customWidth="1"/>
    <col min="3352" max="3352" width="6.140625" style="157" customWidth="1"/>
    <col min="3353" max="3359" width="6.7109375" style="157" customWidth="1"/>
    <col min="3360" max="3361" width="8.140625" style="157" customWidth="1"/>
    <col min="3362" max="3365" width="9.42578125" style="157" customWidth="1"/>
    <col min="3366" max="3371" width="7" style="157" customWidth="1"/>
    <col min="3372" max="3373" width="5.5703125" style="157" customWidth="1"/>
    <col min="3374" max="3374" width="11.28515625" style="157" customWidth="1"/>
    <col min="3375" max="3375" width="7.7109375" style="157" customWidth="1"/>
    <col min="3376" max="3376" width="8.42578125" style="157" customWidth="1"/>
    <col min="3377" max="3377" width="6.7109375" style="157" customWidth="1"/>
    <col min="3378" max="3378" width="7.85546875" style="157" customWidth="1"/>
    <col min="3379" max="3381" width="6.42578125" style="157" customWidth="1"/>
    <col min="3382" max="3382" width="7.140625" style="157" customWidth="1"/>
    <col min="3383" max="3587" width="9.140625" style="157"/>
    <col min="3588" max="3588" width="2" style="157" customWidth="1"/>
    <col min="3589" max="3589" width="9.140625" style="157"/>
    <col min="3590" max="3590" width="9.42578125" style="157" bestFit="1" customWidth="1"/>
    <col min="3591" max="3591" width="25.28515625" style="157" bestFit="1" customWidth="1"/>
    <col min="3592" max="3592" width="12.28515625" style="157" customWidth="1"/>
    <col min="3593" max="3593" width="5.7109375" style="157" customWidth="1"/>
    <col min="3594" max="3594" width="8.5703125" style="157" customWidth="1"/>
    <col min="3595" max="3596" width="5.5703125" style="157" customWidth="1"/>
    <col min="3597" max="3597" width="10.85546875" style="157" customWidth="1"/>
    <col min="3598" max="3598" width="8.85546875" style="157" customWidth="1"/>
    <col min="3599" max="3599" width="8.140625" style="157" customWidth="1"/>
    <col min="3600" max="3600" width="6.28515625" style="157" customWidth="1"/>
    <col min="3601" max="3601" width="6.140625" style="157" customWidth="1"/>
    <col min="3602" max="3603" width="8" style="157" customWidth="1"/>
    <col min="3604" max="3604" width="7.7109375" style="157" customWidth="1"/>
    <col min="3605" max="3606" width="6.42578125" style="157" customWidth="1"/>
    <col min="3607" max="3607" width="7.5703125" style="157" customWidth="1"/>
    <col min="3608" max="3608" width="6.140625" style="157" customWidth="1"/>
    <col min="3609" max="3615" width="6.7109375" style="157" customWidth="1"/>
    <col min="3616" max="3617" width="8.140625" style="157" customWidth="1"/>
    <col min="3618" max="3621" width="9.42578125" style="157" customWidth="1"/>
    <col min="3622" max="3627" width="7" style="157" customWidth="1"/>
    <col min="3628" max="3629" width="5.5703125" style="157" customWidth="1"/>
    <col min="3630" max="3630" width="11.28515625" style="157" customWidth="1"/>
    <col min="3631" max="3631" width="7.7109375" style="157" customWidth="1"/>
    <col min="3632" max="3632" width="8.42578125" style="157" customWidth="1"/>
    <col min="3633" max="3633" width="6.7109375" style="157" customWidth="1"/>
    <col min="3634" max="3634" width="7.85546875" style="157" customWidth="1"/>
    <col min="3635" max="3637" width="6.42578125" style="157" customWidth="1"/>
    <col min="3638" max="3638" width="7.140625" style="157" customWidth="1"/>
    <col min="3639" max="3843" width="9.140625" style="157"/>
    <col min="3844" max="3844" width="2" style="157" customWidth="1"/>
    <col min="3845" max="3845" width="9.140625" style="157"/>
    <col min="3846" max="3846" width="9.42578125" style="157" bestFit="1" customWidth="1"/>
    <col min="3847" max="3847" width="25.28515625" style="157" bestFit="1" customWidth="1"/>
    <col min="3848" max="3848" width="12.28515625" style="157" customWidth="1"/>
    <col min="3849" max="3849" width="5.7109375" style="157" customWidth="1"/>
    <col min="3850" max="3850" width="8.5703125" style="157" customWidth="1"/>
    <col min="3851" max="3852" width="5.5703125" style="157" customWidth="1"/>
    <col min="3853" max="3853" width="10.85546875" style="157" customWidth="1"/>
    <col min="3854" max="3854" width="8.85546875" style="157" customWidth="1"/>
    <col min="3855" max="3855" width="8.140625" style="157" customWidth="1"/>
    <col min="3856" max="3856" width="6.28515625" style="157" customWidth="1"/>
    <col min="3857" max="3857" width="6.140625" style="157" customWidth="1"/>
    <col min="3858" max="3859" width="8" style="157" customWidth="1"/>
    <col min="3860" max="3860" width="7.7109375" style="157" customWidth="1"/>
    <col min="3861" max="3862" width="6.42578125" style="157" customWidth="1"/>
    <col min="3863" max="3863" width="7.5703125" style="157" customWidth="1"/>
    <col min="3864" max="3864" width="6.140625" style="157" customWidth="1"/>
    <col min="3865" max="3871" width="6.7109375" style="157" customWidth="1"/>
    <col min="3872" max="3873" width="8.140625" style="157" customWidth="1"/>
    <col min="3874" max="3877" width="9.42578125" style="157" customWidth="1"/>
    <col min="3878" max="3883" width="7" style="157" customWidth="1"/>
    <col min="3884" max="3885" width="5.5703125" style="157" customWidth="1"/>
    <col min="3886" max="3886" width="11.28515625" style="157" customWidth="1"/>
    <col min="3887" max="3887" width="7.7109375" style="157" customWidth="1"/>
    <col min="3888" max="3888" width="8.42578125" style="157" customWidth="1"/>
    <col min="3889" max="3889" width="6.7109375" style="157" customWidth="1"/>
    <col min="3890" max="3890" width="7.85546875" style="157" customWidth="1"/>
    <col min="3891" max="3893" width="6.42578125" style="157" customWidth="1"/>
    <col min="3894" max="3894" width="7.140625" style="157" customWidth="1"/>
    <col min="3895" max="4099" width="9.140625" style="157"/>
    <col min="4100" max="4100" width="2" style="157" customWidth="1"/>
    <col min="4101" max="4101" width="9.140625" style="157"/>
    <col min="4102" max="4102" width="9.42578125" style="157" bestFit="1" customWidth="1"/>
    <col min="4103" max="4103" width="25.28515625" style="157" bestFit="1" customWidth="1"/>
    <col min="4104" max="4104" width="12.28515625" style="157" customWidth="1"/>
    <col min="4105" max="4105" width="5.7109375" style="157" customWidth="1"/>
    <col min="4106" max="4106" width="8.5703125" style="157" customWidth="1"/>
    <col min="4107" max="4108" width="5.5703125" style="157" customWidth="1"/>
    <col min="4109" max="4109" width="10.85546875" style="157" customWidth="1"/>
    <col min="4110" max="4110" width="8.85546875" style="157" customWidth="1"/>
    <col min="4111" max="4111" width="8.140625" style="157" customWidth="1"/>
    <col min="4112" max="4112" width="6.28515625" style="157" customWidth="1"/>
    <col min="4113" max="4113" width="6.140625" style="157" customWidth="1"/>
    <col min="4114" max="4115" width="8" style="157" customWidth="1"/>
    <col min="4116" max="4116" width="7.7109375" style="157" customWidth="1"/>
    <col min="4117" max="4118" width="6.42578125" style="157" customWidth="1"/>
    <col min="4119" max="4119" width="7.5703125" style="157" customWidth="1"/>
    <col min="4120" max="4120" width="6.140625" style="157" customWidth="1"/>
    <col min="4121" max="4127" width="6.7109375" style="157" customWidth="1"/>
    <col min="4128" max="4129" width="8.140625" style="157" customWidth="1"/>
    <col min="4130" max="4133" width="9.42578125" style="157" customWidth="1"/>
    <col min="4134" max="4139" width="7" style="157" customWidth="1"/>
    <col min="4140" max="4141" width="5.5703125" style="157" customWidth="1"/>
    <col min="4142" max="4142" width="11.28515625" style="157" customWidth="1"/>
    <col min="4143" max="4143" width="7.7109375" style="157" customWidth="1"/>
    <col min="4144" max="4144" width="8.42578125" style="157" customWidth="1"/>
    <col min="4145" max="4145" width="6.7109375" style="157" customWidth="1"/>
    <col min="4146" max="4146" width="7.85546875" style="157" customWidth="1"/>
    <col min="4147" max="4149" width="6.42578125" style="157" customWidth="1"/>
    <col min="4150" max="4150" width="7.140625" style="157" customWidth="1"/>
    <col min="4151" max="4355" width="9.140625" style="157"/>
    <col min="4356" max="4356" width="2" style="157" customWidth="1"/>
    <col min="4357" max="4357" width="9.140625" style="157"/>
    <col min="4358" max="4358" width="9.42578125" style="157" bestFit="1" customWidth="1"/>
    <col min="4359" max="4359" width="25.28515625" style="157" bestFit="1" customWidth="1"/>
    <col min="4360" max="4360" width="12.28515625" style="157" customWidth="1"/>
    <col min="4361" max="4361" width="5.7109375" style="157" customWidth="1"/>
    <col min="4362" max="4362" width="8.5703125" style="157" customWidth="1"/>
    <col min="4363" max="4364" width="5.5703125" style="157" customWidth="1"/>
    <col min="4365" max="4365" width="10.85546875" style="157" customWidth="1"/>
    <col min="4366" max="4366" width="8.85546875" style="157" customWidth="1"/>
    <col min="4367" max="4367" width="8.140625" style="157" customWidth="1"/>
    <col min="4368" max="4368" width="6.28515625" style="157" customWidth="1"/>
    <col min="4369" max="4369" width="6.140625" style="157" customWidth="1"/>
    <col min="4370" max="4371" width="8" style="157" customWidth="1"/>
    <col min="4372" max="4372" width="7.7109375" style="157" customWidth="1"/>
    <col min="4373" max="4374" width="6.42578125" style="157" customWidth="1"/>
    <col min="4375" max="4375" width="7.5703125" style="157" customWidth="1"/>
    <col min="4376" max="4376" width="6.140625" style="157" customWidth="1"/>
    <col min="4377" max="4383" width="6.7109375" style="157" customWidth="1"/>
    <col min="4384" max="4385" width="8.140625" style="157" customWidth="1"/>
    <col min="4386" max="4389" width="9.42578125" style="157" customWidth="1"/>
    <col min="4390" max="4395" width="7" style="157" customWidth="1"/>
    <col min="4396" max="4397" width="5.5703125" style="157" customWidth="1"/>
    <col min="4398" max="4398" width="11.28515625" style="157" customWidth="1"/>
    <col min="4399" max="4399" width="7.7109375" style="157" customWidth="1"/>
    <col min="4400" max="4400" width="8.42578125" style="157" customWidth="1"/>
    <col min="4401" max="4401" width="6.7109375" style="157" customWidth="1"/>
    <col min="4402" max="4402" width="7.85546875" style="157" customWidth="1"/>
    <col min="4403" max="4405" width="6.42578125" style="157" customWidth="1"/>
    <col min="4406" max="4406" width="7.140625" style="157" customWidth="1"/>
    <col min="4407" max="4611" width="9.140625" style="157"/>
    <col min="4612" max="4612" width="2" style="157" customWidth="1"/>
    <col min="4613" max="4613" width="9.140625" style="157"/>
    <col min="4614" max="4614" width="9.42578125" style="157" bestFit="1" customWidth="1"/>
    <col min="4615" max="4615" width="25.28515625" style="157" bestFit="1" customWidth="1"/>
    <col min="4616" max="4616" width="12.28515625" style="157" customWidth="1"/>
    <col min="4617" max="4617" width="5.7109375" style="157" customWidth="1"/>
    <col min="4618" max="4618" width="8.5703125" style="157" customWidth="1"/>
    <col min="4619" max="4620" width="5.5703125" style="157" customWidth="1"/>
    <col min="4621" max="4621" width="10.85546875" style="157" customWidth="1"/>
    <col min="4622" max="4622" width="8.85546875" style="157" customWidth="1"/>
    <col min="4623" max="4623" width="8.140625" style="157" customWidth="1"/>
    <col min="4624" max="4624" width="6.28515625" style="157" customWidth="1"/>
    <col min="4625" max="4625" width="6.140625" style="157" customWidth="1"/>
    <col min="4626" max="4627" width="8" style="157" customWidth="1"/>
    <col min="4628" max="4628" width="7.7109375" style="157" customWidth="1"/>
    <col min="4629" max="4630" width="6.42578125" style="157" customWidth="1"/>
    <col min="4631" max="4631" width="7.5703125" style="157" customWidth="1"/>
    <col min="4632" max="4632" width="6.140625" style="157" customWidth="1"/>
    <col min="4633" max="4639" width="6.7109375" style="157" customWidth="1"/>
    <col min="4640" max="4641" width="8.140625" style="157" customWidth="1"/>
    <col min="4642" max="4645" width="9.42578125" style="157" customWidth="1"/>
    <col min="4646" max="4651" width="7" style="157" customWidth="1"/>
    <col min="4652" max="4653" width="5.5703125" style="157" customWidth="1"/>
    <col min="4654" max="4654" width="11.28515625" style="157" customWidth="1"/>
    <col min="4655" max="4655" width="7.7109375" style="157" customWidth="1"/>
    <col min="4656" max="4656" width="8.42578125" style="157" customWidth="1"/>
    <col min="4657" max="4657" width="6.7109375" style="157" customWidth="1"/>
    <col min="4658" max="4658" width="7.85546875" style="157" customWidth="1"/>
    <col min="4659" max="4661" width="6.42578125" style="157" customWidth="1"/>
    <col min="4662" max="4662" width="7.140625" style="157" customWidth="1"/>
    <col min="4663" max="4867" width="9.140625" style="157"/>
    <col min="4868" max="4868" width="2" style="157" customWidth="1"/>
    <col min="4869" max="4869" width="9.140625" style="157"/>
    <col min="4870" max="4870" width="9.42578125" style="157" bestFit="1" customWidth="1"/>
    <col min="4871" max="4871" width="25.28515625" style="157" bestFit="1" customWidth="1"/>
    <col min="4872" max="4872" width="12.28515625" style="157" customWidth="1"/>
    <col min="4873" max="4873" width="5.7109375" style="157" customWidth="1"/>
    <col min="4874" max="4874" width="8.5703125" style="157" customWidth="1"/>
    <col min="4875" max="4876" width="5.5703125" style="157" customWidth="1"/>
    <col min="4877" max="4877" width="10.85546875" style="157" customWidth="1"/>
    <col min="4878" max="4878" width="8.85546875" style="157" customWidth="1"/>
    <col min="4879" max="4879" width="8.140625" style="157" customWidth="1"/>
    <col min="4880" max="4880" width="6.28515625" style="157" customWidth="1"/>
    <col min="4881" max="4881" width="6.140625" style="157" customWidth="1"/>
    <col min="4882" max="4883" width="8" style="157" customWidth="1"/>
    <col min="4884" max="4884" width="7.7109375" style="157" customWidth="1"/>
    <col min="4885" max="4886" width="6.42578125" style="157" customWidth="1"/>
    <col min="4887" max="4887" width="7.5703125" style="157" customWidth="1"/>
    <col min="4888" max="4888" width="6.140625" style="157" customWidth="1"/>
    <col min="4889" max="4895" width="6.7109375" style="157" customWidth="1"/>
    <col min="4896" max="4897" width="8.140625" style="157" customWidth="1"/>
    <col min="4898" max="4901" width="9.42578125" style="157" customWidth="1"/>
    <col min="4902" max="4907" width="7" style="157" customWidth="1"/>
    <col min="4908" max="4909" width="5.5703125" style="157" customWidth="1"/>
    <col min="4910" max="4910" width="11.28515625" style="157" customWidth="1"/>
    <col min="4911" max="4911" width="7.7109375" style="157" customWidth="1"/>
    <col min="4912" max="4912" width="8.42578125" style="157" customWidth="1"/>
    <col min="4913" max="4913" width="6.7109375" style="157" customWidth="1"/>
    <col min="4914" max="4914" width="7.85546875" style="157" customWidth="1"/>
    <col min="4915" max="4917" width="6.42578125" style="157" customWidth="1"/>
    <col min="4918" max="4918" width="7.140625" style="157" customWidth="1"/>
    <col min="4919" max="5123" width="9.140625" style="157"/>
    <col min="5124" max="5124" width="2" style="157" customWidth="1"/>
    <col min="5125" max="5125" width="9.140625" style="157"/>
    <col min="5126" max="5126" width="9.42578125" style="157" bestFit="1" customWidth="1"/>
    <col min="5127" max="5127" width="25.28515625" style="157" bestFit="1" customWidth="1"/>
    <col min="5128" max="5128" width="12.28515625" style="157" customWidth="1"/>
    <col min="5129" max="5129" width="5.7109375" style="157" customWidth="1"/>
    <col min="5130" max="5130" width="8.5703125" style="157" customWidth="1"/>
    <col min="5131" max="5132" width="5.5703125" style="157" customWidth="1"/>
    <col min="5133" max="5133" width="10.85546875" style="157" customWidth="1"/>
    <col min="5134" max="5134" width="8.85546875" style="157" customWidth="1"/>
    <col min="5135" max="5135" width="8.140625" style="157" customWidth="1"/>
    <col min="5136" max="5136" width="6.28515625" style="157" customWidth="1"/>
    <col min="5137" max="5137" width="6.140625" style="157" customWidth="1"/>
    <col min="5138" max="5139" width="8" style="157" customWidth="1"/>
    <col min="5140" max="5140" width="7.7109375" style="157" customWidth="1"/>
    <col min="5141" max="5142" width="6.42578125" style="157" customWidth="1"/>
    <col min="5143" max="5143" width="7.5703125" style="157" customWidth="1"/>
    <col min="5144" max="5144" width="6.140625" style="157" customWidth="1"/>
    <col min="5145" max="5151" width="6.7109375" style="157" customWidth="1"/>
    <col min="5152" max="5153" width="8.140625" style="157" customWidth="1"/>
    <col min="5154" max="5157" width="9.42578125" style="157" customWidth="1"/>
    <col min="5158" max="5163" width="7" style="157" customWidth="1"/>
    <col min="5164" max="5165" width="5.5703125" style="157" customWidth="1"/>
    <col min="5166" max="5166" width="11.28515625" style="157" customWidth="1"/>
    <col min="5167" max="5167" width="7.7109375" style="157" customWidth="1"/>
    <col min="5168" max="5168" width="8.42578125" style="157" customWidth="1"/>
    <col min="5169" max="5169" width="6.7109375" style="157" customWidth="1"/>
    <col min="5170" max="5170" width="7.85546875" style="157" customWidth="1"/>
    <col min="5171" max="5173" width="6.42578125" style="157" customWidth="1"/>
    <col min="5174" max="5174" width="7.140625" style="157" customWidth="1"/>
    <col min="5175" max="5379" width="9.140625" style="157"/>
    <col min="5380" max="5380" width="2" style="157" customWidth="1"/>
    <col min="5381" max="5381" width="9.140625" style="157"/>
    <col min="5382" max="5382" width="9.42578125" style="157" bestFit="1" customWidth="1"/>
    <col min="5383" max="5383" width="25.28515625" style="157" bestFit="1" customWidth="1"/>
    <col min="5384" max="5384" width="12.28515625" style="157" customWidth="1"/>
    <col min="5385" max="5385" width="5.7109375" style="157" customWidth="1"/>
    <col min="5386" max="5386" width="8.5703125" style="157" customWidth="1"/>
    <col min="5387" max="5388" width="5.5703125" style="157" customWidth="1"/>
    <col min="5389" max="5389" width="10.85546875" style="157" customWidth="1"/>
    <col min="5390" max="5390" width="8.85546875" style="157" customWidth="1"/>
    <col min="5391" max="5391" width="8.140625" style="157" customWidth="1"/>
    <col min="5392" max="5392" width="6.28515625" style="157" customWidth="1"/>
    <col min="5393" max="5393" width="6.140625" style="157" customWidth="1"/>
    <col min="5394" max="5395" width="8" style="157" customWidth="1"/>
    <col min="5396" max="5396" width="7.7109375" style="157" customWidth="1"/>
    <col min="5397" max="5398" width="6.42578125" style="157" customWidth="1"/>
    <col min="5399" max="5399" width="7.5703125" style="157" customWidth="1"/>
    <col min="5400" max="5400" width="6.140625" style="157" customWidth="1"/>
    <col min="5401" max="5407" width="6.7109375" style="157" customWidth="1"/>
    <col min="5408" max="5409" width="8.140625" style="157" customWidth="1"/>
    <col min="5410" max="5413" width="9.42578125" style="157" customWidth="1"/>
    <col min="5414" max="5419" width="7" style="157" customWidth="1"/>
    <col min="5420" max="5421" width="5.5703125" style="157" customWidth="1"/>
    <col min="5422" max="5422" width="11.28515625" style="157" customWidth="1"/>
    <col min="5423" max="5423" width="7.7109375" style="157" customWidth="1"/>
    <col min="5424" max="5424" width="8.42578125" style="157" customWidth="1"/>
    <col min="5425" max="5425" width="6.7109375" style="157" customWidth="1"/>
    <col min="5426" max="5426" width="7.85546875" style="157" customWidth="1"/>
    <col min="5427" max="5429" width="6.42578125" style="157" customWidth="1"/>
    <col min="5430" max="5430" width="7.140625" style="157" customWidth="1"/>
    <col min="5431" max="5635" width="9.140625" style="157"/>
    <col min="5636" max="5636" width="2" style="157" customWidth="1"/>
    <col min="5637" max="5637" width="9.140625" style="157"/>
    <col min="5638" max="5638" width="9.42578125" style="157" bestFit="1" customWidth="1"/>
    <col min="5639" max="5639" width="25.28515625" style="157" bestFit="1" customWidth="1"/>
    <col min="5640" max="5640" width="12.28515625" style="157" customWidth="1"/>
    <col min="5641" max="5641" width="5.7109375" style="157" customWidth="1"/>
    <col min="5642" max="5642" width="8.5703125" style="157" customWidth="1"/>
    <col min="5643" max="5644" width="5.5703125" style="157" customWidth="1"/>
    <col min="5645" max="5645" width="10.85546875" style="157" customWidth="1"/>
    <col min="5646" max="5646" width="8.85546875" style="157" customWidth="1"/>
    <col min="5647" max="5647" width="8.140625" style="157" customWidth="1"/>
    <col min="5648" max="5648" width="6.28515625" style="157" customWidth="1"/>
    <col min="5649" max="5649" width="6.140625" style="157" customWidth="1"/>
    <col min="5650" max="5651" width="8" style="157" customWidth="1"/>
    <col min="5652" max="5652" width="7.7109375" style="157" customWidth="1"/>
    <col min="5653" max="5654" width="6.42578125" style="157" customWidth="1"/>
    <col min="5655" max="5655" width="7.5703125" style="157" customWidth="1"/>
    <col min="5656" max="5656" width="6.140625" style="157" customWidth="1"/>
    <col min="5657" max="5663" width="6.7109375" style="157" customWidth="1"/>
    <col min="5664" max="5665" width="8.140625" style="157" customWidth="1"/>
    <col min="5666" max="5669" width="9.42578125" style="157" customWidth="1"/>
    <col min="5670" max="5675" width="7" style="157" customWidth="1"/>
    <col min="5676" max="5677" width="5.5703125" style="157" customWidth="1"/>
    <col min="5678" max="5678" width="11.28515625" style="157" customWidth="1"/>
    <col min="5679" max="5679" width="7.7109375" style="157" customWidth="1"/>
    <col min="5680" max="5680" width="8.42578125" style="157" customWidth="1"/>
    <col min="5681" max="5681" width="6.7109375" style="157" customWidth="1"/>
    <col min="5682" max="5682" width="7.85546875" style="157" customWidth="1"/>
    <col min="5683" max="5685" width="6.42578125" style="157" customWidth="1"/>
    <col min="5686" max="5686" width="7.140625" style="157" customWidth="1"/>
    <col min="5687" max="5891" width="9.140625" style="157"/>
    <col min="5892" max="5892" width="2" style="157" customWidth="1"/>
    <col min="5893" max="5893" width="9.140625" style="157"/>
    <col min="5894" max="5894" width="9.42578125" style="157" bestFit="1" customWidth="1"/>
    <col min="5895" max="5895" width="25.28515625" style="157" bestFit="1" customWidth="1"/>
    <col min="5896" max="5896" width="12.28515625" style="157" customWidth="1"/>
    <col min="5897" max="5897" width="5.7109375" style="157" customWidth="1"/>
    <col min="5898" max="5898" width="8.5703125" style="157" customWidth="1"/>
    <col min="5899" max="5900" width="5.5703125" style="157" customWidth="1"/>
    <col min="5901" max="5901" width="10.85546875" style="157" customWidth="1"/>
    <col min="5902" max="5902" width="8.85546875" style="157" customWidth="1"/>
    <col min="5903" max="5903" width="8.140625" style="157" customWidth="1"/>
    <col min="5904" max="5904" width="6.28515625" style="157" customWidth="1"/>
    <col min="5905" max="5905" width="6.140625" style="157" customWidth="1"/>
    <col min="5906" max="5907" width="8" style="157" customWidth="1"/>
    <col min="5908" max="5908" width="7.7109375" style="157" customWidth="1"/>
    <col min="5909" max="5910" width="6.42578125" style="157" customWidth="1"/>
    <col min="5911" max="5911" width="7.5703125" style="157" customWidth="1"/>
    <col min="5912" max="5912" width="6.140625" style="157" customWidth="1"/>
    <col min="5913" max="5919" width="6.7109375" style="157" customWidth="1"/>
    <col min="5920" max="5921" width="8.140625" style="157" customWidth="1"/>
    <col min="5922" max="5925" width="9.42578125" style="157" customWidth="1"/>
    <col min="5926" max="5931" width="7" style="157" customWidth="1"/>
    <col min="5932" max="5933" width="5.5703125" style="157" customWidth="1"/>
    <col min="5934" max="5934" width="11.28515625" style="157" customWidth="1"/>
    <col min="5935" max="5935" width="7.7109375" style="157" customWidth="1"/>
    <col min="5936" max="5936" width="8.42578125" style="157" customWidth="1"/>
    <col min="5937" max="5937" width="6.7109375" style="157" customWidth="1"/>
    <col min="5938" max="5938" width="7.85546875" style="157" customWidth="1"/>
    <col min="5939" max="5941" width="6.42578125" style="157" customWidth="1"/>
    <col min="5942" max="5942" width="7.140625" style="157" customWidth="1"/>
    <col min="5943" max="6147" width="9.140625" style="157"/>
    <col min="6148" max="6148" width="2" style="157" customWidth="1"/>
    <col min="6149" max="6149" width="9.140625" style="157"/>
    <col min="6150" max="6150" width="9.42578125" style="157" bestFit="1" customWidth="1"/>
    <col min="6151" max="6151" width="25.28515625" style="157" bestFit="1" customWidth="1"/>
    <col min="6152" max="6152" width="12.28515625" style="157" customWidth="1"/>
    <col min="6153" max="6153" width="5.7109375" style="157" customWidth="1"/>
    <col min="6154" max="6154" width="8.5703125" style="157" customWidth="1"/>
    <col min="6155" max="6156" width="5.5703125" style="157" customWidth="1"/>
    <col min="6157" max="6157" width="10.85546875" style="157" customWidth="1"/>
    <col min="6158" max="6158" width="8.85546875" style="157" customWidth="1"/>
    <col min="6159" max="6159" width="8.140625" style="157" customWidth="1"/>
    <col min="6160" max="6160" width="6.28515625" style="157" customWidth="1"/>
    <col min="6161" max="6161" width="6.140625" style="157" customWidth="1"/>
    <col min="6162" max="6163" width="8" style="157" customWidth="1"/>
    <col min="6164" max="6164" width="7.7109375" style="157" customWidth="1"/>
    <col min="6165" max="6166" width="6.42578125" style="157" customWidth="1"/>
    <col min="6167" max="6167" width="7.5703125" style="157" customWidth="1"/>
    <col min="6168" max="6168" width="6.140625" style="157" customWidth="1"/>
    <col min="6169" max="6175" width="6.7109375" style="157" customWidth="1"/>
    <col min="6176" max="6177" width="8.140625" style="157" customWidth="1"/>
    <col min="6178" max="6181" width="9.42578125" style="157" customWidth="1"/>
    <col min="6182" max="6187" width="7" style="157" customWidth="1"/>
    <col min="6188" max="6189" width="5.5703125" style="157" customWidth="1"/>
    <col min="6190" max="6190" width="11.28515625" style="157" customWidth="1"/>
    <col min="6191" max="6191" width="7.7109375" style="157" customWidth="1"/>
    <col min="6192" max="6192" width="8.42578125" style="157" customWidth="1"/>
    <col min="6193" max="6193" width="6.7109375" style="157" customWidth="1"/>
    <col min="6194" max="6194" width="7.85546875" style="157" customWidth="1"/>
    <col min="6195" max="6197" width="6.42578125" style="157" customWidth="1"/>
    <col min="6198" max="6198" width="7.140625" style="157" customWidth="1"/>
    <col min="6199" max="6403" width="9.140625" style="157"/>
    <col min="6404" max="6404" width="2" style="157" customWidth="1"/>
    <col min="6405" max="6405" width="9.140625" style="157"/>
    <col min="6406" max="6406" width="9.42578125" style="157" bestFit="1" customWidth="1"/>
    <col min="6407" max="6407" width="25.28515625" style="157" bestFit="1" customWidth="1"/>
    <col min="6408" max="6408" width="12.28515625" style="157" customWidth="1"/>
    <col min="6409" max="6409" width="5.7109375" style="157" customWidth="1"/>
    <col min="6410" max="6410" width="8.5703125" style="157" customWidth="1"/>
    <col min="6411" max="6412" width="5.5703125" style="157" customWidth="1"/>
    <col min="6413" max="6413" width="10.85546875" style="157" customWidth="1"/>
    <col min="6414" max="6414" width="8.85546875" style="157" customWidth="1"/>
    <col min="6415" max="6415" width="8.140625" style="157" customWidth="1"/>
    <col min="6416" max="6416" width="6.28515625" style="157" customWidth="1"/>
    <col min="6417" max="6417" width="6.140625" style="157" customWidth="1"/>
    <col min="6418" max="6419" width="8" style="157" customWidth="1"/>
    <col min="6420" max="6420" width="7.7109375" style="157" customWidth="1"/>
    <col min="6421" max="6422" width="6.42578125" style="157" customWidth="1"/>
    <col min="6423" max="6423" width="7.5703125" style="157" customWidth="1"/>
    <col min="6424" max="6424" width="6.140625" style="157" customWidth="1"/>
    <col min="6425" max="6431" width="6.7109375" style="157" customWidth="1"/>
    <col min="6432" max="6433" width="8.140625" style="157" customWidth="1"/>
    <col min="6434" max="6437" width="9.42578125" style="157" customWidth="1"/>
    <col min="6438" max="6443" width="7" style="157" customWidth="1"/>
    <col min="6444" max="6445" width="5.5703125" style="157" customWidth="1"/>
    <col min="6446" max="6446" width="11.28515625" style="157" customWidth="1"/>
    <col min="6447" max="6447" width="7.7109375" style="157" customWidth="1"/>
    <col min="6448" max="6448" width="8.42578125" style="157" customWidth="1"/>
    <col min="6449" max="6449" width="6.7109375" style="157" customWidth="1"/>
    <col min="6450" max="6450" width="7.85546875" style="157" customWidth="1"/>
    <col min="6451" max="6453" width="6.42578125" style="157" customWidth="1"/>
    <col min="6454" max="6454" width="7.140625" style="157" customWidth="1"/>
    <col min="6455" max="6659" width="9.140625" style="157"/>
    <col min="6660" max="6660" width="2" style="157" customWidth="1"/>
    <col min="6661" max="6661" width="9.140625" style="157"/>
    <col min="6662" max="6662" width="9.42578125" style="157" bestFit="1" customWidth="1"/>
    <col min="6663" max="6663" width="25.28515625" style="157" bestFit="1" customWidth="1"/>
    <col min="6664" max="6664" width="12.28515625" style="157" customWidth="1"/>
    <col min="6665" max="6665" width="5.7109375" style="157" customWidth="1"/>
    <col min="6666" max="6666" width="8.5703125" style="157" customWidth="1"/>
    <col min="6667" max="6668" width="5.5703125" style="157" customWidth="1"/>
    <col min="6669" max="6669" width="10.85546875" style="157" customWidth="1"/>
    <col min="6670" max="6670" width="8.85546875" style="157" customWidth="1"/>
    <col min="6671" max="6671" width="8.140625" style="157" customWidth="1"/>
    <col min="6672" max="6672" width="6.28515625" style="157" customWidth="1"/>
    <col min="6673" max="6673" width="6.140625" style="157" customWidth="1"/>
    <col min="6674" max="6675" width="8" style="157" customWidth="1"/>
    <col min="6676" max="6676" width="7.7109375" style="157" customWidth="1"/>
    <col min="6677" max="6678" width="6.42578125" style="157" customWidth="1"/>
    <col min="6679" max="6679" width="7.5703125" style="157" customWidth="1"/>
    <col min="6680" max="6680" width="6.140625" style="157" customWidth="1"/>
    <col min="6681" max="6687" width="6.7109375" style="157" customWidth="1"/>
    <col min="6688" max="6689" width="8.140625" style="157" customWidth="1"/>
    <col min="6690" max="6693" width="9.42578125" style="157" customWidth="1"/>
    <col min="6694" max="6699" width="7" style="157" customWidth="1"/>
    <col min="6700" max="6701" width="5.5703125" style="157" customWidth="1"/>
    <col min="6702" max="6702" width="11.28515625" style="157" customWidth="1"/>
    <col min="6703" max="6703" width="7.7109375" style="157" customWidth="1"/>
    <col min="6704" max="6704" width="8.42578125" style="157" customWidth="1"/>
    <col min="6705" max="6705" width="6.7109375" style="157" customWidth="1"/>
    <col min="6706" max="6706" width="7.85546875" style="157" customWidth="1"/>
    <col min="6707" max="6709" width="6.42578125" style="157" customWidth="1"/>
    <col min="6710" max="6710" width="7.140625" style="157" customWidth="1"/>
    <col min="6711" max="6915" width="9.140625" style="157"/>
    <col min="6916" max="6916" width="2" style="157" customWidth="1"/>
    <col min="6917" max="6917" width="9.140625" style="157"/>
    <col min="6918" max="6918" width="9.42578125" style="157" bestFit="1" customWidth="1"/>
    <col min="6919" max="6919" width="25.28515625" style="157" bestFit="1" customWidth="1"/>
    <col min="6920" max="6920" width="12.28515625" style="157" customWidth="1"/>
    <col min="6921" max="6921" width="5.7109375" style="157" customWidth="1"/>
    <col min="6922" max="6922" width="8.5703125" style="157" customWidth="1"/>
    <col min="6923" max="6924" width="5.5703125" style="157" customWidth="1"/>
    <col min="6925" max="6925" width="10.85546875" style="157" customWidth="1"/>
    <col min="6926" max="6926" width="8.85546875" style="157" customWidth="1"/>
    <col min="6927" max="6927" width="8.140625" style="157" customWidth="1"/>
    <col min="6928" max="6928" width="6.28515625" style="157" customWidth="1"/>
    <col min="6929" max="6929" width="6.140625" style="157" customWidth="1"/>
    <col min="6930" max="6931" width="8" style="157" customWidth="1"/>
    <col min="6932" max="6932" width="7.7109375" style="157" customWidth="1"/>
    <col min="6933" max="6934" width="6.42578125" style="157" customWidth="1"/>
    <col min="6935" max="6935" width="7.5703125" style="157" customWidth="1"/>
    <col min="6936" max="6936" width="6.140625" style="157" customWidth="1"/>
    <col min="6937" max="6943" width="6.7109375" style="157" customWidth="1"/>
    <col min="6944" max="6945" width="8.140625" style="157" customWidth="1"/>
    <col min="6946" max="6949" width="9.42578125" style="157" customWidth="1"/>
    <col min="6950" max="6955" width="7" style="157" customWidth="1"/>
    <col min="6956" max="6957" width="5.5703125" style="157" customWidth="1"/>
    <col min="6958" max="6958" width="11.28515625" style="157" customWidth="1"/>
    <col min="6959" max="6959" width="7.7109375" style="157" customWidth="1"/>
    <col min="6960" max="6960" width="8.42578125" style="157" customWidth="1"/>
    <col min="6961" max="6961" width="6.7109375" style="157" customWidth="1"/>
    <col min="6962" max="6962" width="7.85546875" style="157" customWidth="1"/>
    <col min="6963" max="6965" width="6.42578125" style="157" customWidth="1"/>
    <col min="6966" max="6966" width="7.140625" style="157" customWidth="1"/>
    <col min="6967" max="7171" width="9.140625" style="157"/>
    <col min="7172" max="7172" width="2" style="157" customWidth="1"/>
    <col min="7173" max="7173" width="9.140625" style="157"/>
    <col min="7174" max="7174" width="9.42578125" style="157" bestFit="1" customWidth="1"/>
    <col min="7175" max="7175" width="25.28515625" style="157" bestFit="1" customWidth="1"/>
    <col min="7176" max="7176" width="12.28515625" style="157" customWidth="1"/>
    <col min="7177" max="7177" width="5.7109375" style="157" customWidth="1"/>
    <col min="7178" max="7178" width="8.5703125" style="157" customWidth="1"/>
    <col min="7179" max="7180" width="5.5703125" style="157" customWidth="1"/>
    <col min="7181" max="7181" width="10.85546875" style="157" customWidth="1"/>
    <col min="7182" max="7182" width="8.85546875" style="157" customWidth="1"/>
    <col min="7183" max="7183" width="8.140625" style="157" customWidth="1"/>
    <col min="7184" max="7184" width="6.28515625" style="157" customWidth="1"/>
    <col min="7185" max="7185" width="6.140625" style="157" customWidth="1"/>
    <col min="7186" max="7187" width="8" style="157" customWidth="1"/>
    <col min="7188" max="7188" width="7.7109375" style="157" customWidth="1"/>
    <col min="7189" max="7190" width="6.42578125" style="157" customWidth="1"/>
    <col min="7191" max="7191" width="7.5703125" style="157" customWidth="1"/>
    <col min="7192" max="7192" width="6.140625" style="157" customWidth="1"/>
    <col min="7193" max="7199" width="6.7109375" style="157" customWidth="1"/>
    <col min="7200" max="7201" width="8.140625" style="157" customWidth="1"/>
    <col min="7202" max="7205" width="9.42578125" style="157" customWidth="1"/>
    <col min="7206" max="7211" width="7" style="157" customWidth="1"/>
    <col min="7212" max="7213" width="5.5703125" style="157" customWidth="1"/>
    <col min="7214" max="7214" width="11.28515625" style="157" customWidth="1"/>
    <col min="7215" max="7215" width="7.7109375" style="157" customWidth="1"/>
    <col min="7216" max="7216" width="8.42578125" style="157" customWidth="1"/>
    <col min="7217" max="7217" width="6.7109375" style="157" customWidth="1"/>
    <col min="7218" max="7218" width="7.85546875" style="157" customWidth="1"/>
    <col min="7219" max="7221" width="6.42578125" style="157" customWidth="1"/>
    <col min="7222" max="7222" width="7.140625" style="157" customWidth="1"/>
    <col min="7223" max="7427" width="9.140625" style="157"/>
    <col min="7428" max="7428" width="2" style="157" customWidth="1"/>
    <col min="7429" max="7429" width="9.140625" style="157"/>
    <col min="7430" max="7430" width="9.42578125" style="157" bestFit="1" customWidth="1"/>
    <col min="7431" max="7431" width="25.28515625" style="157" bestFit="1" customWidth="1"/>
    <col min="7432" max="7432" width="12.28515625" style="157" customWidth="1"/>
    <col min="7433" max="7433" width="5.7109375" style="157" customWidth="1"/>
    <col min="7434" max="7434" width="8.5703125" style="157" customWidth="1"/>
    <col min="7435" max="7436" width="5.5703125" style="157" customWidth="1"/>
    <col min="7437" max="7437" width="10.85546875" style="157" customWidth="1"/>
    <col min="7438" max="7438" width="8.85546875" style="157" customWidth="1"/>
    <col min="7439" max="7439" width="8.140625" style="157" customWidth="1"/>
    <col min="7440" max="7440" width="6.28515625" style="157" customWidth="1"/>
    <col min="7441" max="7441" width="6.140625" style="157" customWidth="1"/>
    <col min="7442" max="7443" width="8" style="157" customWidth="1"/>
    <col min="7444" max="7444" width="7.7109375" style="157" customWidth="1"/>
    <col min="7445" max="7446" width="6.42578125" style="157" customWidth="1"/>
    <col min="7447" max="7447" width="7.5703125" style="157" customWidth="1"/>
    <col min="7448" max="7448" width="6.140625" style="157" customWidth="1"/>
    <col min="7449" max="7455" width="6.7109375" style="157" customWidth="1"/>
    <col min="7456" max="7457" width="8.140625" style="157" customWidth="1"/>
    <col min="7458" max="7461" width="9.42578125" style="157" customWidth="1"/>
    <col min="7462" max="7467" width="7" style="157" customWidth="1"/>
    <col min="7468" max="7469" width="5.5703125" style="157" customWidth="1"/>
    <col min="7470" max="7470" width="11.28515625" style="157" customWidth="1"/>
    <col min="7471" max="7471" width="7.7109375" style="157" customWidth="1"/>
    <col min="7472" max="7472" width="8.42578125" style="157" customWidth="1"/>
    <col min="7473" max="7473" width="6.7109375" style="157" customWidth="1"/>
    <col min="7474" max="7474" width="7.85546875" style="157" customWidth="1"/>
    <col min="7475" max="7477" width="6.42578125" style="157" customWidth="1"/>
    <col min="7478" max="7478" width="7.140625" style="157" customWidth="1"/>
    <col min="7479" max="7683" width="9.140625" style="157"/>
    <col min="7684" max="7684" width="2" style="157" customWidth="1"/>
    <col min="7685" max="7685" width="9.140625" style="157"/>
    <col min="7686" max="7686" width="9.42578125" style="157" bestFit="1" customWidth="1"/>
    <col min="7687" max="7687" width="25.28515625" style="157" bestFit="1" customWidth="1"/>
    <col min="7688" max="7688" width="12.28515625" style="157" customWidth="1"/>
    <col min="7689" max="7689" width="5.7109375" style="157" customWidth="1"/>
    <col min="7690" max="7690" width="8.5703125" style="157" customWidth="1"/>
    <col min="7691" max="7692" width="5.5703125" style="157" customWidth="1"/>
    <col min="7693" max="7693" width="10.85546875" style="157" customWidth="1"/>
    <col min="7694" max="7694" width="8.85546875" style="157" customWidth="1"/>
    <col min="7695" max="7695" width="8.140625" style="157" customWidth="1"/>
    <col min="7696" max="7696" width="6.28515625" style="157" customWidth="1"/>
    <col min="7697" max="7697" width="6.140625" style="157" customWidth="1"/>
    <col min="7698" max="7699" width="8" style="157" customWidth="1"/>
    <col min="7700" max="7700" width="7.7109375" style="157" customWidth="1"/>
    <col min="7701" max="7702" width="6.42578125" style="157" customWidth="1"/>
    <col min="7703" max="7703" width="7.5703125" style="157" customWidth="1"/>
    <col min="7704" max="7704" width="6.140625" style="157" customWidth="1"/>
    <col min="7705" max="7711" width="6.7109375" style="157" customWidth="1"/>
    <col min="7712" max="7713" width="8.140625" style="157" customWidth="1"/>
    <col min="7714" max="7717" width="9.42578125" style="157" customWidth="1"/>
    <col min="7718" max="7723" width="7" style="157" customWidth="1"/>
    <col min="7724" max="7725" width="5.5703125" style="157" customWidth="1"/>
    <col min="7726" max="7726" width="11.28515625" style="157" customWidth="1"/>
    <col min="7727" max="7727" width="7.7109375" style="157" customWidth="1"/>
    <col min="7728" max="7728" width="8.42578125" style="157" customWidth="1"/>
    <col min="7729" max="7729" width="6.7109375" style="157" customWidth="1"/>
    <col min="7730" max="7730" width="7.85546875" style="157" customWidth="1"/>
    <col min="7731" max="7733" width="6.42578125" style="157" customWidth="1"/>
    <col min="7734" max="7734" width="7.140625" style="157" customWidth="1"/>
    <col min="7735" max="7939" width="9.140625" style="157"/>
    <col min="7940" max="7940" width="2" style="157" customWidth="1"/>
    <col min="7941" max="7941" width="9.140625" style="157"/>
    <col min="7942" max="7942" width="9.42578125" style="157" bestFit="1" customWidth="1"/>
    <col min="7943" max="7943" width="25.28515625" style="157" bestFit="1" customWidth="1"/>
    <col min="7944" max="7944" width="12.28515625" style="157" customWidth="1"/>
    <col min="7945" max="7945" width="5.7109375" style="157" customWidth="1"/>
    <col min="7946" max="7946" width="8.5703125" style="157" customWidth="1"/>
    <col min="7947" max="7948" width="5.5703125" style="157" customWidth="1"/>
    <col min="7949" max="7949" width="10.85546875" style="157" customWidth="1"/>
    <col min="7950" max="7950" width="8.85546875" style="157" customWidth="1"/>
    <col min="7951" max="7951" width="8.140625" style="157" customWidth="1"/>
    <col min="7952" max="7952" width="6.28515625" style="157" customWidth="1"/>
    <col min="7953" max="7953" width="6.140625" style="157" customWidth="1"/>
    <col min="7954" max="7955" width="8" style="157" customWidth="1"/>
    <col min="7956" max="7956" width="7.7109375" style="157" customWidth="1"/>
    <col min="7957" max="7958" width="6.42578125" style="157" customWidth="1"/>
    <col min="7959" max="7959" width="7.5703125" style="157" customWidth="1"/>
    <col min="7960" max="7960" width="6.140625" style="157" customWidth="1"/>
    <col min="7961" max="7967" width="6.7109375" style="157" customWidth="1"/>
    <col min="7968" max="7969" width="8.140625" style="157" customWidth="1"/>
    <col min="7970" max="7973" width="9.42578125" style="157" customWidth="1"/>
    <col min="7974" max="7979" width="7" style="157" customWidth="1"/>
    <col min="7980" max="7981" width="5.5703125" style="157" customWidth="1"/>
    <col min="7982" max="7982" width="11.28515625" style="157" customWidth="1"/>
    <col min="7983" max="7983" width="7.7109375" style="157" customWidth="1"/>
    <col min="7984" max="7984" width="8.42578125" style="157" customWidth="1"/>
    <col min="7985" max="7985" width="6.7109375" style="157" customWidth="1"/>
    <col min="7986" max="7986" width="7.85546875" style="157" customWidth="1"/>
    <col min="7987" max="7989" width="6.42578125" style="157" customWidth="1"/>
    <col min="7990" max="7990" width="7.140625" style="157" customWidth="1"/>
    <col min="7991" max="8195" width="9.140625" style="157"/>
    <col min="8196" max="8196" width="2" style="157" customWidth="1"/>
    <col min="8197" max="8197" width="9.140625" style="157"/>
    <col min="8198" max="8198" width="9.42578125" style="157" bestFit="1" customWidth="1"/>
    <col min="8199" max="8199" width="25.28515625" style="157" bestFit="1" customWidth="1"/>
    <col min="8200" max="8200" width="12.28515625" style="157" customWidth="1"/>
    <col min="8201" max="8201" width="5.7109375" style="157" customWidth="1"/>
    <col min="8202" max="8202" width="8.5703125" style="157" customWidth="1"/>
    <col min="8203" max="8204" width="5.5703125" style="157" customWidth="1"/>
    <col min="8205" max="8205" width="10.85546875" style="157" customWidth="1"/>
    <col min="8206" max="8206" width="8.85546875" style="157" customWidth="1"/>
    <col min="8207" max="8207" width="8.140625" style="157" customWidth="1"/>
    <col min="8208" max="8208" width="6.28515625" style="157" customWidth="1"/>
    <col min="8209" max="8209" width="6.140625" style="157" customWidth="1"/>
    <col min="8210" max="8211" width="8" style="157" customWidth="1"/>
    <col min="8212" max="8212" width="7.7109375" style="157" customWidth="1"/>
    <col min="8213" max="8214" width="6.42578125" style="157" customWidth="1"/>
    <col min="8215" max="8215" width="7.5703125" style="157" customWidth="1"/>
    <col min="8216" max="8216" width="6.140625" style="157" customWidth="1"/>
    <col min="8217" max="8223" width="6.7109375" style="157" customWidth="1"/>
    <col min="8224" max="8225" width="8.140625" style="157" customWidth="1"/>
    <col min="8226" max="8229" width="9.42578125" style="157" customWidth="1"/>
    <col min="8230" max="8235" width="7" style="157" customWidth="1"/>
    <col min="8236" max="8237" width="5.5703125" style="157" customWidth="1"/>
    <col min="8238" max="8238" width="11.28515625" style="157" customWidth="1"/>
    <col min="8239" max="8239" width="7.7109375" style="157" customWidth="1"/>
    <col min="8240" max="8240" width="8.42578125" style="157" customWidth="1"/>
    <col min="8241" max="8241" width="6.7109375" style="157" customWidth="1"/>
    <col min="8242" max="8242" width="7.85546875" style="157" customWidth="1"/>
    <col min="8243" max="8245" width="6.42578125" style="157" customWidth="1"/>
    <col min="8246" max="8246" width="7.140625" style="157" customWidth="1"/>
    <col min="8247" max="8451" width="9.140625" style="157"/>
    <col min="8452" max="8452" width="2" style="157" customWidth="1"/>
    <col min="8453" max="8453" width="9.140625" style="157"/>
    <col min="8454" max="8454" width="9.42578125" style="157" bestFit="1" customWidth="1"/>
    <col min="8455" max="8455" width="25.28515625" style="157" bestFit="1" customWidth="1"/>
    <col min="8456" max="8456" width="12.28515625" style="157" customWidth="1"/>
    <col min="8457" max="8457" width="5.7109375" style="157" customWidth="1"/>
    <col min="8458" max="8458" width="8.5703125" style="157" customWidth="1"/>
    <col min="8459" max="8460" width="5.5703125" style="157" customWidth="1"/>
    <col min="8461" max="8461" width="10.85546875" style="157" customWidth="1"/>
    <col min="8462" max="8462" width="8.85546875" style="157" customWidth="1"/>
    <col min="8463" max="8463" width="8.140625" style="157" customWidth="1"/>
    <col min="8464" max="8464" width="6.28515625" style="157" customWidth="1"/>
    <col min="8465" max="8465" width="6.140625" style="157" customWidth="1"/>
    <col min="8466" max="8467" width="8" style="157" customWidth="1"/>
    <col min="8468" max="8468" width="7.7109375" style="157" customWidth="1"/>
    <col min="8469" max="8470" width="6.42578125" style="157" customWidth="1"/>
    <col min="8471" max="8471" width="7.5703125" style="157" customWidth="1"/>
    <col min="8472" max="8472" width="6.140625" style="157" customWidth="1"/>
    <col min="8473" max="8479" width="6.7109375" style="157" customWidth="1"/>
    <col min="8480" max="8481" width="8.140625" style="157" customWidth="1"/>
    <col min="8482" max="8485" width="9.42578125" style="157" customWidth="1"/>
    <col min="8486" max="8491" width="7" style="157" customWidth="1"/>
    <col min="8492" max="8493" width="5.5703125" style="157" customWidth="1"/>
    <col min="8494" max="8494" width="11.28515625" style="157" customWidth="1"/>
    <col min="8495" max="8495" width="7.7109375" style="157" customWidth="1"/>
    <col min="8496" max="8496" width="8.42578125" style="157" customWidth="1"/>
    <col min="8497" max="8497" width="6.7109375" style="157" customWidth="1"/>
    <col min="8498" max="8498" width="7.85546875" style="157" customWidth="1"/>
    <col min="8499" max="8501" width="6.42578125" style="157" customWidth="1"/>
    <col min="8502" max="8502" width="7.140625" style="157" customWidth="1"/>
    <col min="8503" max="8707" width="9.140625" style="157"/>
    <col min="8708" max="8708" width="2" style="157" customWidth="1"/>
    <col min="8709" max="8709" width="9.140625" style="157"/>
    <col min="8710" max="8710" width="9.42578125" style="157" bestFit="1" customWidth="1"/>
    <col min="8711" max="8711" width="25.28515625" style="157" bestFit="1" customWidth="1"/>
    <col min="8712" max="8712" width="12.28515625" style="157" customWidth="1"/>
    <col min="8713" max="8713" width="5.7109375" style="157" customWidth="1"/>
    <col min="8714" max="8714" width="8.5703125" style="157" customWidth="1"/>
    <col min="8715" max="8716" width="5.5703125" style="157" customWidth="1"/>
    <col min="8717" max="8717" width="10.85546875" style="157" customWidth="1"/>
    <col min="8718" max="8718" width="8.85546875" style="157" customWidth="1"/>
    <col min="8719" max="8719" width="8.140625" style="157" customWidth="1"/>
    <col min="8720" max="8720" width="6.28515625" style="157" customWidth="1"/>
    <col min="8721" max="8721" width="6.140625" style="157" customWidth="1"/>
    <col min="8722" max="8723" width="8" style="157" customWidth="1"/>
    <col min="8724" max="8724" width="7.7109375" style="157" customWidth="1"/>
    <col min="8725" max="8726" width="6.42578125" style="157" customWidth="1"/>
    <col min="8727" max="8727" width="7.5703125" style="157" customWidth="1"/>
    <col min="8728" max="8728" width="6.140625" style="157" customWidth="1"/>
    <col min="8729" max="8735" width="6.7109375" style="157" customWidth="1"/>
    <col min="8736" max="8737" width="8.140625" style="157" customWidth="1"/>
    <col min="8738" max="8741" width="9.42578125" style="157" customWidth="1"/>
    <col min="8742" max="8747" width="7" style="157" customWidth="1"/>
    <col min="8748" max="8749" width="5.5703125" style="157" customWidth="1"/>
    <col min="8750" max="8750" width="11.28515625" style="157" customWidth="1"/>
    <col min="8751" max="8751" width="7.7109375" style="157" customWidth="1"/>
    <col min="8752" max="8752" width="8.42578125" style="157" customWidth="1"/>
    <col min="8753" max="8753" width="6.7109375" style="157" customWidth="1"/>
    <col min="8754" max="8754" width="7.85546875" style="157" customWidth="1"/>
    <col min="8755" max="8757" width="6.42578125" style="157" customWidth="1"/>
    <col min="8758" max="8758" width="7.140625" style="157" customWidth="1"/>
    <col min="8759" max="8963" width="9.140625" style="157"/>
    <col min="8964" max="8964" width="2" style="157" customWidth="1"/>
    <col min="8965" max="8965" width="9.140625" style="157"/>
    <col min="8966" max="8966" width="9.42578125" style="157" bestFit="1" customWidth="1"/>
    <col min="8967" max="8967" width="25.28515625" style="157" bestFit="1" customWidth="1"/>
    <col min="8968" max="8968" width="12.28515625" style="157" customWidth="1"/>
    <col min="8969" max="8969" width="5.7109375" style="157" customWidth="1"/>
    <col min="8970" max="8970" width="8.5703125" style="157" customWidth="1"/>
    <col min="8971" max="8972" width="5.5703125" style="157" customWidth="1"/>
    <col min="8973" max="8973" width="10.85546875" style="157" customWidth="1"/>
    <col min="8974" max="8974" width="8.85546875" style="157" customWidth="1"/>
    <col min="8975" max="8975" width="8.140625" style="157" customWidth="1"/>
    <col min="8976" max="8976" width="6.28515625" style="157" customWidth="1"/>
    <col min="8977" max="8977" width="6.140625" style="157" customWidth="1"/>
    <col min="8978" max="8979" width="8" style="157" customWidth="1"/>
    <col min="8980" max="8980" width="7.7109375" style="157" customWidth="1"/>
    <col min="8981" max="8982" width="6.42578125" style="157" customWidth="1"/>
    <col min="8983" max="8983" width="7.5703125" style="157" customWidth="1"/>
    <col min="8984" max="8984" width="6.140625" style="157" customWidth="1"/>
    <col min="8985" max="8991" width="6.7109375" style="157" customWidth="1"/>
    <col min="8992" max="8993" width="8.140625" style="157" customWidth="1"/>
    <col min="8994" max="8997" width="9.42578125" style="157" customWidth="1"/>
    <col min="8998" max="9003" width="7" style="157" customWidth="1"/>
    <col min="9004" max="9005" width="5.5703125" style="157" customWidth="1"/>
    <col min="9006" max="9006" width="11.28515625" style="157" customWidth="1"/>
    <col min="9007" max="9007" width="7.7109375" style="157" customWidth="1"/>
    <col min="9008" max="9008" width="8.42578125" style="157" customWidth="1"/>
    <col min="9009" max="9009" width="6.7109375" style="157" customWidth="1"/>
    <col min="9010" max="9010" width="7.85546875" style="157" customWidth="1"/>
    <col min="9011" max="9013" width="6.42578125" style="157" customWidth="1"/>
    <col min="9014" max="9014" width="7.140625" style="157" customWidth="1"/>
    <col min="9015" max="9219" width="9.140625" style="157"/>
    <col min="9220" max="9220" width="2" style="157" customWidth="1"/>
    <col min="9221" max="9221" width="9.140625" style="157"/>
    <col min="9222" max="9222" width="9.42578125" style="157" bestFit="1" customWidth="1"/>
    <col min="9223" max="9223" width="25.28515625" style="157" bestFit="1" customWidth="1"/>
    <col min="9224" max="9224" width="12.28515625" style="157" customWidth="1"/>
    <col min="9225" max="9225" width="5.7109375" style="157" customWidth="1"/>
    <col min="9226" max="9226" width="8.5703125" style="157" customWidth="1"/>
    <col min="9227" max="9228" width="5.5703125" style="157" customWidth="1"/>
    <col min="9229" max="9229" width="10.85546875" style="157" customWidth="1"/>
    <col min="9230" max="9230" width="8.85546875" style="157" customWidth="1"/>
    <col min="9231" max="9231" width="8.140625" style="157" customWidth="1"/>
    <col min="9232" max="9232" width="6.28515625" style="157" customWidth="1"/>
    <col min="9233" max="9233" width="6.140625" style="157" customWidth="1"/>
    <col min="9234" max="9235" width="8" style="157" customWidth="1"/>
    <col min="9236" max="9236" width="7.7109375" style="157" customWidth="1"/>
    <col min="9237" max="9238" width="6.42578125" style="157" customWidth="1"/>
    <col min="9239" max="9239" width="7.5703125" style="157" customWidth="1"/>
    <col min="9240" max="9240" width="6.140625" style="157" customWidth="1"/>
    <col min="9241" max="9247" width="6.7109375" style="157" customWidth="1"/>
    <col min="9248" max="9249" width="8.140625" style="157" customWidth="1"/>
    <col min="9250" max="9253" width="9.42578125" style="157" customWidth="1"/>
    <col min="9254" max="9259" width="7" style="157" customWidth="1"/>
    <col min="9260" max="9261" width="5.5703125" style="157" customWidth="1"/>
    <col min="9262" max="9262" width="11.28515625" style="157" customWidth="1"/>
    <col min="9263" max="9263" width="7.7109375" style="157" customWidth="1"/>
    <col min="9264" max="9264" width="8.42578125" style="157" customWidth="1"/>
    <col min="9265" max="9265" width="6.7109375" style="157" customWidth="1"/>
    <col min="9266" max="9266" width="7.85546875" style="157" customWidth="1"/>
    <col min="9267" max="9269" width="6.42578125" style="157" customWidth="1"/>
    <col min="9270" max="9270" width="7.140625" style="157" customWidth="1"/>
    <col min="9271" max="9475" width="9.140625" style="157"/>
    <col min="9476" max="9476" width="2" style="157" customWidth="1"/>
    <col min="9477" max="9477" width="9.140625" style="157"/>
    <col min="9478" max="9478" width="9.42578125" style="157" bestFit="1" customWidth="1"/>
    <col min="9479" max="9479" width="25.28515625" style="157" bestFit="1" customWidth="1"/>
    <col min="9480" max="9480" width="12.28515625" style="157" customWidth="1"/>
    <col min="9481" max="9481" width="5.7109375" style="157" customWidth="1"/>
    <col min="9482" max="9482" width="8.5703125" style="157" customWidth="1"/>
    <col min="9483" max="9484" width="5.5703125" style="157" customWidth="1"/>
    <col min="9485" max="9485" width="10.85546875" style="157" customWidth="1"/>
    <col min="9486" max="9486" width="8.85546875" style="157" customWidth="1"/>
    <col min="9487" max="9487" width="8.140625" style="157" customWidth="1"/>
    <col min="9488" max="9488" width="6.28515625" style="157" customWidth="1"/>
    <col min="9489" max="9489" width="6.140625" style="157" customWidth="1"/>
    <col min="9490" max="9491" width="8" style="157" customWidth="1"/>
    <col min="9492" max="9492" width="7.7109375" style="157" customWidth="1"/>
    <col min="9493" max="9494" width="6.42578125" style="157" customWidth="1"/>
    <col min="9495" max="9495" width="7.5703125" style="157" customWidth="1"/>
    <col min="9496" max="9496" width="6.140625" style="157" customWidth="1"/>
    <col min="9497" max="9503" width="6.7109375" style="157" customWidth="1"/>
    <col min="9504" max="9505" width="8.140625" style="157" customWidth="1"/>
    <col min="9506" max="9509" width="9.42578125" style="157" customWidth="1"/>
    <col min="9510" max="9515" width="7" style="157" customWidth="1"/>
    <col min="9516" max="9517" width="5.5703125" style="157" customWidth="1"/>
    <col min="9518" max="9518" width="11.28515625" style="157" customWidth="1"/>
    <col min="9519" max="9519" width="7.7109375" style="157" customWidth="1"/>
    <col min="9520" max="9520" width="8.42578125" style="157" customWidth="1"/>
    <col min="9521" max="9521" width="6.7109375" style="157" customWidth="1"/>
    <col min="9522" max="9522" width="7.85546875" style="157" customWidth="1"/>
    <col min="9523" max="9525" width="6.42578125" style="157" customWidth="1"/>
    <col min="9526" max="9526" width="7.140625" style="157" customWidth="1"/>
    <col min="9527" max="9731" width="9.140625" style="157"/>
    <col min="9732" max="9732" width="2" style="157" customWidth="1"/>
    <col min="9733" max="9733" width="9.140625" style="157"/>
    <col min="9734" max="9734" width="9.42578125" style="157" bestFit="1" customWidth="1"/>
    <col min="9735" max="9735" width="25.28515625" style="157" bestFit="1" customWidth="1"/>
    <col min="9736" max="9736" width="12.28515625" style="157" customWidth="1"/>
    <col min="9737" max="9737" width="5.7109375" style="157" customWidth="1"/>
    <col min="9738" max="9738" width="8.5703125" style="157" customWidth="1"/>
    <col min="9739" max="9740" width="5.5703125" style="157" customWidth="1"/>
    <col min="9741" max="9741" width="10.85546875" style="157" customWidth="1"/>
    <col min="9742" max="9742" width="8.85546875" style="157" customWidth="1"/>
    <col min="9743" max="9743" width="8.140625" style="157" customWidth="1"/>
    <col min="9744" max="9744" width="6.28515625" style="157" customWidth="1"/>
    <col min="9745" max="9745" width="6.140625" style="157" customWidth="1"/>
    <col min="9746" max="9747" width="8" style="157" customWidth="1"/>
    <col min="9748" max="9748" width="7.7109375" style="157" customWidth="1"/>
    <col min="9749" max="9750" width="6.42578125" style="157" customWidth="1"/>
    <col min="9751" max="9751" width="7.5703125" style="157" customWidth="1"/>
    <col min="9752" max="9752" width="6.140625" style="157" customWidth="1"/>
    <col min="9753" max="9759" width="6.7109375" style="157" customWidth="1"/>
    <col min="9760" max="9761" width="8.140625" style="157" customWidth="1"/>
    <col min="9762" max="9765" width="9.42578125" style="157" customWidth="1"/>
    <col min="9766" max="9771" width="7" style="157" customWidth="1"/>
    <col min="9772" max="9773" width="5.5703125" style="157" customWidth="1"/>
    <col min="9774" max="9774" width="11.28515625" style="157" customWidth="1"/>
    <col min="9775" max="9775" width="7.7109375" style="157" customWidth="1"/>
    <col min="9776" max="9776" width="8.42578125" style="157" customWidth="1"/>
    <col min="9777" max="9777" width="6.7109375" style="157" customWidth="1"/>
    <col min="9778" max="9778" width="7.85546875" style="157" customWidth="1"/>
    <col min="9779" max="9781" width="6.42578125" style="157" customWidth="1"/>
    <col min="9782" max="9782" width="7.140625" style="157" customWidth="1"/>
    <col min="9783" max="9987" width="9.140625" style="157"/>
    <col min="9988" max="9988" width="2" style="157" customWidth="1"/>
    <col min="9989" max="9989" width="9.140625" style="157"/>
    <col min="9990" max="9990" width="9.42578125" style="157" bestFit="1" customWidth="1"/>
    <col min="9991" max="9991" width="25.28515625" style="157" bestFit="1" customWidth="1"/>
    <col min="9992" max="9992" width="12.28515625" style="157" customWidth="1"/>
    <col min="9993" max="9993" width="5.7109375" style="157" customWidth="1"/>
    <col min="9994" max="9994" width="8.5703125" style="157" customWidth="1"/>
    <col min="9995" max="9996" width="5.5703125" style="157" customWidth="1"/>
    <col min="9997" max="9997" width="10.85546875" style="157" customWidth="1"/>
    <col min="9998" max="9998" width="8.85546875" style="157" customWidth="1"/>
    <col min="9999" max="9999" width="8.140625" style="157" customWidth="1"/>
    <col min="10000" max="10000" width="6.28515625" style="157" customWidth="1"/>
    <col min="10001" max="10001" width="6.140625" style="157" customWidth="1"/>
    <col min="10002" max="10003" width="8" style="157" customWidth="1"/>
    <col min="10004" max="10004" width="7.7109375" style="157" customWidth="1"/>
    <col min="10005" max="10006" width="6.42578125" style="157" customWidth="1"/>
    <col min="10007" max="10007" width="7.5703125" style="157" customWidth="1"/>
    <col min="10008" max="10008" width="6.140625" style="157" customWidth="1"/>
    <col min="10009" max="10015" width="6.7109375" style="157" customWidth="1"/>
    <col min="10016" max="10017" width="8.140625" style="157" customWidth="1"/>
    <col min="10018" max="10021" width="9.42578125" style="157" customWidth="1"/>
    <col min="10022" max="10027" width="7" style="157" customWidth="1"/>
    <col min="10028" max="10029" width="5.5703125" style="157" customWidth="1"/>
    <col min="10030" max="10030" width="11.28515625" style="157" customWidth="1"/>
    <col min="10031" max="10031" width="7.7109375" style="157" customWidth="1"/>
    <col min="10032" max="10032" width="8.42578125" style="157" customWidth="1"/>
    <col min="10033" max="10033" width="6.7109375" style="157" customWidth="1"/>
    <col min="10034" max="10034" width="7.85546875" style="157" customWidth="1"/>
    <col min="10035" max="10037" width="6.42578125" style="157" customWidth="1"/>
    <col min="10038" max="10038" width="7.140625" style="157" customWidth="1"/>
    <col min="10039" max="10243" width="9.140625" style="157"/>
    <col min="10244" max="10244" width="2" style="157" customWidth="1"/>
    <col min="10245" max="10245" width="9.140625" style="157"/>
    <col min="10246" max="10246" width="9.42578125" style="157" bestFit="1" customWidth="1"/>
    <col min="10247" max="10247" width="25.28515625" style="157" bestFit="1" customWidth="1"/>
    <col min="10248" max="10248" width="12.28515625" style="157" customWidth="1"/>
    <col min="10249" max="10249" width="5.7109375" style="157" customWidth="1"/>
    <col min="10250" max="10250" width="8.5703125" style="157" customWidth="1"/>
    <col min="10251" max="10252" width="5.5703125" style="157" customWidth="1"/>
    <col min="10253" max="10253" width="10.85546875" style="157" customWidth="1"/>
    <col min="10254" max="10254" width="8.85546875" style="157" customWidth="1"/>
    <col min="10255" max="10255" width="8.140625" style="157" customWidth="1"/>
    <col min="10256" max="10256" width="6.28515625" style="157" customWidth="1"/>
    <col min="10257" max="10257" width="6.140625" style="157" customWidth="1"/>
    <col min="10258" max="10259" width="8" style="157" customWidth="1"/>
    <col min="10260" max="10260" width="7.7109375" style="157" customWidth="1"/>
    <col min="10261" max="10262" width="6.42578125" style="157" customWidth="1"/>
    <col min="10263" max="10263" width="7.5703125" style="157" customWidth="1"/>
    <col min="10264" max="10264" width="6.140625" style="157" customWidth="1"/>
    <col min="10265" max="10271" width="6.7109375" style="157" customWidth="1"/>
    <col min="10272" max="10273" width="8.140625" style="157" customWidth="1"/>
    <col min="10274" max="10277" width="9.42578125" style="157" customWidth="1"/>
    <col min="10278" max="10283" width="7" style="157" customWidth="1"/>
    <col min="10284" max="10285" width="5.5703125" style="157" customWidth="1"/>
    <col min="10286" max="10286" width="11.28515625" style="157" customWidth="1"/>
    <col min="10287" max="10287" width="7.7109375" style="157" customWidth="1"/>
    <col min="10288" max="10288" width="8.42578125" style="157" customWidth="1"/>
    <col min="10289" max="10289" width="6.7109375" style="157" customWidth="1"/>
    <col min="10290" max="10290" width="7.85546875" style="157" customWidth="1"/>
    <col min="10291" max="10293" width="6.42578125" style="157" customWidth="1"/>
    <col min="10294" max="10294" width="7.140625" style="157" customWidth="1"/>
    <col min="10295" max="10499" width="9.140625" style="157"/>
    <col min="10500" max="10500" width="2" style="157" customWidth="1"/>
    <col min="10501" max="10501" width="9.140625" style="157"/>
    <col min="10502" max="10502" width="9.42578125" style="157" bestFit="1" customWidth="1"/>
    <col min="10503" max="10503" width="25.28515625" style="157" bestFit="1" customWidth="1"/>
    <col min="10504" max="10504" width="12.28515625" style="157" customWidth="1"/>
    <col min="10505" max="10505" width="5.7109375" style="157" customWidth="1"/>
    <col min="10506" max="10506" width="8.5703125" style="157" customWidth="1"/>
    <col min="10507" max="10508" width="5.5703125" style="157" customWidth="1"/>
    <col min="10509" max="10509" width="10.85546875" style="157" customWidth="1"/>
    <col min="10510" max="10510" width="8.85546875" style="157" customWidth="1"/>
    <col min="10511" max="10511" width="8.140625" style="157" customWidth="1"/>
    <col min="10512" max="10512" width="6.28515625" style="157" customWidth="1"/>
    <col min="10513" max="10513" width="6.140625" style="157" customWidth="1"/>
    <col min="10514" max="10515" width="8" style="157" customWidth="1"/>
    <col min="10516" max="10516" width="7.7109375" style="157" customWidth="1"/>
    <col min="10517" max="10518" width="6.42578125" style="157" customWidth="1"/>
    <col min="10519" max="10519" width="7.5703125" style="157" customWidth="1"/>
    <col min="10520" max="10520" width="6.140625" style="157" customWidth="1"/>
    <col min="10521" max="10527" width="6.7109375" style="157" customWidth="1"/>
    <col min="10528" max="10529" width="8.140625" style="157" customWidth="1"/>
    <col min="10530" max="10533" width="9.42578125" style="157" customWidth="1"/>
    <col min="10534" max="10539" width="7" style="157" customWidth="1"/>
    <col min="10540" max="10541" width="5.5703125" style="157" customWidth="1"/>
    <col min="10542" max="10542" width="11.28515625" style="157" customWidth="1"/>
    <col min="10543" max="10543" width="7.7109375" style="157" customWidth="1"/>
    <col min="10544" max="10544" width="8.42578125" style="157" customWidth="1"/>
    <col min="10545" max="10545" width="6.7109375" style="157" customWidth="1"/>
    <col min="10546" max="10546" width="7.85546875" style="157" customWidth="1"/>
    <col min="10547" max="10549" width="6.42578125" style="157" customWidth="1"/>
    <col min="10550" max="10550" width="7.140625" style="157" customWidth="1"/>
    <col min="10551" max="10755" width="9.140625" style="157"/>
    <col min="10756" max="10756" width="2" style="157" customWidth="1"/>
    <col min="10757" max="10757" width="9.140625" style="157"/>
    <col min="10758" max="10758" width="9.42578125" style="157" bestFit="1" customWidth="1"/>
    <col min="10759" max="10759" width="25.28515625" style="157" bestFit="1" customWidth="1"/>
    <col min="10760" max="10760" width="12.28515625" style="157" customWidth="1"/>
    <col min="10761" max="10761" width="5.7109375" style="157" customWidth="1"/>
    <col min="10762" max="10762" width="8.5703125" style="157" customWidth="1"/>
    <col min="10763" max="10764" width="5.5703125" style="157" customWidth="1"/>
    <col min="10765" max="10765" width="10.85546875" style="157" customWidth="1"/>
    <col min="10766" max="10766" width="8.85546875" style="157" customWidth="1"/>
    <col min="10767" max="10767" width="8.140625" style="157" customWidth="1"/>
    <col min="10768" max="10768" width="6.28515625" style="157" customWidth="1"/>
    <col min="10769" max="10769" width="6.140625" style="157" customWidth="1"/>
    <col min="10770" max="10771" width="8" style="157" customWidth="1"/>
    <col min="10772" max="10772" width="7.7109375" style="157" customWidth="1"/>
    <col min="10773" max="10774" width="6.42578125" style="157" customWidth="1"/>
    <col min="10775" max="10775" width="7.5703125" style="157" customWidth="1"/>
    <col min="10776" max="10776" width="6.140625" style="157" customWidth="1"/>
    <col min="10777" max="10783" width="6.7109375" style="157" customWidth="1"/>
    <col min="10784" max="10785" width="8.140625" style="157" customWidth="1"/>
    <col min="10786" max="10789" width="9.42578125" style="157" customWidth="1"/>
    <col min="10790" max="10795" width="7" style="157" customWidth="1"/>
    <col min="10796" max="10797" width="5.5703125" style="157" customWidth="1"/>
    <col min="10798" max="10798" width="11.28515625" style="157" customWidth="1"/>
    <col min="10799" max="10799" width="7.7109375" style="157" customWidth="1"/>
    <col min="10800" max="10800" width="8.42578125" style="157" customWidth="1"/>
    <col min="10801" max="10801" width="6.7109375" style="157" customWidth="1"/>
    <col min="10802" max="10802" width="7.85546875" style="157" customWidth="1"/>
    <col min="10803" max="10805" width="6.42578125" style="157" customWidth="1"/>
    <col min="10806" max="10806" width="7.140625" style="157" customWidth="1"/>
    <col min="10807" max="11011" width="9.140625" style="157"/>
    <col min="11012" max="11012" width="2" style="157" customWidth="1"/>
    <col min="11013" max="11013" width="9.140625" style="157"/>
    <col min="11014" max="11014" width="9.42578125" style="157" bestFit="1" customWidth="1"/>
    <col min="11015" max="11015" width="25.28515625" style="157" bestFit="1" customWidth="1"/>
    <col min="11016" max="11016" width="12.28515625" style="157" customWidth="1"/>
    <col min="11017" max="11017" width="5.7109375" style="157" customWidth="1"/>
    <col min="11018" max="11018" width="8.5703125" style="157" customWidth="1"/>
    <col min="11019" max="11020" width="5.5703125" style="157" customWidth="1"/>
    <col min="11021" max="11021" width="10.85546875" style="157" customWidth="1"/>
    <col min="11022" max="11022" width="8.85546875" style="157" customWidth="1"/>
    <col min="11023" max="11023" width="8.140625" style="157" customWidth="1"/>
    <col min="11024" max="11024" width="6.28515625" style="157" customWidth="1"/>
    <col min="11025" max="11025" width="6.140625" style="157" customWidth="1"/>
    <col min="11026" max="11027" width="8" style="157" customWidth="1"/>
    <col min="11028" max="11028" width="7.7109375" style="157" customWidth="1"/>
    <col min="11029" max="11030" width="6.42578125" style="157" customWidth="1"/>
    <col min="11031" max="11031" width="7.5703125" style="157" customWidth="1"/>
    <col min="11032" max="11032" width="6.140625" style="157" customWidth="1"/>
    <col min="11033" max="11039" width="6.7109375" style="157" customWidth="1"/>
    <col min="11040" max="11041" width="8.140625" style="157" customWidth="1"/>
    <col min="11042" max="11045" width="9.42578125" style="157" customWidth="1"/>
    <col min="11046" max="11051" width="7" style="157" customWidth="1"/>
    <col min="11052" max="11053" width="5.5703125" style="157" customWidth="1"/>
    <col min="11054" max="11054" width="11.28515625" style="157" customWidth="1"/>
    <col min="11055" max="11055" width="7.7109375" style="157" customWidth="1"/>
    <col min="11056" max="11056" width="8.42578125" style="157" customWidth="1"/>
    <col min="11057" max="11057" width="6.7109375" style="157" customWidth="1"/>
    <col min="11058" max="11058" width="7.85546875" style="157" customWidth="1"/>
    <col min="11059" max="11061" width="6.42578125" style="157" customWidth="1"/>
    <col min="11062" max="11062" width="7.140625" style="157" customWidth="1"/>
    <col min="11063" max="11267" width="9.140625" style="157"/>
    <col min="11268" max="11268" width="2" style="157" customWidth="1"/>
    <col min="11269" max="11269" width="9.140625" style="157"/>
    <col min="11270" max="11270" width="9.42578125" style="157" bestFit="1" customWidth="1"/>
    <col min="11271" max="11271" width="25.28515625" style="157" bestFit="1" customWidth="1"/>
    <col min="11272" max="11272" width="12.28515625" style="157" customWidth="1"/>
    <col min="11273" max="11273" width="5.7109375" style="157" customWidth="1"/>
    <col min="11274" max="11274" width="8.5703125" style="157" customWidth="1"/>
    <col min="11275" max="11276" width="5.5703125" style="157" customWidth="1"/>
    <col min="11277" max="11277" width="10.85546875" style="157" customWidth="1"/>
    <col min="11278" max="11278" width="8.85546875" style="157" customWidth="1"/>
    <col min="11279" max="11279" width="8.140625" style="157" customWidth="1"/>
    <col min="11280" max="11280" width="6.28515625" style="157" customWidth="1"/>
    <col min="11281" max="11281" width="6.140625" style="157" customWidth="1"/>
    <col min="11282" max="11283" width="8" style="157" customWidth="1"/>
    <col min="11284" max="11284" width="7.7109375" style="157" customWidth="1"/>
    <col min="11285" max="11286" width="6.42578125" style="157" customWidth="1"/>
    <col min="11287" max="11287" width="7.5703125" style="157" customWidth="1"/>
    <col min="11288" max="11288" width="6.140625" style="157" customWidth="1"/>
    <col min="11289" max="11295" width="6.7109375" style="157" customWidth="1"/>
    <col min="11296" max="11297" width="8.140625" style="157" customWidth="1"/>
    <col min="11298" max="11301" width="9.42578125" style="157" customWidth="1"/>
    <col min="11302" max="11307" width="7" style="157" customWidth="1"/>
    <col min="11308" max="11309" width="5.5703125" style="157" customWidth="1"/>
    <col min="11310" max="11310" width="11.28515625" style="157" customWidth="1"/>
    <col min="11311" max="11311" width="7.7109375" style="157" customWidth="1"/>
    <col min="11312" max="11312" width="8.42578125" style="157" customWidth="1"/>
    <col min="11313" max="11313" width="6.7109375" style="157" customWidth="1"/>
    <col min="11314" max="11314" width="7.85546875" style="157" customWidth="1"/>
    <col min="11315" max="11317" width="6.42578125" style="157" customWidth="1"/>
    <col min="11318" max="11318" width="7.140625" style="157" customWidth="1"/>
    <col min="11319" max="11523" width="9.140625" style="157"/>
    <col min="11524" max="11524" width="2" style="157" customWidth="1"/>
    <col min="11525" max="11525" width="9.140625" style="157"/>
    <col min="11526" max="11526" width="9.42578125" style="157" bestFit="1" customWidth="1"/>
    <col min="11527" max="11527" width="25.28515625" style="157" bestFit="1" customWidth="1"/>
    <col min="11528" max="11528" width="12.28515625" style="157" customWidth="1"/>
    <col min="11529" max="11529" width="5.7109375" style="157" customWidth="1"/>
    <col min="11530" max="11530" width="8.5703125" style="157" customWidth="1"/>
    <col min="11531" max="11532" width="5.5703125" style="157" customWidth="1"/>
    <col min="11533" max="11533" width="10.85546875" style="157" customWidth="1"/>
    <col min="11534" max="11534" width="8.85546875" style="157" customWidth="1"/>
    <col min="11535" max="11535" width="8.140625" style="157" customWidth="1"/>
    <col min="11536" max="11536" width="6.28515625" style="157" customWidth="1"/>
    <col min="11537" max="11537" width="6.140625" style="157" customWidth="1"/>
    <col min="11538" max="11539" width="8" style="157" customWidth="1"/>
    <col min="11540" max="11540" width="7.7109375" style="157" customWidth="1"/>
    <col min="11541" max="11542" width="6.42578125" style="157" customWidth="1"/>
    <col min="11543" max="11543" width="7.5703125" style="157" customWidth="1"/>
    <col min="11544" max="11544" width="6.140625" style="157" customWidth="1"/>
    <col min="11545" max="11551" width="6.7109375" style="157" customWidth="1"/>
    <col min="11552" max="11553" width="8.140625" style="157" customWidth="1"/>
    <col min="11554" max="11557" width="9.42578125" style="157" customWidth="1"/>
    <col min="11558" max="11563" width="7" style="157" customWidth="1"/>
    <col min="11564" max="11565" width="5.5703125" style="157" customWidth="1"/>
    <col min="11566" max="11566" width="11.28515625" style="157" customWidth="1"/>
    <col min="11567" max="11567" width="7.7109375" style="157" customWidth="1"/>
    <col min="11568" max="11568" width="8.42578125" style="157" customWidth="1"/>
    <col min="11569" max="11569" width="6.7109375" style="157" customWidth="1"/>
    <col min="11570" max="11570" width="7.85546875" style="157" customWidth="1"/>
    <col min="11571" max="11573" width="6.42578125" style="157" customWidth="1"/>
    <col min="11574" max="11574" width="7.140625" style="157" customWidth="1"/>
    <col min="11575" max="11779" width="9.140625" style="157"/>
    <col min="11780" max="11780" width="2" style="157" customWidth="1"/>
    <col min="11781" max="11781" width="9.140625" style="157"/>
    <col min="11782" max="11782" width="9.42578125" style="157" bestFit="1" customWidth="1"/>
    <col min="11783" max="11783" width="25.28515625" style="157" bestFit="1" customWidth="1"/>
    <col min="11784" max="11784" width="12.28515625" style="157" customWidth="1"/>
    <col min="11785" max="11785" width="5.7109375" style="157" customWidth="1"/>
    <col min="11786" max="11786" width="8.5703125" style="157" customWidth="1"/>
    <col min="11787" max="11788" width="5.5703125" style="157" customWidth="1"/>
    <col min="11789" max="11789" width="10.85546875" style="157" customWidth="1"/>
    <col min="11790" max="11790" width="8.85546875" style="157" customWidth="1"/>
    <col min="11791" max="11791" width="8.140625" style="157" customWidth="1"/>
    <col min="11792" max="11792" width="6.28515625" style="157" customWidth="1"/>
    <col min="11793" max="11793" width="6.140625" style="157" customWidth="1"/>
    <col min="11794" max="11795" width="8" style="157" customWidth="1"/>
    <col min="11796" max="11796" width="7.7109375" style="157" customWidth="1"/>
    <col min="11797" max="11798" width="6.42578125" style="157" customWidth="1"/>
    <col min="11799" max="11799" width="7.5703125" style="157" customWidth="1"/>
    <col min="11800" max="11800" width="6.140625" style="157" customWidth="1"/>
    <col min="11801" max="11807" width="6.7109375" style="157" customWidth="1"/>
    <col min="11808" max="11809" width="8.140625" style="157" customWidth="1"/>
    <col min="11810" max="11813" width="9.42578125" style="157" customWidth="1"/>
    <col min="11814" max="11819" width="7" style="157" customWidth="1"/>
    <col min="11820" max="11821" width="5.5703125" style="157" customWidth="1"/>
    <col min="11822" max="11822" width="11.28515625" style="157" customWidth="1"/>
    <col min="11823" max="11823" width="7.7109375" style="157" customWidth="1"/>
    <col min="11824" max="11824" width="8.42578125" style="157" customWidth="1"/>
    <col min="11825" max="11825" width="6.7109375" style="157" customWidth="1"/>
    <col min="11826" max="11826" width="7.85546875" style="157" customWidth="1"/>
    <col min="11827" max="11829" width="6.42578125" style="157" customWidth="1"/>
    <col min="11830" max="11830" width="7.140625" style="157" customWidth="1"/>
    <col min="11831" max="12035" width="9.140625" style="157"/>
    <col min="12036" max="12036" width="2" style="157" customWidth="1"/>
    <col min="12037" max="12037" width="9.140625" style="157"/>
    <col min="12038" max="12038" width="9.42578125" style="157" bestFit="1" customWidth="1"/>
    <col min="12039" max="12039" width="25.28515625" style="157" bestFit="1" customWidth="1"/>
    <col min="12040" max="12040" width="12.28515625" style="157" customWidth="1"/>
    <col min="12041" max="12041" width="5.7109375" style="157" customWidth="1"/>
    <col min="12042" max="12042" width="8.5703125" style="157" customWidth="1"/>
    <col min="12043" max="12044" width="5.5703125" style="157" customWidth="1"/>
    <col min="12045" max="12045" width="10.85546875" style="157" customWidth="1"/>
    <col min="12046" max="12046" width="8.85546875" style="157" customWidth="1"/>
    <col min="12047" max="12047" width="8.140625" style="157" customWidth="1"/>
    <col min="12048" max="12048" width="6.28515625" style="157" customWidth="1"/>
    <col min="12049" max="12049" width="6.140625" style="157" customWidth="1"/>
    <col min="12050" max="12051" width="8" style="157" customWidth="1"/>
    <col min="12052" max="12052" width="7.7109375" style="157" customWidth="1"/>
    <col min="12053" max="12054" width="6.42578125" style="157" customWidth="1"/>
    <col min="12055" max="12055" width="7.5703125" style="157" customWidth="1"/>
    <col min="12056" max="12056" width="6.140625" style="157" customWidth="1"/>
    <col min="12057" max="12063" width="6.7109375" style="157" customWidth="1"/>
    <col min="12064" max="12065" width="8.140625" style="157" customWidth="1"/>
    <col min="12066" max="12069" width="9.42578125" style="157" customWidth="1"/>
    <col min="12070" max="12075" width="7" style="157" customWidth="1"/>
    <col min="12076" max="12077" width="5.5703125" style="157" customWidth="1"/>
    <col min="12078" max="12078" width="11.28515625" style="157" customWidth="1"/>
    <col min="12079" max="12079" width="7.7109375" style="157" customWidth="1"/>
    <col min="12080" max="12080" width="8.42578125" style="157" customWidth="1"/>
    <col min="12081" max="12081" width="6.7109375" style="157" customWidth="1"/>
    <col min="12082" max="12082" width="7.85546875" style="157" customWidth="1"/>
    <col min="12083" max="12085" width="6.42578125" style="157" customWidth="1"/>
    <col min="12086" max="12086" width="7.140625" style="157" customWidth="1"/>
    <col min="12087" max="12291" width="9.140625" style="157"/>
    <col min="12292" max="12292" width="2" style="157" customWidth="1"/>
    <col min="12293" max="12293" width="9.140625" style="157"/>
    <col min="12294" max="12294" width="9.42578125" style="157" bestFit="1" customWidth="1"/>
    <col min="12295" max="12295" width="25.28515625" style="157" bestFit="1" customWidth="1"/>
    <col min="12296" max="12296" width="12.28515625" style="157" customWidth="1"/>
    <col min="12297" max="12297" width="5.7109375" style="157" customWidth="1"/>
    <col min="12298" max="12298" width="8.5703125" style="157" customWidth="1"/>
    <col min="12299" max="12300" width="5.5703125" style="157" customWidth="1"/>
    <col min="12301" max="12301" width="10.85546875" style="157" customWidth="1"/>
    <col min="12302" max="12302" width="8.85546875" style="157" customWidth="1"/>
    <col min="12303" max="12303" width="8.140625" style="157" customWidth="1"/>
    <col min="12304" max="12304" width="6.28515625" style="157" customWidth="1"/>
    <col min="12305" max="12305" width="6.140625" style="157" customWidth="1"/>
    <col min="12306" max="12307" width="8" style="157" customWidth="1"/>
    <col min="12308" max="12308" width="7.7109375" style="157" customWidth="1"/>
    <col min="12309" max="12310" width="6.42578125" style="157" customWidth="1"/>
    <col min="12311" max="12311" width="7.5703125" style="157" customWidth="1"/>
    <col min="12312" max="12312" width="6.140625" style="157" customWidth="1"/>
    <col min="12313" max="12319" width="6.7109375" style="157" customWidth="1"/>
    <col min="12320" max="12321" width="8.140625" style="157" customWidth="1"/>
    <col min="12322" max="12325" width="9.42578125" style="157" customWidth="1"/>
    <col min="12326" max="12331" width="7" style="157" customWidth="1"/>
    <col min="12332" max="12333" width="5.5703125" style="157" customWidth="1"/>
    <col min="12334" max="12334" width="11.28515625" style="157" customWidth="1"/>
    <col min="12335" max="12335" width="7.7109375" style="157" customWidth="1"/>
    <col min="12336" max="12336" width="8.42578125" style="157" customWidth="1"/>
    <col min="12337" max="12337" width="6.7109375" style="157" customWidth="1"/>
    <col min="12338" max="12338" width="7.85546875" style="157" customWidth="1"/>
    <col min="12339" max="12341" width="6.42578125" style="157" customWidth="1"/>
    <col min="12342" max="12342" width="7.140625" style="157" customWidth="1"/>
    <col min="12343" max="12547" width="9.140625" style="157"/>
    <col min="12548" max="12548" width="2" style="157" customWidth="1"/>
    <col min="12549" max="12549" width="9.140625" style="157"/>
    <col min="12550" max="12550" width="9.42578125" style="157" bestFit="1" customWidth="1"/>
    <col min="12551" max="12551" width="25.28515625" style="157" bestFit="1" customWidth="1"/>
    <col min="12552" max="12552" width="12.28515625" style="157" customWidth="1"/>
    <col min="12553" max="12553" width="5.7109375" style="157" customWidth="1"/>
    <col min="12554" max="12554" width="8.5703125" style="157" customWidth="1"/>
    <col min="12555" max="12556" width="5.5703125" style="157" customWidth="1"/>
    <col min="12557" max="12557" width="10.85546875" style="157" customWidth="1"/>
    <col min="12558" max="12558" width="8.85546875" style="157" customWidth="1"/>
    <col min="12559" max="12559" width="8.140625" style="157" customWidth="1"/>
    <col min="12560" max="12560" width="6.28515625" style="157" customWidth="1"/>
    <col min="12561" max="12561" width="6.140625" style="157" customWidth="1"/>
    <col min="12562" max="12563" width="8" style="157" customWidth="1"/>
    <col min="12564" max="12564" width="7.7109375" style="157" customWidth="1"/>
    <col min="12565" max="12566" width="6.42578125" style="157" customWidth="1"/>
    <col min="12567" max="12567" width="7.5703125" style="157" customWidth="1"/>
    <col min="12568" max="12568" width="6.140625" style="157" customWidth="1"/>
    <col min="12569" max="12575" width="6.7109375" style="157" customWidth="1"/>
    <col min="12576" max="12577" width="8.140625" style="157" customWidth="1"/>
    <col min="12578" max="12581" width="9.42578125" style="157" customWidth="1"/>
    <col min="12582" max="12587" width="7" style="157" customWidth="1"/>
    <col min="12588" max="12589" width="5.5703125" style="157" customWidth="1"/>
    <col min="12590" max="12590" width="11.28515625" style="157" customWidth="1"/>
    <col min="12591" max="12591" width="7.7109375" style="157" customWidth="1"/>
    <col min="12592" max="12592" width="8.42578125" style="157" customWidth="1"/>
    <col min="12593" max="12593" width="6.7109375" style="157" customWidth="1"/>
    <col min="12594" max="12594" width="7.85546875" style="157" customWidth="1"/>
    <col min="12595" max="12597" width="6.42578125" style="157" customWidth="1"/>
    <col min="12598" max="12598" width="7.140625" style="157" customWidth="1"/>
    <col min="12599" max="12803" width="9.140625" style="157"/>
    <col min="12804" max="12804" width="2" style="157" customWidth="1"/>
    <col min="12805" max="12805" width="9.140625" style="157"/>
    <col min="12806" max="12806" width="9.42578125" style="157" bestFit="1" customWidth="1"/>
    <col min="12807" max="12807" width="25.28515625" style="157" bestFit="1" customWidth="1"/>
    <col min="12808" max="12808" width="12.28515625" style="157" customWidth="1"/>
    <col min="12809" max="12809" width="5.7109375" style="157" customWidth="1"/>
    <col min="12810" max="12810" width="8.5703125" style="157" customWidth="1"/>
    <col min="12811" max="12812" width="5.5703125" style="157" customWidth="1"/>
    <col min="12813" max="12813" width="10.85546875" style="157" customWidth="1"/>
    <col min="12814" max="12814" width="8.85546875" style="157" customWidth="1"/>
    <col min="12815" max="12815" width="8.140625" style="157" customWidth="1"/>
    <col min="12816" max="12816" width="6.28515625" style="157" customWidth="1"/>
    <col min="12817" max="12817" width="6.140625" style="157" customWidth="1"/>
    <col min="12818" max="12819" width="8" style="157" customWidth="1"/>
    <col min="12820" max="12820" width="7.7109375" style="157" customWidth="1"/>
    <col min="12821" max="12822" width="6.42578125" style="157" customWidth="1"/>
    <col min="12823" max="12823" width="7.5703125" style="157" customWidth="1"/>
    <col min="12824" max="12824" width="6.140625" style="157" customWidth="1"/>
    <col min="12825" max="12831" width="6.7109375" style="157" customWidth="1"/>
    <col min="12832" max="12833" width="8.140625" style="157" customWidth="1"/>
    <col min="12834" max="12837" width="9.42578125" style="157" customWidth="1"/>
    <col min="12838" max="12843" width="7" style="157" customWidth="1"/>
    <col min="12844" max="12845" width="5.5703125" style="157" customWidth="1"/>
    <col min="12846" max="12846" width="11.28515625" style="157" customWidth="1"/>
    <col min="12847" max="12847" width="7.7109375" style="157" customWidth="1"/>
    <col min="12848" max="12848" width="8.42578125" style="157" customWidth="1"/>
    <col min="12849" max="12849" width="6.7109375" style="157" customWidth="1"/>
    <col min="12850" max="12850" width="7.85546875" style="157" customWidth="1"/>
    <col min="12851" max="12853" width="6.42578125" style="157" customWidth="1"/>
    <col min="12854" max="12854" width="7.140625" style="157" customWidth="1"/>
    <col min="12855" max="13059" width="9.140625" style="157"/>
    <col min="13060" max="13060" width="2" style="157" customWidth="1"/>
    <col min="13061" max="13061" width="9.140625" style="157"/>
    <col min="13062" max="13062" width="9.42578125" style="157" bestFit="1" customWidth="1"/>
    <col min="13063" max="13063" width="25.28515625" style="157" bestFit="1" customWidth="1"/>
    <col min="13064" max="13064" width="12.28515625" style="157" customWidth="1"/>
    <col min="13065" max="13065" width="5.7109375" style="157" customWidth="1"/>
    <col min="13066" max="13066" width="8.5703125" style="157" customWidth="1"/>
    <col min="13067" max="13068" width="5.5703125" style="157" customWidth="1"/>
    <col min="13069" max="13069" width="10.85546875" style="157" customWidth="1"/>
    <col min="13070" max="13070" width="8.85546875" style="157" customWidth="1"/>
    <col min="13071" max="13071" width="8.140625" style="157" customWidth="1"/>
    <col min="13072" max="13072" width="6.28515625" style="157" customWidth="1"/>
    <col min="13073" max="13073" width="6.140625" style="157" customWidth="1"/>
    <col min="13074" max="13075" width="8" style="157" customWidth="1"/>
    <col min="13076" max="13076" width="7.7109375" style="157" customWidth="1"/>
    <col min="13077" max="13078" width="6.42578125" style="157" customWidth="1"/>
    <col min="13079" max="13079" width="7.5703125" style="157" customWidth="1"/>
    <col min="13080" max="13080" width="6.140625" style="157" customWidth="1"/>
    <col min="13081" max="13087" width="6.7109375" style="157" customWidth="1"/>
    <col min="13088" max="13089" width="8.140625" style="157" customWidth="1"/>
    <col min="13090" max="13093" width="9.42578125" style="157" customWidth="1"/>
    <col min="13094" max="13099" width="7" style="157" customWidth="1"/>
    <col min="13100" max="13101" width="5.5703125" style="157" customWidth="1"/>
    <col min="13102" max="13102" width="11.28515625" style="157" customWidth="1"/>
    <col min="13103" max="13103" width="7.7109375" style="157" customWidth="1"/>
    <col min="13104" max="13104" width="8.42578125" style="157" customWidth="1"/>
    <col min="13105" max="13105" width="6.7109375" style="157" customWidth="1"/>
    <col min="13106" max="13106" width="7.85546875" style="157" customWidth="1"/>
    <col min="13107" max="13109" width="6.42578125" style="157" customWidth="1"/>
    <col min="13110" max="13110" width="7.140625" style="157" customWidth="1"/>
    <col min="13111" max="13315" width="9.140625" style="157"/>
    <col min="13316" max="13316" width="2" style="157" customWidth="1"/>
    <col min="13317" max="13317" width="9.140625" style="157"/>
    <col min="13318" max="13318" width="9.42578125" style="157" bestFit="1" customWidth="1"/>
    <col min="13319" max="13319" width="25.28515625" style="157" bestFit="1" customWidth="1"/>
    <col min="13320" max="13320" width="12.28515625" style="157" customWidth="1"/>
    <col min="13321" max="13321" width="5.7109375" style="157" customWidth="1"/>
    <col min="13322" max="13322" width="8.5703125" style="157" customWidth="1"/>
    <col min="13323" max="13324" width="5.5703125" style="157" customWidth="1"/>
    <col min="13325" max="13325" width="10.85546875" style="157" customWidth="1"/>
    <col min="13326" max="13326" width="8.85546875" style="157" customWidth="1"/>
    <col min="13327" max="13327" width="8.140625" style="157" customWidth="1"/>
    <col min="13328" max="13328" width="6.28515625" style="157" customWidth="1"/>
    <col min="13329" max="13329" width="6.140625" style="157" customWidth="1"/>
    <col min="13330" max="13331" width="8" style="157" customWidth="1"/>
    <col min="13332" max="13332" width="7.7109375" style="157" customWidth="1"/>
    <col min="13333" max="13334" width="6.42578125" style="157" customWidth="1"/>
    <col min="13335" max="13335" width="7.5703125" style="157" customWidth="1"/>
    <col min="13336" max="13336" width="6.140625" style="157" customWidth="1"/>
    <col min="13337" max="13343" width="6.7109375" style="157" customWidth="1"/>
    <col min="13344" max="13345" width="8.140625" style="157" customWidth="1"/>
    <col min="13346" max="13349" width="9.42578125" style="157" customWidth="1"/>
    <col min="13350" max="13355" width="7" style="157" customWidth="1"/>
    <col min="13356" max="13357" width="5.5703125" style="157" customWidth="1"/>
    <col min="13358" max="13358" width="11.28515625" style="157" customWidth="1"/>
    <col min="13359" max="13359" width="7.7109375" style="157" customWidth="1"/>
    <col min="13360" max="13360" width="8.42578125" style="157" customWidth="1"/>
    <col min="13361" max="13361" width="6.7109375" style="157" customWidth="1"/>
    <col min="13362" max="13362" width="7.85546875" style="157" customWidth="1"/>
    <col min="13363" max="13365" width="6.42578125" style="157" customWidth="1"/>
    <col min="13366" max="13366" width="7.140625" style="157" customWidth="1"/>
    <col min="13367" max="13571" width="9.140625" style="157"/>
    <col min="13572" max="13572" width="2" style="157" customWidth="1"/>
    <col min="13573" max="13573" width="9.140625" style="157"/>
    <col min="13574" max="13574" width="9.42578125" style="157" bestFit="1" customWidth="1"/>
    <col min="13575" max="13575" width="25.28515625" style="157" bestFit="1" customWidth="1"/>
    <col min="13576" max="13576" width="12.28515625" style="157" customWidth="1"/>
    <col min="13577" max="13577" width="5.7109375" style="157" customWidth="1"/>
    <col min="13578" max="13578" width="8.5703125" style="157" customWidth="1"/>
    <col min="13579" max="13580" width="5.5703125" style="157" customWidth="1"/>
    <col min="13581" max="13581" width="10.85546875" style="157" customWidth="1"/>
    <col min="13582" max="13582" width="8.85546875" style="157" customWidth="1"/>
    <col min="13583" max="13583" width="8.140625" style="157" customWidth="1"/>
    <col min="13584" max="13584" width="6.28515625" style="157" customWidth="1"/>
    <col min="13585" max="13585" width="6.140625" style="157" customWidth="1"/>
    <col min="13586" max="13587" width="8" style="157" customWidth="1"/>
    <col min="13588" max="13588" width="7.7109375" style="157" customWidth="1"/>
    <col min="13589" max="13590" width="6.42578125" style="157" customWidth="1"/>
    <col min="13591" max="13591" width="7.5703125" style="157" customWidth="1"/>
    <col min="13592" max="13592" width="6.140625" style="157" customWidth="1"/>
    <col min="13593" max="13599" width="6.7109375" style="157" customWidth="1"/>
    <col min="13600" max="13601" width="8.140625" style="157" customWidth="1"/>
    <col min="13602" max="13605" width="9.42578125" style="157" customWidth="1"/>
    <col min="13606" max="13611" width="7" style="157" customWidth="1"/>
    <col min="13612" max="13613" width="5.5703125" style="157" customWidth="1"/>
    <col min="13614" max="13614" width="11.28515625" style="157" customWidth="1"/>
    <col min="13615" max="13615" width="7.7109375" style="157" customWidth="1"/>
    <col min="13616" max="13616" width="8.42578125" style="157" customWidth="1"/>
    <col min="13617" max="13617" width="6.7109375" style="157" customWidth="1"/>
    <col min="13618" max="13618" width="7.85546875" style="157" customWidth="1"/>
    <col min="13619" max="13621" width="6.42578125" style="157" customWidth="1"/>
    <col min="13622" max="13622" width="7.140625" style="157" customWidth="1"/>
    <col min="13623" max="13827" width="9.140625" style="157"/>
    <col min="13828" max="13828" width="2" style="157" customWidth="1"/>
    <col min="13829" max="13829" width="9.140625" style="157"/>
    <col min="13830" max="13830" width="9.42578125" style="157" bestFit="1" customWidth="1"/>
    <col min="13831" max="13831" width="25.28515625" style="157" bestFit="1" customWidth="1"/>
    <col min="13832" max="13832" width="12.28515625" style="157" customWidth="1"/>
    <col min="13833" max="13833" width="5.7109375" style="157" customWidth="1"/>
    <col min="13834" max="13834" width="8.5703125" style="157" customWidth="1"/>
    <col min="13835" max="13836" width="5.5703125" style="157" customWidth="1"/>
    <col min="13837" max="13837" width="10.85546875" style="157" customWidth="1"/>
    <col min="13838" max="13838" width="8.85546875" style="157" customWidth="1"/>
    <col min="13839" max="13839" width="8.140625" style="157" customWidth="1"/>
    <col min="13840" max="13840" width="6.28515625" style="157" customWidth="1"/>
    <col min="13841" max="13841" width="6.140625" style="157" customWidth="1"/>
    <col min="13842" max="13843" width="8" style="157" customWidth="1"/>
    <col min="13844" max="13844" width="7.7109375" style="157" customWidth="1"/>
    <col min="13845" max="13846" width="6.42578125" style="157" customWidth="1"/>
    <col min="13847" max="13847" width="7.5703125" style="157" customWidth="1"/>
    <col min="13848" max="13848" width="6.140625" style="157" customWidth="1"/>
    <col min="13849" max="13855" width="6.7109375" style="157" customWidth="1"/>
    <col min="13856" max="13857" width="8.140625" style="157" customWidth="1"/>
    <col min="13858" max="13861" width="9.42578125" style="157" customWidth="1"/>
    <col min="13862" max="13867" width="7" style="157" customWidth="1"/>
    <col min="13868" max="13869" width="5.5703125" style="157" customWidth="1"/>
    <col min="13870" max="13870" width="11.28515625" style="157" customWidth="1"/>
    <col min="13871" max="13871" width="7.7109375" style="157" customWidth="1"/>
    <col min="13872" max="13872" width="8.42578125" style="157" customWidth="1"/>
    <col min="13873" max="13873" width="6.7109375" style="157" customWidth="1"/>
    <col min="13874" max="13874" width="7.85546875" style="157" customWidth="1"/>
    <col min="13875" max="13877" width="6.42578125" style="157" customWidth="1"/>
    <col min="13878" max="13878" width="7.140625" style="157" customWidth="1"/>
    <col min="13879" max="14083" width="9.140625" style="157"/>
    <col min="14084" max="14084" width="2" style="157" customWidth="1"/>
    <col min="14085" max="14085" width="9.140625" style="157"/>
    <col min="14086" max="14086" width="9.42578125" style="157" bestFit="1" customWidth="1"/>
    <col min="14087" max="14087" width="25.28515625" style="157" bestFit="1" customWidth="1"/>
    <col min="14088" max="14088" width="12.28515625" style="157" customWidth="1"/>
    <col min="14089" max="14089" width="5.7109375" style="157" customWidth="1"/>
    <col min="14090" max="14090" width="8.5703125" style="157" customWidth="1"/>
    <col min="14091" max="14092" width="5.5703125" style="157" customWidth="1"/>
    <col min="14093" max="14093" width="10.85546875" style="157" customWidth="1"/>
    <col min="14094" max="14094" width="8.85546875" style="157" customWidth="1"/>
    <col min="14095" max="14095" width="8.140625" style="157" customWidth="1"/>
    <col min="14096" max="14096" width="6.28515625" style="157" customWidth="1"/>
    <col min="14097" max="14097" width="6.140625" style="157" customWidth="1"/>
    <col min="14098" max="14099" width="8" style="157" customWidth="1"/>
    <col min="14100" max="14100" width="7.7109375" style="157" customWidth="1"/>
    <col min="14101" max="14102" width="6.42578125" style="157" customWidth="1"/>
    <col min="14103" max="14103" width="7.5703125" style="157" customWidth="1"/>
    <col min="14104" max="14104" width="6.140625" style="157" customWidth="1"/>
    <col min="14105" max="14111" width="6.7109375" style="157" customWidth="1"/>
    <col min="14112" max="14113" width="8.140625" style="157" customWidth="1"/>
    <col min="14114" max="14117" width="9.42578125" style="157" customWidth="1"/>
    <col min="14118" max="14123" width="7" style="157" customWidth="1"/>
    <col min="14124" max="14125" width="5.5703125" style="157" customWidth="1"/>
    <col min="14126" max="14126" width="11.28515625" style="157" customWidth="1"/>
    <col min="14127" max="14127" width="7.7109375" style="157" customWidth="1"/>
    <col min="14128" max="14128" width="8.42578125" style="157" customWidth="1"/>
    <col min="14129" max="14129" width="6.7109375" style="157" customWidth="1"/>
    <col min="14130" max="14130" width="7.85546875" style="157" customWidth="1"/>
    <col min="14131" max="14133" width="6.42578125" style="157" customWidth="1"/>
    <col min="14134" max="14134" width="7.140625" style="157" customWidth="1"/>
    <col min="14135" max="14339" width="9.140625" style="157"/>
    <col min="14340" max="14340" width="2" style="157" customWidth="1"/>
    <col min="14341" max="14341" width="9.140625" style="157"/>
    <col min="14342" max="14342" width="9.42578125" style="157" bestFit="1" customWidth="1"/>
    <col min="14343" max="14343" width="25.28515625" style="157" bestFit="1" customWidth="1"/>
    <col min="14344" max="14344" width="12.28515625" style="157" customWidth="1"/>
    <col min="14345" max="14345" width="5.7109375" style="157" customWidth="1"/>
    <col min="14346" max="14346" width="8.5703125" style="157" customWidth="1"/>
    <col min="14347" max="14348" width="5.5703125" style="157" customWidth="1"/>
    <col min="14349" max="14349" width="10.85546875" style="157" customWidth="1"/>
    <col min="14350" max="14350" width="8.85546875" style="157" customWidth="1"/>
    <col min="14351" max="14351" width="8.140625" style="157" customWidth="1"/>
    <col min="14352" max="14352" width="6.28515625" style="157" customWidth="1"/>
    <col min="14353" max="14353" width="6.140625" style="157" customWidth="1"/>
    <col min="14354" max="14355" width="8" style="157" customWidth="1"/>
    <col min="14356" max="14356" width="7.7109375" style="157" customWidth="1"/>
    <col min="14357" max="14358" width="6.42578125" style="157" customWidth="1"/>
    <col min="14359" max="14359" width="7.5703125" style="157" customWidth="1"/>
    <col min="14360" max="14360" width="6.140625" style="157" customWidth="1"/>
    <col min="14361" max="14367" width="6.7109375" style="157" customWidth="1"/>
    <col min="14368" max="14369" width="8.140625" style="157" customWidth="1"/>
    <col min="14370" max="14373" width="9.42578125" style="157" customWidth="1"/>
    <col min="14374" max="14379" width="7" style="157" customWidth="1"/>
    <col min="14380" max="14381" width="5.5703125" style="157" customWidth="1"/>
    <col min="14382" max="14382" width="11.28515625" style="157" customWidth="1"/>
    <col min="14383" max="14383" width="7.7109375" style="157" customWidth="1"/>
    <col min="14384" max="14384" width="8.42578125" style="157" customWidth="1"/>
    <col min="14385" max="14385" width="6.7109375" style="157" customWidth="1"/>
    <col min="14386" max="14386" width="7.85546875" style="157" customWidth="1"/>
    <col min="14387" max="14389" width="6.42578125" style="157" customWidth="1"/>
    <col min="14390" max="14390" width="7.140625" style="157" customWidth="1"/>
    <col min="14391" max="14595" width="9.140625" style="157"/>
    <col min="14596" max="14596" width="2" style="157" customWidth="1"/>
    <col min="14597" max="14597" width="9.140625" style="157"/>
    <col min="14598" max="14598" width="9.42578125" style="157" bestFit="1" customWidth="1"/>
    <col min="14599" max="14599" width="25.28515625" style="157" bestFit="1" customWidth="1"/>
    <col min="14600" max="14600" width="12.28515625" style="157" customWidth="1"/>
    <col min="14601" max="14601" width="5.7109375" style="157" customWidth="1"/>
    <col min="14602" max="14602" width="8.5703125" style="157" customWidth="1"/>
    <col min="14603" max="14604" width="5.5703125" style="157" customWidth="1"/>
    <col min="14605" max="14605" width="10.85546875" style="157" customWidth="1"/>
    <col min="14606" max="14606" width="8.85546875" style="157" customWidth="1"/>
    <col min="14607" max="14607" width="8.140625" style="157" customWidth="1"/>
    <col min="14608" max="14608" width="6.28515625" style="157" customWidth="1"/>
    <col min="14609" max="14609" width="6.140625" style="157" customWidth="1"/>
    <col min="14610" max="14611" width="8" style="157" customWidth="1"/>
    <col min="14612" max="14612" width="7.7109375" style="157" customWidth="1"/>
    <col min="14613" max="14614" width="6.42578125" style="157" customWidth="1"/>
    <col min="14615" max="14615" width="7.5703125" style="157" customWidth="1"/>
    <col min="14616" max="14616" width="6.140625" style="157" customWidth="1"/>
    <col min="14617" max="14623" width="6.7109375" style="157" customWidth="1"/>
    <col min="14624" max="14625" width="8.140625" style="157" customWidth="1"/>
    <col min="14626" max="14629" width="9.42578125" style="157" customWidth="1"/>
    <col min="14630" max="14635" width="7" style="157" customWidth="1"/>
    <col min="14636" max="14637" width="5.5703125" style="157" customWidth="1"/>
    <col min="14638" max="14638" width="11.28515625" style="157" customWidth="1"/>
    <col min="14639" max="14639" width="7.7109375" style="157" customWidth="1"/>
    <col min="14640" max="14640" width="8.42578125" style="157" customWidth="1"/>
    <col min="14641" max="14641" width="6.7109375" style="157" customWidth="1"/>
    <col min="14642" max="14642" width="7.85546875" style="157" customWidth="1"/>
    <col min="14643" max="14645" width="6.42578125" style="157" customWidth="1"/>
    <col min="14646" max="14646" width="7.140625" style="157" customWidth="1"/>
    <col min="14647" max="14851" width="9.140625" style="157"/>
    <col min="14852" max="14852" width="2" style="157" customWidth="1"/>
    <col min="14853" max="14853" width="9.140625" style="157"/>
    <col min="14854" max="14854" width="9.42578125" style="157" bestFit="1" customWidth="1"/>
    <col min="14855" max="14855" width="25.28515625" style="157" bestFit="1" customWidth="1"/>
    <col min="14856" max="14856" width="12.28515625" style="157" customWidth="1"/>
    <col min="14857" max="14857" width="5.7109375" style="157" customWidth="1"/>
    <col min="14858" max="14858" width="8.5703125" style="157" customWidth="1"/>
    <col min="14859" max="14860" width="5.5703125" style="157" customWidth="1"/>
    <col min="14861" max="14861" width="10.85546875" style="157" customWidth="1"/>
    <col min="14862" max="14862" width="8.85546875" style="157" customWidth="1"/>
    <col min="14863" max="14863" width="8.140625" style="157" customWidth="1"/>
    <col min="14864" max="14864" width="6.28515625" style="157" customWidth="1"/>
    <col min="14865" max="14865" width="6.140625" style="157" customWidth="1"/>
    <col min="14866" max="14867" width="8" style="157" customWidth="1"/>
    <col min="14868" max="14868" width="7.7109375" style="157" customWidth="1"/>
    <col min="14869" max="14870" width="6.42578125" style="157" customWidth="1"/>
    <col min="14871" max="14871" width="7.5703125" style="157" customWidth="1"/>
    <col min="14872" max="14872" width="6.140625" style="157" customWidth="1"/>
    <col min="14873" max="14879" width="6.7109375" style="157" customWidth="1"/>
    <col min="14880" max="14881" width="8.140625" style="157" customWidth="1"/>
    <col min="14882" max="14885" width="9.42578125" style="157" customWidth="1"/>
    <col min="14886" max="14891" width="7" style="157" customWidth="1"/>
    <col min="14892" max="14893" width="5.5703125" style="157" customWidth="1"/>
    <col min="14894" max="14894" width="11.28515625" style="157" customWidth="1"/>
    <col min="14895" max="14895" width="7.7109375" style="157" customWidth="1"/>
    <col min="14896" max="14896" width="8.42578125" style="157" customWidth="1"/>
    <col min="14897" max="14897" width="6.7109375" style="157" customWidth="1"/>
    <col min="14898" max="14898" width="7.85546875" style="157" customWidth="1"/>
    <col min="14899" max="14901" width="6.42578125" style="157" customWidth="1"/>
    <col min="14902" max="14902" width="7.140625" style="157" customWidth="1"/>
    <col min="14903" max="15107" width="9.140625" style="157"/>
    <col min="15108" max="15108" width="2" style="157" customWidth="1"/>
    <col min="15109" max="15109" width="9.140625" style="157"/>
    <col min="15110" max="15110" width="9.42578125" style="157" bestFit="1" customWidth="1"/>
    <col min="15111" max="15111" width="25.28515625" style="157" bestFit="1" customWidth="1"/>
    <col min="15112" max="15112" width="12.28515625" style="157" customWidth="1"/>
    <col min="15113" max="15113" width="5.7109375" style="157" customWidth="1"/>
    <col min="15114" max="15114" width="8.5703125" style="157" customWidth="1"/>
    <col min="15115" max="15116" width="5.5703125" style="157" customWidth="1"/>
    <col min="15117" max="15117" width="10.85546875" style="157" customWidth="1"/>
    <col min="15118" max="15118" width="8.85546875" style="157" customWidth="1"/>
    <col min="15119" max="15119" width="8.140625" style="157" customWidth="1"/>
    <col min="15120" max="15120" width="6.28515625" style="157" customWidth="1"/>
    <col min="15121" max="15121" width="6.140625" style="157" customWidth="1"/>
    <col min="15122" max="15123" width="8" style="157" customWidth="1"/>
    <col min="15124" max="15124" width="7.7109375" style="157" customWidth="1"/>
    <col min="15125" max="15126" width="6.42578125" style="157" customWidth="1"/>
    <col min="15127" max="15127" width="7.5703125" style="157" customWidth="1"/>
    <col min="15128" max="15128" width="6.140625" style="157" customWidth="1"/>
    <col min="15129" max="15135" width="6.7109375" style="157" customWidth="1"/>
    <col min="15136" max="15137" width="8.140625" style="157" customWidth="1"/>
    <col min="15138" max="15141" width="9.42578125" style="157" customWidth="1"/>
    <col min="15142" max="15147" width="7" style="157" customWidth="1"/>
    <col min="15148" max="15149" width="5.5703125" style="157" customWidth="1"/>
    <col min="15150" max="15150" width="11.28515625" style="157" customWidth="1"/>
    <col min="15151" max="15151" width="7.7109375" style="157" customWidth="1"/>
    <col min="15152" max="15152" width="8.42578125" style="157" customWidth="1"/>
    <col min="15153" max="15153" width="6.7109375" style="157" customWidth="1"/>
    <col min="15154" max="15154" width="7.85546875" style="157" customWidth="1"/>
    <col min="15155" max="15157" width="6.42578125" style="157" customWidth="1"/>
    <col min="15158" max="15158" width="7.140625" style="157" customWidth="1"/>
    <col min="15159" max="15363" width="9.140625" style="157"/>
    <col min="15364" max="15364" width="2" style="157" customWidth="1"/>
    <col min="15365" max="15365" width="9.140625" style="157"/>
    <col min="15366" max="15366" width="9.42578125" style="157" bestFit="1" customWidth="1"/>
    <col min="15367" max="15367" width="25.28515625" style="157" bestFit="1" customWidth="1"/>
    <col min="15368" max="15368" width="12.28515625" style="157" customWidth="1"/>
    <col min="15369" max="15369" width="5.7109375" style="157" customWidth="1"/>
    <col min="15370" max="15370" width="8.5703125" style="157" customWidth="1"/>
    <col min="15371" max="15372" width="5.5703125" style="157" customWidth="1"/>
    <col min="15373" max="15373" width="10.85546875" style="157" customWidth="1"/>
    <col min="15374" max="15374" width="8.85546875" style="157" customWidth="1"/>
    <col min="15375" max="15375" width="8.140625" style="157" customWidth="1"/>
    <col min="15376" max="15376" width="6.28515625" style="157" customWidth="1"/>
    <col min="15377" max="15377" width="6.140625" style="157" customWidth="1"/>
    <col min="15378" max="15379" width="8" style="157" customWidth="1"/>
    <col min="15380" max="15380" width="7.7109375" style="157" customWidth="1"/>
    <col min="15381" max="15382" width="6.42578125" style="157" customWidth="1"/>
    <col min="15383" max="15383" width="7.5703125" style="157" customWidth="1"/>
    <col min="15384" max="15384" width="6.140625" style="157" customWidth="1"/>
    <col min="15385" max="15391" width="6.7109375" style="157" customWidth="1"/>
    <col min="15392" max="15393" width="8.140625" style="157" customWidth="1"/>
    <col min="15394" max="15397" width="9.42578125" style="157" customWidth="1"/>
    <col min="15398" max="15403" width="7" style="157" customWidth="1"/>
    <col min="15404" max="15405" width="5.5703125" style="157" customWidth="1"/>
    <col min="15406" max="15406" width="11.28515625" style="157" customWidth="1"/>
    <col min="15407" max="15407" width="7.7109375" style="157" customWidth="1"/>
    <col min="15408" max="15408" width="8.42578125" style="157" customWidth="1"/>
    <col min="15409" max="15409" width="6.7109375" style="157" customWidth="1"/>
    <col min="15410" max="15410" width="7.85546875" style="157" customWidth="1"/>
    <col min="15411" max="15413" width="6.42578125" style="157" customWidth="1"/>
    <col min="15414" max="15414" width="7.140625" style="157" customWidth="1"/>
    <col min="15415" max="15619" width="9.140625" style="157"/>
    <col min="15620" max="15620" width="2" style="157" customWidth="1"/>
    <col min="15621" max="15621" width="9.140625" style="157"/>
    <col min="15622" max="15622" width="9.42578125" style="157" bestFit="1" customWidth="1"/>
    <col min="15623" max="15623" width="25.28515625" style="157" bestFit="1" customWidth="1"/>
    <col min="15624" max="15624" width="12.28515625" style="157" customWidth="1"/>
    <col min="15625" max="15625" width="5.7109375" style="157" customWidth="1"/>
    <col min="15626" max="15626" width="8.5703125" style="157" customWidth="1"/>
    <col min="15627" max="15628" width="5.5703125" style="157" customWidth="1"/>
    <col min="15629" max="15629" width="10.85546875" style="157" customWidth="1"/>
    <col min="15630" max="15630" width="8.85546875" style="157" customWidth="1"/>
    <col min="15631" max="15631" width="8.140625" style="157" customWidth="1"/>
    <col min="15632" max="15632" width="6.28515625" style="157" customWidth="1"/>
    <col min="15633" max="15633" width="6.140625" style="157" customWidth="1"/>
    <col min="15634" max="15635" width="8" style="157" customWidth="1"/>
    <col min="15636" max="15636" width="7.7109375" style="157" customWidth="1"/>
    <col min="15637" max="15638" width="6.42578125" style="157" customWidth="1"/>
    <col min="15639" max="15639" width="7.5703125" style="157" customWidth="1"/>
    <col min="15640" max="15640" width="6.140625" style="157" customWidth="1"/>
    <col min="15641" max="15647" width="6.7109375" style="157" customWidth="1"/>
    <col min="15648" max="15649" width="8.140625" style="157" customWidth="1"/>
    <col min="15650" max="15653" width="9.42578125" style="157" customWidth="1"/>
    <col min="15654" max="15659" width="7" style="157" customWidth="1"/>
    <col min="15660" max="15661" width="5.5703125" style="157" customWidth="1"/>
    <col min="15662" max="15662" width="11.28515625" style="157" customWidth="1"/>
    <col min="15663" max="15663" width="7.7109375" style="157" customWidth="1"/>
    <col min="15664" max="15664" width="8.42578125" style="157" customWidth="1"/>
    <col min="15665" max="15665" width="6.7109375" style="157" customWidth="1"/>
    <col min="15666" max="15666" width="7.85546875" style="157" customWidth="1"/>
    <col min="15667" max="15669" width="6.42578125" style="157" customWidth="1"/>
    <col min="15670" max="15670" width="7.140625" style="157" customWidth="1"/>
    <col min="15671" max="15875" width="9.140625" style="157"/>
    <col min="15876" max="15876" width="2" style="157" customWidth="1"/>
    <col min="15877" max="15877" width="9.140625" style="157"/>
    <col min="15878" max="15878" width="9.42578125" style="157" bestFit="1" customWidth="1"/>
    <col min="15879" max="15879" width="25.28515625" style="157" bestFit="1" customWidth="1"/>
    <col min="15880" max="15880" width="12.28515625" style="157" customWidth="1"/>
    <col min="15881" max="15881" width="5.7109375" style="157" customWidth="1"/>
    <col min="15882" max="15882" width="8.5703125" style="157" customWidth="1"/>
    <col min="15883" max="15884" width="5.5703125" style="157" customWidth="1"/>
    <col min="15885" max="15885" width="10.85546875" style="157" customWidth="1"/>
    <col min="15886" max="15886" width="8.85546875" style="157" customWidth="1"/>
    <col min="15887" max="15887" width="8.140625" style="157" customWidth="1"/>
    <col min="15888" max="15888" width="6.28515625" style="157" customWidth="1"/>
    <col min="15889" max="15889" width="6.140625" style="157" customWidth="1"/>
    <col min="15890" max="15891" width="8" style="157" customWidth="1"/>
    <col min="15892" max="15892" width="7.7109375" style="157" customWidth="1"/>
    <col min="15893" max="15894" width="6.42578125" style="157" customWidth="1"/>
    <col min="15895" max="15895" width="7.5703125" style="157" customWidth="1"/>
    <col min="15896" max="15896" width="6.140625" style="157" customWidth="1"/>
    <col min="15897" max="15903" width="6.7109375" style="157" customWidth="1"/>
    <col min="15904" max="15905" width="8.140625" style="157" customWidth="1"/>
    <col min="15906" max="15909" width="9.42578125" style="157" customWidth="1"/>
    <col min="15910" max="15915" width="7" style="157" customWidth="1"/>
    <col min="15916" max="15917" width="5.5703125" style="157" customWidth="1"/>
    <col min="15918" max="15918" width="11.28515625" style="157" customWidth="1"/>
    <col min="15919" max="15919" width="7.7109375" style="157" customWidth="1"/>
    <col min="15920" max="15920" width="8.42578125" style="157" customWidth="1"/>
    <col min="15921" max="15921" width="6.7109375" style="157" customWidth="1"/>
    <col min="15922" max="15922" width="7.85546875" style="157" customWidth="1"/>
    <col min="15923" max="15925" width="6.42578125" style="157" customWidth="1"/>
    <col min="15926" max="15926" width="7.140625" style="157" customWidth="1"/>
    <col min="15927" max="16131" width="9.140625" style="157"/>
    <col min="16132" max="16132" width="2" style="157" customWidth="1"/>
    <col min="16133" max="16133" width="9.140625" style="157"/>
    <col min="16134" max="16134" width="9.42578125" style="157" bestFit="1" customWidth="1"/>
    <col min="16135" max="16135" width="25.28515625" style="157" bestFit="1" customWidth="1"/>
    <col min="16136" max="16136" width="12.28515625" style="157" customWidth="1"/>
    <col min="16137" max="16137" width="5.7109375" style="157" customWidth="1"/>
    <col min="16138" max="16138" width="8.5703125" style="157" customWidth="1"/>
    <col min="16139" max="16140" width="5.5703125" style="157" customWidth="1"/>
    <col min="16141" max="16141" width="10.85546875" style="157" customWidth="1"/>
    <col min="16142" max="16142" width="8.85546875" style="157" customWidth="1"/>
    <col min="16143" max="16143" width="8.140625" style="157" customWidth="1"/>
    <col min="16144" max="16144" width="6.28515625" style="157" customWidth="1"/>
    <col min="16145" max="16145" width="6.140625" style="157" customWidth="1"/>
    <col min="16146" max="16147" width="8" style="157" customWidth="1"/>
    <col min="16148" max="16148" width="7.7109375" style="157" customWidth="1"/>
    <col min="16149" max="16150" width="6.42578125" style="157" customWidth="1"/>
    <col min="16151" max="16151" width="7.5703125" style="157" customWidth="1"/>
    <col min="16152" max="16152" width="6.140625" style="157" customWidth="1"/>
    <col min="16153" max="16159" width="6.7109375" style="157" customWidth="1"/>
    <col min="16160" max="16161" width="8.140625" style="157" customWidth="1"/>
    <col min="16162" max="16165" width="9.42578125" style="157" customWidth="1"/>
    <col min="16166" max="16171" width="7" style="157" customWidth="1"/>
    <col min="16172" max="16173" width="5.5703125" style="157" customWidth="1"/>
    <col min="16174" max="16174" width="11.28515625" style="157" customWidth="1"/>
    <col min="16175" max="16175" width="7.7109375" style="157" customWidth="1"/>
    <col min="16176" max="16176" width="8.42578125" style="157" customWidth="1"/>
    <col min="16177" max="16177" width="6.7109375" style="157" customWidth="1"/>
    <col min="16178" max="16178" width="7.85546875" style="157" customWidth="1"/>
    <col min="16179" max="16181" width="6.42578125" style="157" customWidth="1"/>
    <col min="16182" max="16182" width="7.140625" style="157" customWidth="1"/>
    <col min="16183" max="16384" width="9.140625" style="157"/>
  </cols>
  <sheetData>
    <row r="2" spans="1:54">
      <c r="C2" s="255"/>
      <c r="J2" s="161" t="s">
        <v>161</v>
      </c>
      <c r="AU2" s="162"/>
      <c r="AW2" s="162"/>
      <c r="AX2" s="232"/>
      <c r="AY2" s="162"/>
      <c r="AZ2" s="162"/>
      <c r="BA2" s="162"/>
    </row>
    <row r="3" spans="1:54">
      <c r="AU3" s="162"/>
      <c r="AW3" s="162"/>
      <c r="AX3" s="232"/>
      <c r="AY3" s="162"/>
      <c r="AZ3" s="162"/>
      <c r="BA3" s="162"/>
    </row>
    <row r="4" spans="1:54" s="195" customFormat="1" ht="78.75">
      <c r="A4" s="187"/>
      <c r="B4" s="188"/>
      <c r="C4" s="189" t="s">
        <v>159</v>
      </c>
      <c r="D4" s="247" t="s">
        <v>128</v>
      </c>
      <c r="E4" s="253" t="s">
        <v>238</v>
      </c>
      <c r="F4" s="253" t="s">
        <v>237</v>
      </c>
      <c r="G4" s="253" t="s">
        <v>239</v>
      </c>
      <c r="H4" s="248" t="s">
        <v>218</v>
      </c>
      <c r="I4" s="248" t="s">
        <v>220</v>
      </c>
      <c r="J4" s="190" t="s">
        <v>219</v>
      </c>
      <c r="K4" s="191" t="s">
        <v>228</v>
      </c>
      <c r="L4" s="192" t="s">
        <v>227</v>
      </c>
      <c r="M4" s="192" t="s">
        <v>216</v>
      </c>
      <c r="N4" s="191" t="s">
        <v>211</v>
      </c>
      <c r="O4" s="191" t="s">
        <v>217</v>
      </c>
      <c r="P4" s="192" t="s">
        <v>212</v>
      </c>
      <c r="Q4" s="193" t="s">
        <v>213</v>
      </c>
      <c r="R4" s="193" t="s">
        <v>226</v>
      </c>
      <c r="S4" s="193" t="s">
        <v>251</v>
      </c>
      <c r="T4" s="191" t="s">
        <v>129</v>
      </c>
      <c r="U4" s="193" t="s">
        <v>223</v>
      </c>
      <c r="V4" s="193" t="s">
        <v>130</v>
      </c>
      <c r="W4" s="191" t="s">
        <v>215</v>
      </c>
      <c r="X4" s="193" t="s">
        <v>224</v>
      </c>
      <c r="Y4" s="193" t="s">
        <v>222</v>
      </c>
      <c r="Z4" s="191" t="s">
        <v>131</v>
      </c>
      <c r="AA4" s="258" t="s">
        <v>132</v>
      </c>
      <c r="AB4" s="258" t="s">
        <v>133</v>
      </c>
      <c r="AC4" s="193" t="s">
        <v>134</v>
      </c>
      <c r="AD4" s="193" t="s">
        <v>135</v>
      </c>
      <c r="AE4" s="193" t="s">
        <v>136</v>
      </c>
      <c r="AF4" s="191" t="s">
        <v>137</v>
      </c>
      <c r="AG4" s="191" t="s">
        <v>138</v>
      </c>
      <c r="AH4" s="191" t="s">
        <v>139</v>
      </c>
      <c r="AI4" s="191" t="s">
        <v>78</v>
      </c>
      <c r="AJ4" s="240" t="s">
        <v>205</v>
      </c>
      <c r="AK4" s="191" t="s">
        <v>140</v>
      </c>
      <c r="AL4" s="191" t="s">
        <v>141</v>
      </c>
      <c r="AM4" s="191" t="s">
        <v>142</v>
      </c>
      <c r="AN4" s="191" t="s">
        <v>143</v>
      </c>
      <c r="AO4" s="191" t="s">
        <v>144</v>
      </c>
      <c r="AP4" s="191" t="s">
        <v>145</v>
      </c>
      <c r="AQ4" s="191" t="s">
        <v>225</v>
      </c>
      <c r="AR4" s="193" t="s">
        <v>146</v>
      </c>
      <c r="AS4" s="191" t="s">
        <v>147</v>
      </c>
      <c r="AT4" s="194" t="s">
        <v>148</v>
      </c>
      <c r="AU4" s="192" t="s">
        <v>149</v>
      </c>
      <c r="AV4" s="191" t="s">
        <v>221</v>
      </c>
      <c r="AW4" s="192" t="s">
        <v>172</v>
      </c>
      <c r="AX4" s="233" t="s">
        <v>261</v>
      </c>
      <c r="AY4" s="192" t="s">
        <v>173</v>
      </c>
      <c r="AZ4" s="192" t="s">
        <v>150</v>
      </c>
      <c r="BA4" s="192" t="s">
        <v>151</v>
      </c>
      <c r="BB4" s="191" t="s">
        <v>6</v>
      </c>
    </row>
    <row r="5" spans="1:54">
      <c r="A5" s="165" t="s">
        <v>152</v>
      </c>
      <c r="B5" s="166" t="s">
        <v>153</v>
      </c>
      <c r="C5" s="167" t="s">
        <v>154</v>
      </c>
      <c r="D5" s="249" t="s">
        <v>155</v>
      </c>
      <c r="E5" s="249" t="s">
        <v>156</v>
      </c>
      <c r="F5" s="249" t="s">
        <v>156</v>
      </c>
      <c r="G5" s="249" t="s">
        <v>156</v>
      </c>
      <c r="H5" s="249"/>
      <c r="I5" s="249"/>
      <c r="J5" s="168" t="s">
        <v>156</v>
      </c>
      <c r="K5" s="169" t="s">
        <v>155</v>
      </c>
      <c r="L5" s="169"/>
      <c r="M5" s="169" t="s">
        <v>155</v>
      </c>
      <c r="N5" s="169" t="s">
        <v>155</v>
      </c>
      <c r="O5" s="169" t="s">
        <v>155</v>
      </c>
      <c r="P5" s="169" t="s">
        <v>155</v>
      </c>
      <c r="Q5" s="169" t="s">
        <v>155</v>
      </c>
      <c r="R5" s="169"/>
      <c r="S5" s="169" t="s">
        <v>155</v>
      </c>
      <c r="T5" s="169"/>
      <c r="U5" s="169"/>
      <c r="V5" s="169" t="s">
        <v>155</v>
      </c>
      <c r="W5" s="169" t="s">
        <v>155</v>
      </c>
      <c r="X5" s="169"/>
      <c r="Y5" s="169"/>
      <c r="Z5" s="170"/>
      <c r="AA5" s="169"/>
      <c r="AB5" s="169"/>
      <c r="AC5" s="169"/>
      <c r="AD5" s="169"/>
      <c r="AE5" s="169"/>
      <c r="AF5" s="169" t="s">
        <v>155</v>
      </c>
      <c r="AG5" s="169"/>
      <c r="AH5" s="169"/>
      <c r="AI5" s="169"/>
      <c r="AJ5" s="241"/>
      <c r="AK5" s="169"/>
      <c r="AL5" s="169"/>
      <c r="AM5" s="169"/>
      <c r="AN5" s="169"/>
      <c r="AO5" s="169"/>
      <c r="AP5" s="169"/>
      <c r="AQ5" s="169" t="s">
        <v>155</v>
      </c>
      <c r="AR5" s="169" t="s">
        <v>155</v>
      </c>
      <c r="AS5" s="169"/>
      <c r="AT5" s="169"/>
      <c r="AU5" s="169" t="s">
        <v>155</v>
      </c>
      <c r="AV5" s="169" t="s">
        <v>155</v>
      </c>
      <c r="AW5" s="169" t="s">
        <v>155</v>
      </c>
      <c r="AX5" s="234" t="s">
        <v>155</v>
      </c>
      <c r="AY5" s="169" t="s">
        <v>155</v>
      </c>
      <c r="AZ5" s="169"/>
      <c r="BA5" s="169"/>
      <c r="BB5" s="165"/>
    </row>
    <row r="6" spans="1:54" ht="12.75" customHeight="1">
      <c r="A6" s="165"/>
      <c r="B6" s="166" t="s">
        <v>163</v>
      </c>
      <c r="C6" s="164" t="s">
        <v>162</v>
      </c>
      <c r="D6" s="235">
        <v>2134950</v>
      </c>
      <c r="E6" s="235"/>
      <c r="F6" s="235"/>
      <c r="G6" s="235"/>
      <c r="H6" s="235"/>
      <c r="I6" s="235"/>
      <c r="J6" s="172"/>
      <c r="K6" s="171">
        <v>2487980</v>
      </c>
      <c r="L6" s="171"/>
      <c r="M6" s="171">
        <v>370289</v>
      </c>
      <c r="N6" s="171">
        <v>42296</v>
      </c>
      <c r="O6" s="171">
        <v>234516</v>
      </c>
      <c r="P6" s="171">
        <v>42296</v>
      </c>
      <c r="Q6" s="171">
        <v>216216</v>
      </c>
      <c r="R6" s="171"/>
      <c r="S6" s="171">
        <v>140000</v>
      </c>
      <c r="U6" s="171"/>
      <c r="V6" s="171"/>
      <c r="W6" s="171"/>
      <c r="X6" s="171"/>
      <c r="Y6" s="171"/>
      <c r="Z6" s="169"/>
      <c r="AA6" s="171"/>
      <c r="AB6" s="171"/>
      <c r="AC6" s="171"/>
      <c r="AD6" s="171"/>
      <c r="AE6" s="171"/>
      <c r="AF6" s="171"/>
      <c r="AG6" s="171"/>
      <c r="AH6" s="171"/>
      <c r="AI6" s="171"/>
      <c r="AJ6" s="196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235"/>
      <c r="AY6" s="171"/>
      <c r="AZ6" s="171"/>
      <c r="BA6" s="171"/>
      <c r="BB6" s="171"/>
    </row>
    <row r="7" spans="1:54" ht="12" customHeight="1">
      <c r="A7" s="165"/>
      <c r="B7" s="166" t="s">
        <v>163</v>
      </c>
      <c r="C7" s="174" t="s">
        <v>164</v>
      </c>
      <c r="D7" s="236">
        <v>108167</v>
      </c>
      <c r="E7" s="236"/>
      <c r="F7" s="236"/>
      <c r="G7" s="236"/>
      <c r="H7" s="236"/>
      <c r="I7" s="236"/>
      <c r="J7" s="176"/>
      <c r="K7" s="175"/>
      <c r="L7" s="175">
        <v>127832</v>
      </c>
      <c r="M7" s="171">
        <v>19175</v>
      </c>
      <c r="N7" s="175">
        <v>2173</v>
      </c>
      <c r="O7" s="175">
        <v>12144</v>
      </c>
      <c r="P7" s="175">
        <v>2173</v>
      </c>
      <c r="Q7" s="175">
        <v>5348</v>
      </c>
      <c r="R7" s="175"/>
      <c r="S7" s="175"/>
      <c r="T7" s="175"/>
      <c r="U7" s="175"/>
      <c r="V7" s="175"/>
      <c r="W7" s="175"/>
      <c r="X7" s="175"/>
      <c r="Y7" s="175"/>
      <c r="Z7" s="171"/>
      <c r="AA7" s="175"/>
      <c r="AB7" s="175"/>
      <c r="AC7" s="175"/>
      <c r="AD7" s="175"/>
      <c r="AE7" s="175"/>
      <c r="AF7" s="175"/>
      <c r="AG7" s="175"/>
      <c r="AH7" s="175"/>
      <c r="AI7" s="175"/>
      <c r="AJ7" s="242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236"/>
      <c r="AY7" s="175"/>
      <c r="AZ7" s="175"/>
      <c r="BA7" s="175"/>
      <c r="BB7" s="175"/>
    </row>
    <row r="8" spans="1:54">
      <c r="A8" s="165"/>
      <c r="B8" s="166" t="s">
        <v>163</v>
      </c>
      <c r="C8" s="164" t="s">
        <v>165</v>
      </c>
      <c r="D8" s="235">
        <v>946629</v>
      </c>
      <c r="E8" s="235"/>
      <c r="F8" s="235"/>
      <c r="G8" s="235"/>
      <c r="H8" s="235"/>
      <c r="I8" s="235"/>
      <c r="J8" s="172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96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235"/>
      <c r="AY8" s="171"/>
      <c r="AZ8" s="171"/>
      <c r="BA8" s="171"/>
      <c r="BB8" s="171"/>
    </row>
    <row r="9" spans="1:54" ht="12" customHeight="1">
      <c r="A9" s="165"/>
      <c r="B9" s="166" t="s">
        <v>163</v>
      </c>
      <c r="C9" s="164" t="s">
        <v>166</v>
      </c>
      <c r="D9" s="235">
        <v>2000</v>
      </c>
      <c r="E9" s="235"/>
      <c r="F9" s="235"/>
      <c r="G9" s="235"/>
      <c r="H9" s="235"/>
      <c r="I9" s="235"/>
      <c r="J9" s="172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>
        <v>2000</v>
      </c>
      <c r="AI9" s="171"/>
      <c r="AJ9" s="196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235"/>
      <c r="AY9" s="171"/>
      <c r="AZ9" s="171"/>
      <c r="BA9" s="171"/>
      <c r="BB9" s="171"/>
    </row>
    <row r="10" spans="1:54" ht="12" customHeight="1">
      <c r="A10" s="165"/>
      <c r="B10" s="166" t="s">
        <v>168</v>
      </c>
      <c r="C10" s="164" t="s">
        <v>167</v>
      </c>
      <c r="D10" s="235">
        <v>1827</v>
      </c>
      <c r="E10" s="235"/>
      <c r="F10" s="235"/>
      <c r="G10" s="235"/>
      <c r="H10" s="235"/>
      <c r="I10" s="235"/>
      <c r="J10" s="172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>
        <v>1827</v>
      </c>
      <c r="AI10" s="171"/>
      <c r="AJ10" s="196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235"/>
      <c r="AY10" s="171"/>
      <c r="AZ10" s="171"/>
      <c r="BA10" s="171"/>
      <c r="BB10" s="171"/>
    </row>
    <row r="11" spans="1:54">
      <c r="A11" s="165"/>
      <c r="B11" s="166" t="s">
        <v>169</v>
      </c>
      <c r="C11" s="164" t="s">
        <v>170</v>
      </c>
      <c r="D11" s="235">
        <v>9600</v>
      </c>
      <c r="E11" s="235"/>
      <c r="F11" s="235"/>
      <c r="G11" s="235"/>
      <c r="H11" s="235"/>
      <c r="I11" s="235"/>
      <c r="J11" s="172"/>
      <c r="K11" s="173"/>
      <c r="L11" s="173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96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>
        <v>9600</v>
      </c>
      <c r="AX11" s="235"/>
      <c r="AY11" s="171"/>
      <c r="AZ11" s="171"/>
      <c r="BA11" s="171"/>
      <c r="BB11" s="171"/>
    </row>
    <row r="12" spans="1:54">
      <c r="A12" s="165"/>
      <c r="B12" s="166" t="s">
        <v>169</v>
      </c>
      <c r="C12" s="164" t="s">
        <v>171</v>
      </c>
      <c r="D12" s="235">
        <v>28965</v>
      </c>
      <c r="E12" s="235"/>
      <c r="F12" s="235"/>
      <c r="G12" s="235"/>
      <c r="H12" s="235"/>
      <c r="I12" s="235"/>
      <c r="J12" s="172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96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>
        <v>28965</v>
      </c>
      <c r="AW12" s="171"/>
      <c r="AX12" s="235"/>
      <c r="AY12" s="171"/>
      <c r="AZ12" s="171"/>
      <c r="BA12" s="171"/>
      <c r="BB12" s="181"/>
    </row>
    <row r="13" spans="1:54" ht="12" customHeight="1">
      <c r="A13" s="165"/>
      <c r="B13" s="166" t="s">
        <v>174</v>
      </c>
      <c r="C13" s="164" t="s">
        <v>129</v>
      </c>
      <c r="D13" s="235">
        <v>20250</v>
      </c>
      <c r="E13" s="235"/>
      <c r="F13" s="235"/>
      <c r="G13" s="235"/>
      <c r="H13" s="235"/>
      <c r="I13" s="235"/>
      <c r="J13" s="172"/>
      <c r="K13" s="171"/>
      <c r="L13" s="171"/>
      <c r="M13" s="171"/>
      <c r="N13" s="171"/>
      <c r="O13" s="171"/>
      <c r="P13" s="171"/>
      <c r="Q13" s="171"/>
      <c r="R13" s="171"/>
      <c r="S13" s="171"/>
      <c r="T13" s="171">
        <v>20250</v>
      </c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96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235"/>
      <c r="AY13" s="171"/>
      <c r="AZ13" s="171"/>
      <c r="BA13" s="171"/>
      <c r="BB13" s="171"/>
    </row>
    <row r="14" spans="1:54" s="200" customFormat="1" ht="12" customHeight="1">
      <c r="A14" s="197"/>
      <c r="B14" s="198" t="s">
        <v>182</v>
      </c>
      <c r="C14" s="199" t="s">
        <v>183</v>
      </c>
      <c r="D14" s="250"/>
      <c r="E14" s="250"/>
      <c r="F14" s="250">
        <v>143270.32</v>
      </c>
      <c r="G14" s="250"/>
      <c r="H14" s="250"/>
      <c r="I14" s="250">
        <v>5.37</v>
      </c>
      <c r="J14" s="186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86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237"/>
      <c r="AY14" s="179"/>
      <c r="AZ14" s="179"/>
      <c r="BA14" s="179"/>
      <c r="BB14" s="179"/>
    </row>
    <row r="15" spans="1:54" s="200" customFormat="1" ht="12" customHeight="1">
      <c r="A15" s="197"/>
      <c r="B15" s="198" t="s">
        <v>182</v>
      </c>
      <c r="C15" s="199" t="s">
        <v>184</v>
      </c>
      <c r="D15" s="250"/>
      <c r="E15" s="250">
        <v>111728.23</v>
      </c>
      <c r="F15" s="250"/>
      <c r="G15" s="250"/>
      <c r="H15" s="250">
        <v>5</v>
      </c>
      <c r="I15" s="250"/>
      <c r="J15" s="186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86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237"/>
      <c r="AY15" s="179"/>
      <c r="AZ15" s="179"/>
      <c r="BA15" s="179"/>
      <c r="BB15" s="179"/>
    </row>
    <row r="16" spans="1:54" ht="16.5" customHeight="1">
      <c r="A16" s="165"/>
      <c r="B16" s="166" t="s">
        <v>175</v>
      </c>
      <c r="C16" s="164" t="s">
        <v>176</v>
      </c>
      <c r="D16" s="235">
        <v>64612</v>
      </c>
      <c r="E16" s="235"/>
      <c r="F16" s="235"/>
      <c r="G16" s="235"/>
      <c r="H16" s="235"/>
      <c r="I16" s="235"/>
      <c r="J16" s="172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96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235">
        <v>64612</v>
      </c>
      <c r="AY16" s="171"/>
      <c r="AZ16" s="171"/>
      <c r="BA16" s="171"/>
      <c r="BB16" s="181"/>
    </row>
    <row r="17" spans="1:54" ht="22.5">
      <c r="A17" s="165"/>
      <c r="B17" s="166" t="s">
        <v>175</v>
      </c>
      <c r="C17" s="164" t="s">
        <v>177</v>
      </c>
      <c r="D17" s="235">
        <v>4052</v>
      </c>
      <c r="E17" s="235"/>
      <c r="F17" s="235"/>
      <c r="G17" s="235"/>
      <c r="H17" s="235"/>
      <c r="I17" s="235"/>
      <c r="J17" s="172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>
        <v>4052</v>
      </c>
      <c r="AI17" s="171"/>
      <c r="AJ17" s="196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235"/>
      <c r="AY17" s="171"/>
      <c r="AZ17" s="171"/>
      <c r="BA17" s="171"/>
      <c r="BB17" s="181"/>
    </row>
    <row r="18" spans="1:54" ht="12.75" customHeight="1">
      <c r="A18" s="165"/>
      <c r="B18" s="166" t="s">
        <v>179</v>
      </c>
      <c r="C18" s="164" t="s">
        <v>178</v>
      </c>
      <c r="D18" s="235">
        <v>8500</v>
      </c>
      <c r="E18" s="235"/>
      <c r="F18" s="235"/>
      <c r="G18" s="235"/>
      <c r="H18" s="235"/>
      <c r="I18" s="235"/>
      <c r="J18" s="172"/>
      <c r="K18" s="171"/>
      <c r="L18" s="171"/>
      <c r="M18" s="171"/>
      <c r="N18" s="171"/>
      <c r="O18" s="171"/>
      <c r="P18" s="171"/>
      <c r="Q18" s="171"/>
      <c r="R18" s="171"/>
      <c r="S18" s="171">
        <v>8500</v>
      </c>
      <c r="T18" s="171"/>
      <c r="U18" s="171"/>
      <c r="V18" s="171"/>
      <c r="W18" s="171"/>
      <c r="X18" s="171"/>
      <c r="Y18" s="171"/>
      <c r="Z18" s="175"/>
      <c r="AA18" s="171"/>
      <c r="AB18" s="171"/>
      <c r="AC18" s="171"/>
      <c r="AD18" s="171"/>
      <c r="AE18" s="171"/>
      <c r="AF18" s="171"/>
      <c r="AG18" s="171"/>
      <c r="AH18" s="171"/>
      <c r="AI18" s="171"/>
      <c r="AJ18" s="196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235"/>
      <c r="AY18" s="171"/>
      <c r="AZ18" s="171"/>
      <c r="BA18" s="171"/>
      <c r="BB18" s="181"/>
    </row>
    <row r="19" spans="1:54" ht="12.75" customHeight="1">
      <c r="A19" s="165"/>
      <c r="B19" s="166" t="s">
        <v>179</v>
      </c>
      <c r="C19" s="164" t="s">
        <v>178</v>
      </c>
      <c r="D19" s="235">
        <v>8500</v>
      </c>
      <c r="E19" s="235"/>
      <c r="F19" s="235"/>
      <c r="G19" s="235"/>
      <c r="H19" s="235"/>
      <c r="I19" s="235"/>
      <c r="J19" s="172"/>
      <c r="K19" s="171"/>
      <c r="L19" s="171"/>
      <c r="M19" s="171"/>
      <c r="N19" s="171"/>
      <c r="O19" s="171"/>
      <c r="P19" s="171"/>
      <c r="Q19" s="171"/>
      <c r="R19" s="171"/>
      <c r="S19" s="171">
        <v>8500</v>
      </c>
      <c r="T19" s="171"/>
      <c r="U19" s="171"/>
      <c r="V19" s="171"/>
      <c r="W19" s="171"/>
      <c r="X19" s="171"/>
      <c r="Y19" s="171"/>
      <c r="Z19" s="175"/>
      <c r="AA19" s="171"/>
      <c r="AB19" s="171"/>
      <c r="AC19" s="171"/>
      <c r="AD19" s="171"/>
      <c r="AE19" s="171"/>
      <c r="AF19" s="171"/>
      <c r="AG19" s="171"/>
      <c r="AH19" s="171"/>
      <c r="AI19" s="171"/>
      <c r="AJ19" s="196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235"/>
      <c r="AY19" s="171"/>
      <c r="AZ19" s="171"/>
      <c r="BA19" s="171"/>
      <c r="BB19" s="181"/>
    </row>
    <row r="20" spans="1:54" ht="12.75" customHeight="1">
      <c r="A20" s="165"/>
      <c r="B20" s="166" t="s">
        <v>179</v>
      </c>
      <c r="C20" s="164" t="s">
        <v>178</v>
      </c>
      <c r="D20" s="235">
        <v>12750</v>
      </c>
      <c r="E20" s="235"/>
      <c r="F20" s="235"/>
      <c r="G20" s="235"/>
      <c r="H20" s="235"/>
      <c r="I20" s="235"/>
      <c r="J20" s="172"/>
      <c r="K20" s="171"/>
      <c r="L20" s="171"/>
      <c r="M20" s="171"/>
      <c r="N20" s="171"/>
      <c r="O20" s="171"/>
      <c r="P20" s="171"/>
      <c r="Q20" s="171"/>
      <c r="R20" s="171"/>
      <c r="S20" s="171">
        <v>12750</v>
      </c>
      <c r="T20" s="171"/>
      <c r="U20" s="171"/>
      <c r="V20" s="171"/>
      <c r="W20" s="171"/>
      <c r="X20" s="171"/>
      <c r="Y20" s="171"/>
      <c r="Z20" s="175"/>
      <c r="AA20" s="171"/>
      <c r="AB20" s="171"/>
      <c r="AC20" s="171"/>
      <c r="AD20" s="171"/>
      <c r="AE20" s="171"/>
      <c r="AF20" s="171"/>
      <c r="AG20" s="171"/>
      <c r="AH20" s="171"/>
      <c r="AI20" s="171"/>
      <c r="AJ20" s="196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235"/>
      <c r="AY20" s="171"/>
      <c r="AZ20" s="171"/>
      <c r="BA20" s="171"/>
      <c r="BB20" s="181"/>
    </row>
    <row r="21" spans="1:54">
      <c r="A21" s="165"/>
      <c r="B21" s="166" t="s">
        <v>181</v>
      </c>
      <c r="C21" s="178" t="s">
        <v>198</v>
      </c>
      <c r="D21" s="237">
        <v>10699.62</v>
      </c>
      <c r="E21" s="237"/>
      <c r="F21" s="237"/>
      <c r="G21" s="237"/>
      <c r="H21" s="237"/>
      <c r="I21" s="237"/>
      <c r="J21" s="180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96"/>
      <c r="AK21" s="171"/>
      <c r="AL21" s="171"/>
      <c r="AM21" s="171"/>
      <c r="AN21" s="171"/>
      <c r="AO21" s="171"/>
      <c r="AP21" s="171"/>
      <c r="AQ21" s="171"/>
      <c r="AR21" s="196">
        <v>10699.62</v>
      </c>
      <c r="AS21" s="171"/>
      <c r="AT21" s="171"/>
      <c r="AU21" s="171"/>
      <c r="AV21" s="171"/>
      <c r="AW21" s="171"/>
      <c r="AX21" s="235"/>
      <c r="AY21" s="171"/>
      <c r="AZ21" s="171"/>
      <c r="BA21" s="171"/>
      <c r="BB21" s="171"/>
    </row>
    <row r="22" spans="1:54">
      <c r="A22" s="165"/>
      <c r="B22" s="166" t="s">
        <v>180</v>
      </c>
      <c r="C22" s="164" t="s">
        <v>157</v>
      </c>
      <c r="D22" s="235">
        <v>2300</v>
      </c>
      <c r="E22" s="235"/>
      <c r="F22" s="235"/>
      <c r="G22" s="235"/>
      <c r="H22" s="235"/>
      <c r="I22" s="235"/>
      <c r="J22" s="172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>
        <v>2300</v>
      </c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96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235"/>
      <c r="AY22" s="171"/>
      <c r="AZ22" s="171"/>
      <c r="BA22" s="171"/>
      <c r="BB22" s="181"/>
    </row>
    <row r="23" spans="1:54">
      <c r="A23" s="182"/>
      <c r="B23" s="183"/>
      <c r="C23" s="184" t="s">
        <v>185</v>
      </c>
      <c r="D23" s="251"/>
      <c r="E23" s="251"/>
      <c r="F23" s="251"/>
      <c r="G23" s="251"/>
      <c r="H23" s="251"/>
      <c r="I23" s="251"/>
      <c r="J23" s="185" t="s">
        <v>256</v>
      </c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96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235"/>
      <c r="AY23" s="171"/>
      <c r="AZ23" s="171"/>
      <c r="BA23" s="171"/>
      <c r="BB23" s="181"/>
    </row>
    <row r="24" spans="1:54">
      <c r="A24" s="223"/>
      <c r="B24" s="224"/>
      <c r="C24" s="225"/>
      <c r="D24" s="238"/>
      <c r="E24" s="238"/>
      <c r="F24" s="238"/>
      <c r="G24" s="238"/>
      <c r="H24" s="238"/>
      <c r="I24" s="238"/>
      <c r="J24" s="227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7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38"/>
      <c r="AY24" s="226"/>
      <c r="AZ24" s="226"/>
      <c r="BA24" s="226"/>
      <c r="BB24" s="228"/>
    </row>
    <row r="25" spans="1:54">
      <c r="A25" s="165"/>
      <c r="B25" s="166" t="s">
        <v>189</v>
      </c>
      <c r="C25" s="164" t="s">
        <v>186</v>
      </c>
      <c r="D25" s="235">
        <v>2002026</v>
      </c>
      <c r="E25" s="235"/>
      <c r="F25" s="235"/>
      <c r="G25" s="235"/>
      <c r="H25" s="235"/>
      <c r="I25" s="235"/>
      <c r="J25" s="172"/>
      <c r="K25" s="171">
        <v>2469900</v>
      </c>
      <c r="L25" s="171"/>
      <c r="M25" s="171">
        <v>367577</v>
      </c>
      <c r="N25" s="171">
        <v>41988</v>
      </c>
      <c r="O25" s="171">
        <v>232799</v>
      </c>
      <c r="P25" s="171">
        <v>41988</v>
      </c>
      <c r="Q25" s="171">
        <v>192387</v>
      </c>
      <c r="R25" s="171">
        <v>700</v>
      </c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96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235"/>
      <c r="AY25" s="171"/>
      <c r="AZ25" s="171"/>
      <c r="BA25" s="171"/>
      <c r="BB25" s="181"/>
    </row>
    <row r="26" spans="1:54">
      <c r="A26" s="165"/>
      <c r="B26" s="166" t="s">
        <v>189</v>
      </c>
      <c r="C26" s="174" t="s">
        <v>187</v>
      </c>
      <c r="D26" s="235">
        <v>186178</v>
      </c>
      <c r="E26" s="235"/>
      <c r="F26" s="235"/>
      <c r="G26" s="235"/>
      <c r="H26" s="235"/>
      <c r="I26" s="235"/>
      <c r="J26" s="172"/>
      <c r="K26" s="171"/>
      <c r="L26" s="171">
        <v>215787</v>
      </c>
      <c r="M26" s="171">
        <v>32368</v>
      </c>
      <c r="N26" s="171">
        <v>3668</v>
      </c>
      <c r="O26" s="171">
        <v>20500</v>
      </c>
      <c r="P26" s="171">
        <v>3668</v>
      </c>
      <c r="Q26" s="171">
        <v>5442</v>
      </c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96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235"/>
      <c r="AY26" s="171"/>
      <c r="AZ26" s="171"/>
      <c r="BA26" s="171"/>
      <c r="BB26" s="181"/>
    </row>
    <row r="27" spans="1:54">
      <c r="A27" s="165"/>
      <c r="B27" s="166" t="s">
        <v>189</v>
      </c>
      <c r="C27" s="164" t="s">
        <v>188</v>
      </c>
      <c r="D27" s="235">
        <v>942393</v>
      </c>
      <c r="E27" s="235"/>
      <c r="F27" s="235"/>
      <c r="G27" s="235"/>
      <c r="H27" s="235"/>
      <c r="I27" s="235"/>
      <c r="J27" s="172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96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235"/>
      <c r="AY27" s="171"/>
      <c r="AZ27" s="171"/>
      <c r="BA27" s="171"/>
      <c r="BB27" s="181"/>
    </row>
    <row r="28" spans="1:54">
      <c r="A28" s="165"/>
      <c r="B28" s="166" t="s">
        <v>192</v>
      </c>
      <c r="C28" s="164" t="s">
        <v>191</v>
      </c>
      <c r="D28" s="235">
        <v>20117</v>
      </c>
      <c r="E28" s="235"/>
      <c r="F28" s="235"/>
      <c r="G28" s="235"/>
      <c r="H28" s="235"/>
      <c r="I28" s="235"/>
      <c r="J28" s="172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>
        <v>20117</v>
      </c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96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235"/>
      <c r="AY28" s="171"/>
      <c r="AZ28" s="171"/>
      <c r="BA28" s="171"/>
      <c r="BB28" s="181"/>
    </row>
    <row r="29" spans="1:54">
      <c r="A29" s="165"/>
      <c r="B29" s="166" t="s">
        <v>192</v>
      </c>
      <c r="C29" s="164" t="s">
        <v>191</v>
      </c>
      <c r="D29" s="235">
        <v>51206</v>
      </c>
      <c r="E29" s="235"/>
      <c r="F29" s="235"/>
      <c r="G29" s="235"/>
      <c r="H29" s="235"/>
      <c r="I29" s="235"/>
      <c r="J29" s="172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>
        <v>51206</v>
      </c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96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235"/>
      <c r="AY29" s="171"/>
      <c r="AZ29" s="171"/>
      <c r="BA29" s="171"/>
      <c r="BB29" s="181"/>
    </row>
    <row r="30" spans="1:54">
      <c r="A30" s="165"/>
      <c r="B30" s="166" t="s">
        <v>192</v>
      </c>
      <c r="C30" s="164" t="s">
        <v>191</v>
      </c>
      <c r="D30" s="235">
        <v>17069</v>
      </c>
      <c r="E30" s="235"/>
      <c r="F30" s="235"/>
      <c r="G30" s="235"/>
      <c r="H30" s="235"/>
      <c r="I30" s="235"/>
      <c r="J30" s="172"/>
      <c r="K30" s="173"/>
      <c r="L30" s="173"/>
      <c r="M30" s="171"/>
      <c r="N30" s="171"/>
      <c r="O30" s="171"/>
      <c r="P30" s="171"/>
      <c r="Q30" s="171"/>
      <c r="R30" s="171"/>
      <c r="S30" s="171"/>
      <c r="T30" s="171"/>
      <c r="U30" s="171">
        <v>17069</v>
      </c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96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235"/>
      <c r="AY30" s="171"/>
      <c r="AZ30" s="171"/>
      <c r="BA30" s="171"/>
      <c r="BB30" s="181"/>
    </row>
    <row r="31" spans="1:54" ht="11.25" customHeight="1">
      <c r="A31" s="244"/>
      <c r="B31" s="245" t="s">
        <v>192</v>
      </c>
      <c r="C31" s="246" t="s">
        <v>236</v>
      </c>
      <c r="D31" s="252"/>
      <c r="E31" s="252"/>
      <c r="F31" s="252">
        <v>155835.64000000001</v>
      </c>
      <c r="G31" s="252"/>
      <c r="H31" s="252"/>
      <c r="I31" s="252">
        <v>5.32</v>
      </c>
      <c r="J31" s="172"/>
      <c r="K31" s="173"/>
      <c r="L31" s="173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96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235"/>
      <c r="AY31" s="171"/>
      <c r="AZ31" s="171"/>
      <c r="BA31" s="171"/>
      <c r="BB31" s="181"/>
    </row>
    <row r="32" spans="1:54">
      <c r="A32" s="165"/>
      <c r="B32" s="166" t="s">
        <v>196</v>
      </c>
      <c r="C32" s="164" t="s">
        <v>197</v>
      </c>
      <c r="D32" s="235">
        <v>1980</v>
      </c>
      <c r="E32" s="235"/>
      <c r="F32" s="235"/>
      <c r="G32" s="235"/>
      <c r="H32" s="235"/>
      <c r="I32" s="235"/>
      <c r="J32" s="172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>
        <v>1980</v>
      </c>
      <c r="AI32" s="171"/>
      <c r="AJ32" s="196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235"/>
      <c r="AY32" s="171"/>
      <c r="AZ32" s="171"/>
      <c r="BA32" s="171"/>
      <c r="BB32" s="181"/>
    </row>
    <row r="33" spans="1:54">
      <c r="A33" s="165"/>
      <c r="B33" s="166" t="s">
        <v>196</v>
      </c>
      <c r="C33" s="164" t="s">
        <v>198</v>
      </c>
      <c r="D33" s="235">
        <v>11699.63</v>
      </c>
      <c r="E33" s="235"/>
      <c r="F33" s="235"/>
      <c r="G33" s="235"/>
      <c r="H33" s="235"/>
      <c r="I33" s="235"/>
      <c r="J33" s="172"/>
      <c r="K33" s="171"/>
      <c r="L33" s="171"/>
      <c r="M33" s="171"/>
      <c r="N33" s="171"/>
      <c r="O33" s="173"/>
      <c r="P33" s="171"/>
      <c r="Q33" s="171"/>
      <c r="R33" s="171"/>
      <c r="S33" s="171"/>
      <c r="T33" s="173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96"/>
      <c r="AK33" s="171"/>
      <c r="AL33" s="171"/>
      <c r="AM33" s="171"/>
      <c r="AN33" s="171"/>
      <c r="AO33" s="171"/>
      <c r="AP33" s="171"/>
      <c r="AQ33" s="171"/>
      <c r="AR33" s="196">
        <v>11699.63</v>
      </c>
      <c r="AS33" s="171"/>
      <c r="AT33" s="171"/>
      <c r="AU33" s="171"/>
      <c r="AV33" s="171"/>
      <c r="AW33" s="171"/>
      <c r="AX33" s="235"/>
      <c r="AY33" s="171"/>
      <c r="AZ33" s="171"/>
      <c r="BA33" s="171"/>
      <c r="BB33" s="181"/>
    </row>
    <row r="34" spans="1:54" ht="22.5">
      <c r="A34" s="165"/>
      <c r="B34" s="166" t="s">
        <v>196</v>
      </c>
      <c r="C34" s="159" t="s">
        <v>201</v>
      </c>
      <c r="D34" s="235">
        <v>118800</v>
      </c>
      <c r="E34" s="235"/>
      <c r="F34" s="235"/>
      <c r="G34" s="235"/>
      <c r="H34" s="235"/>
      <c r="I34" s="235"/>
      <c r="J34" s="172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>
        <v>118800</v>
      </c>
      <c r="AI34" s="171"/>
      <c r="AJ34" s="196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235"/>
      <c r="AY34" s="171"/>
      <c r="AZ34" s="171"/>
      <c r="BA34" s="171"/>
      <c r="BB34" s="171"/>
    </row>
    <row r="35" spans="1:54">
      <c r="A35" s="165"/>
      <c r="B35" s="166" t="s">
        <v>196</v>
      </c>
      <c r="C35" s="164" t="s">
        <v>200</v>
      </c>
      <c r="D35" s="235">
        <v>119813</v>
      </c>
      <c r="E35" s="235"/>
      <c r="F35" s="235"/>
      <c r="G35" s="235"/>
      <c r="H35" s="235"/>
      <c r="I35" s="235"/>
      <c r="J35" s="172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>
        <v>119813</v>
      </c>
      <c r="AI35" s="171"/>
      <c r="AJ35" s="196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235"/>
      <c r="AY35" s="171"/>
      <c r="AZ35" s="171"/>
      <c r="BA35" s="171"/>
      <c r="BB35" s="171"/>
    </row>
    <row r="36" spans="1:54">
      <c r="A36" s="165"/>
      <c r="B36" s="166" t="s">
        <v>204</v>
      </c>
      <c r="C36" s="164" t="s">
        <v>202</v>
      </c>
      <c r="D36" s="235">
        <v>13725</v>
      </c>
      <c r="E36" s="235"/>
      <c r="F36" s="235"/>
      <c r="G36" s="235"/>
      <c r="H36" s="235"/>
      <c r="I36" s="235"/>
      <c r="J36" s="172"/>
      <c r="K36" s="173"/>
      <c r="L36" s="173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96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>
        <v>13725</v>
      </c>
      <c r="AW36" s="171"/>
      <c r="AX36" s="235"/>
      <c r="AY36" s="171"/>
      <c r="AZ36" s="171"/>
      <c r="BA36" s="171"/>
      <c r="BB36" s="171"/>
    </row>
    <row r="37" spans="1:54">
      <c r="A37" s="165"/>
      <c r="B37" s="166" t="s">
        <v>204</v>
      </c>
      <c r="C37" s="164" t="s">
        <v>203</v>
      </c>
      <c r="D37" s="235">
        <v>4877.6000000000004</v>
      </c>
      <c r="E37" s="235"/>
      <c r="F37" s="235"/>
      <c r="G37" s="235"/>
      <c r="H37" s="235"/>
      <c r="I37" s="235"/>
      <c r="J37" s="172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96">
        <v>4877.6000000000004</v>
      </c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235"/>
      <c r="AY37" s="171"/>
      <c r="AZ37" s="171"/>
      <c r="BA37" s="171"/>
      <c r="BB37" s="171"/>
    </row>
    <row r="38" spans="1:54">
      <c r="A38" s="165"/>
      <c r="B38" s="166" t="s">
        <v>204</v>
      </c>
      <c r="C38" s="164" t="s">
        <v>266</v>
      </c>
      <c r="D38" s="235">
        <v>83965.6</v>
      </c>
      <c r="E38" s="235"/>
      <c r="F38" s="235"/>
      <c r="G38" s="235"/>
      <c r="H38" s="235"/>
      <c r="I38" s="235"/>
      <c r="J38" s="172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96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235">
        <v>83965.6</v>
      </c>
      <c r="AY38" s="171"/>
      <c r="AZ38" s="171"/>
      <c r="BA38" s="171"/>
      <c r="BB38" s="171"/>
    </row>
    <row r="39" spans="1:54">
      <c r="A39" s="165"/>
      <c r="B39" s="166" t="s">
        <v>204</v>
      </c>
      <c r="C39" s="164" t="s">
        <v>199</v>
      </c>
      <c r="D39" s="235">
        <v>9600</v>
      </c>
      <c r="E39" s="235"/>
      <c r="F39" s="235"/>
      <c r="G39" s="235"/>
      <c r="H39" s="235"/>
      <c r="I39" s="235"/>
      <c r="J39" s="172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96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>
        <v>9600</v>
      </c>
      <c r="AX39" s="235"/>
      <c r="AY39" s="171"/>
      <c r="AZ39" s="171"/>
      <c r="BA39" s="171"/>
      <c r="BB39" s="171"/>
    </row>
    <row r="40" spans="1:54">
      <c r="A40" s="165"/>
      <c r="B40" s="166" t="s">
        <v>190</v>
      </c>
      <c r="C40" s="164" t="s">
        <v>157</v>
      </c>
      <c r="D40" s="235">
        <v>1300</v>
      </c>
      <c r="E40" s="235"/>
      <c r="F40" s="235"/>
      <c r="G40" s="235"/>
      <c r="H40" s="235"/>
      <c r="I40" s="235"/>
      <c r="J40" s="172"/>
      <c r="K40" s="171"/>
      <c r="L40" s="171"/>
      <c r="M40" s="171"/>
      <c r="N40" s="171"/>
      <c r="O40" s="173"/>
      <c r="P40" s="171"/>
      <c r="Q40" s="171"/>
      <c r="R40" s="171"/>
      <c r="S40" s="171"/>
      <c r="T40" s="173"/>
      <c r="U40" s="171"/>
      <c r="V40" s="171"/>
      <c r="W40" s="171">
        <v>1300</v>
      </c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96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235"/>
      <c r="AY40" s="171"/>
      <c r="AZ40" s="171"/>
      <c r="BA40" s="171"/>
      <c r="BB40" s="171"/>
    </row>
    <row r="41" spans="1:54">
      <c r="A41" s="182"/>
      <c r="B41" s="183"/>
      <c r="C41" s="184" t="s">
        <v>195</v>
      </c>
      <c r="D41" s="251"/>
      <c r="E41" s="251"/>
      <c r="F41" s="251"/>
      <c r="G41" s="251"/>
      <c r="H41" s="251"/>
      <c r="I41" s="251"/>
      <c r="J41" s="185">
        <v>14783000</v>
      </c>
      <c r="K41" s="171"/>
      <c r="L41" s="171"/>
      <c r="M41" s="171"/>
      <c r="N41" s="171"/>
      <c r="O41" s="173"/>
      <c r="P41" s="171"/>
      <c r="Q41" s="171"/>
      <c r="R41" s="171"/>
      <c r="S41" s="171"/>
      <c r="T41" s="173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96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235"/>
      <c r="AY41" s="171"/>
      <c r="AZ41" s="171"/>
      <c r="BA41" s="171"/>
      <c r="BB41" s="171"/>
    </row>
    <row r="42" spans="1:54">
      <c r="A42" s="223"/>
      <c r="B42" s="224"/>
      <c r="C42" s="225"/>
      <c r="D42" s="238"/>
      <c r="E42" s="238"/>
      <c r="F42" s="238"/>
      <c r="G42" s="238"/>
      <c r="H42" s="238"/>
      <c r="I42" s="238"/>
      <c r="J42" s="227"/>
      <c r="K42" s="226"/>
      <c r="L42" s="226"/>
      <c r="M42" s="226"/>
      <c r="N42" s="226"/>
      <c r="O42" s="229"/>
      <c r="P42" s="226"/>
      <c r="Q42" s="226"/>
      <c r="R42" s="226"/>
      <c r="S42" s="226"/>
      <c r="T42" s="229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7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38"/>
      <c r="AY42" s="226"/>
      <c r="AZ42" s="226"/>
      <c r="BA42" s="226"/>
      <c r="BB42" s="226"/>
    </row>
    <row r="43" spans="1:54" s="200" customFormat="1">
      <c r="A43" s="177"/>
      <c r="B43" s="166" t="s">
        <v>206</v>
      </c>
      <c r="C43" s="178" t="s">
        <v>207</v>
      </c>
      <c r="D43" s="237">
        <v>1988001</v>
      </c>
      <c r="E43" s="237"/>
      <c r="F43" s="237"/>
      <c r="G43" s="237"/>
      <c r="H43" s="237"/>
      <c r="I43" s="237"/>
      <c r="J43" s="186"/>
      <c r="K43" s="179">
        <v>2439822</v>
      </c>
      <c r="L43" s="179"/>
      <c r="M43" s="179">
        <v>363969</v>
      </c>
      <c r="N43" s="179">
        <v>41579</v>
      </c>
      <c r="O43" s="179">
        <v>230511</v>
      </c>
      <c r="P43" s="179">
        <v>41579</v>
      </c>
      <c r="Q43" s="179">
        <v>190037</v>
      </c>
      <c r="R43" s="179">
        <v>1694</v>
      </c>
      <c r="S43" s="179">
        <v>6000</v>
      </c>
      <c r="T43" s="243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86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237"/>
      <c r="AY43" s="179"/>
      <c r="AZ43" s="179"/>
      <c r="BA43" s="179"/>
      <c r="BB43" s="179"/>
    </row>
    <row r="44" spans="1:54">
      <c r="A44" s="165"/>
      <c r="B44" s="166" t="s">
        <v>206</v>
      </c>
      <c r="C44" s="164" t="s">
        <v>208</v>
      </c>
      <c r="D44" s="235">
        <v>229873</v>
      </c>
      <c r="E44" s="235"/>
      <c r="F44" s="235"/>
      <c r="G44" s="235"/>
      <c r="H44" s="235"/>
      <c r="I44" s="235"/>
      <c r="J44" s="172"/>
      <c r="K44" s="171"/>
      <c r="L44" s="171">
        <v>268287</v>
      </c>
      <c r="M44" s="171">
        <v>40243</v>
      </c>
      <c r="N44" s="171">
        <v>4561</v>
      </c>
      <c r="O44" s="171">
        <v>25489</v>
      </c>
      <c r="P44" s="171">
        <v>4561</v>
      </c>
      <c r="Q44" s="171">
        <v>8367</v>
      </c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96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235"/>
      <c r="AY44" s="171"/>
      <c r="AZ44" s="171"/>
      <c r="BA44" s="171"/>
      <c r="BB44" s="171"/>
    </row>
    <row r="45" spans="1:54">
      <c r="A45" s="165"/>
      <c r="B45" s="166" t="s">
        <v>206</v>
      </c>
      <c r="C45" s="164" t="s">
        <v>209</v>
      </c>
      <c r="D45" s="235">
        <v>950898</v>
      </c>
      <c r="E45" s="235"/>
      <c r="F45" s="235"/>
      <c r="G45" s="235"/>
      <c r="H45" s="235"/>
      <c r="I45" s="235"/>
      <c r="J45" s="172"/>
      <c r="K45" s="173"/>
      <c r="L45" s="173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96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235"/>
      <c r="AY45" s="171"/>
      <c r="AZ45" s="171"/>
      <c r="BA45" s="171"/>
      <c r="BB45" s="171"/>
    </row>
    <row r="46" spans="1:54">
      <c r="A46" s="165"/>
      <c r="B46" s="166" t="s">
        <v>160</v>
      </c>
      <c r="C46" s="164" t="s">
        <v>242</v>
      </c>
      <c r="D46" s="235">
        <v>18000</v>
      </c>
      <c r="E46" s="235"/>
      <c r="F46" s="235"/>
      <c r="G46" s="235"/>
      <c r="H46" s="235"/>
      <c r="I46" s="235"/>
      <c r="J46" s="172"/>
      <c r="K46" s="173"/>
      <c r="L46" s="173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96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>
        <v>18000</v>
      </c>
      <c r="AV46" s="171"/>
      <c r="AW46" s="171"/>
      <c r="AX46" s="235"/>
      <c r="AY46" s="171"/>
      <c r="AZ46" s="171"/>
      <c r="BA46" s="171"/>
      <c r="BB46" s="171"/>
    </row>
    <row r="47" spans="1:54">
      <c r="A47" s="165"/>
      <c r="B47" s="166" t="s">
        <v>160</v>
      </c>
      <c r="C47" s="164" t="s">
        <v>243</v>
      </c>
      <c r="D47" s="235">
        <v>17395</v>
      </c>
      <c r="E47" s="235"/>
      <c r="F47" s="235"/>
      <c r="G47" s="235"/>
      <c r="H47" s="235"/>
      <c r="I47" s="235"/>
      <c r="J47" s="172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96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>
        <v>17395</v>
      </c>
      <c r="AW47" s="171"/>
      <c r="AX47" s="235"/>
      <c r="AY47" s="171"/>
      <c r="AZ47" s="171"/>
      <c r="BA47" s="171"/>
      <c r="BB47" s="171"/>
    </row>
    <row r="48" spans="1:54">
      <c r="A48" s="165"/>
      <c r="B48" s="166" t="s">
        <v>160</v>
      </c>
      <c r="C48" s="164" t="s">
        <v>178</v>
      </c>
      <c r="D48" s="235">
        <v>8500</v>
      </c>
      <c r="E48" s="235"/>
      <c r="F48" s="235"/>
      <c r="G48" s="235"/>
      <c r="H48" s="235"/>
      <c r="I48" s="235"/>
      <c r="J48" s="172"/>
      <c r="K48" s="171"/>
      <c r="L48" s="171"/>
      <c r="M48" s="171"/>
      <c r="N48" s="171"/>
      <c r="O48" s="171"/>
      <c r="P48" s="171"/>
      <c r="Q48" s="171"/>
      <c r="R48" s="171"/>
      <c r="S48" s="171">
        <v>8500</v>
      </c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96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235"/>
      <c r="AY48" s="171"/>
      <c r="AZ48" s="171"/>
      <c r="BA48" s="171"/>
      <c r="BB48" s="171"/>
    </row>
    <row r="49" spans="1:54">
      <c r="A49" s="165"/>
      <c r="B49" s="166" t="s">
        <v>160</v>
      </c>
      <c r="C49" s="164" t="s">
        <v>178</v>
      </c>
      <c r="D49" s="235">
        <v>12750</v>
      </c>
      <c r="E49" s="235"/>
      <c r="F49" s="235"/>
      <c r="G49" s="235"/>
      <c r="H49" s="235"/>
      <c r="I49" s="235"/>
      <c r="J49" s="172"/>
      <c r="K49" s="171"/>
      <c r="L49" s="171"/>
      <c r="M49" s="171"/>
      <c r="N49" s="171"/>
      <c r="O49" s="171"/>
      <c r="P49" s="171"/>
      <c r="Q49" s="171"/>
      <c r="R49" s="171"/>
      <c r="S49" s="171">
        <v>12750</v>
      </c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96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235"/>
      <c r="AY49" s="171"/>
      <c r="AZ49" s="171"/>
      <c r="BA49" s="171"/>
      <c r="BB49" s="171"/>
    </row>
    <row r="50" spans="1:54">
      <c r="A50" s="165"/>
      <c r="B50" s="166" t="s">
        <v>160</v>
      </c>
      <c r="C50" s="164" t="s">
        <v>178</v>
      </c>
      <c r="D50" s="235">
        <v>8500</v>
      </c>
      <c r="E50" s="235"/>
      <c r="F50" s="235"/>
      <c r="G50" s="235"/>
      <c r="H50" s="235"/>
      <c r="I50" s="235"/>
      <c r="J50" s="172"/>
      <c r="K50" s="171"/>
      <c r="L50" s="171"/>
      <c r="M50" s="171"/>
      <c r="N50" s="171"/>
      <c r="O50" s="171"/>
      <c r="P50" s="171"/>
      <c r="Q50" s="171"/>
      <c r="R50" s="171"/>
      <c r="S50" s="171">
        <v>8500</v>
      </c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96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235"/>
      <c r="AY50" s="171"/>
      <c r="AZ50" s="171"/>
      <c r="BA50" s="171"/>
      <c r="BB50" s="171"/>
    </row>
    <row r="51" spans="1:54">
      <c r="A51" s="165"/>
      <c r="B51" s="166" t="s">
        <v>160</v>
      </c>
      <c r="C51" s="164" t="s">
        <v>178</v>
      </c>
      <c r="D51" s="235">
        <v>8500</v>
      </c>
      <c r="E51" s="235"/>
      <c r="F51" s="235"/>
      <c r="G51" s="235"/>
      <c r="H51" s="235"/>
      <c r="I51" s="235"/>
      <c r="J51" s="172"/>
      <c r="K51" s="171"/>
      <c r="L51" s="171"/>
      <c r="M51" s="171"/>
      <c r="N51" s="171"/>
      <c r="O51" s="173"/>
      <c r="P51" s="171"/>
      <c r="Q51" s="171"/>
      <c r="R51" s="171"/>
      <c r="S51" s="171">
        <v>8500</v>
      </c>
      <c r="T51" s="173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96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235"/>
      <c r="AY51" s="171"/>
      <c r="AZ51" s="171"/>
      <c r="BA51" s="171"/>
      <c r="BB51" s="171"/>
    </row>
    <row r="52" spans="1:54">
      <c r="A52" s="165"/>
      <c r="B52" s="166" t="s">
        <v>160</v>
      </c>
      <c r="C52" s="164" t="s">
        <v>244</v>
      </c>
      <c r="D52" s="235">
        <v>3000</v>
      </c>
      <c r="E52" s="235"/>
      <c r="F52" s="235"/>
      <c r="G52" s="235"/>
      <c r="H52" s="235"/>
      <c r="I52" s="235"/>
      <c r="J52" s="172"/>
      <c r="K52" s="171"/>
      <c r="L52" s="171"/>
      <c r="M52" s="171"/>
      <c r="N52" s="171"/>
      <c r="O52" s="173"/>
      <c r="P52" s="171"/>
      <c r="Q52" s="171"/>
      <c r="R52" s="171"/>
      <c r="S52" s="171"/>
      <c r="T52" s="173"/>
      <c r="U52" s="171"/>
      <c r="V52" s="171"/>
      <c r="W52" s="171"/>
      <c r="X52" s="171"/>
      <c r="Y52" s="171">
        <v>3000</v>
      </c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96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235"/>
      <c r="AY52" s="171"/>
      <c r="AZ52" s="171"/>
      <c r="BA52" s="171"/>
      <c r="BB52" s="171"/>
    </row>
    <row r="53" spans="1:54">
      <c r="A53" s="165"/>
      <c r="B53" s="166" t="s">
        <v>248</v>
      </c>
      <c r="C53" s="164" t="s">
        <v>247</v>
      </c>
      <c r="D53" s="235">
        <v>16500</v>
      </c>
      <c r="E53" s="235"/>
      <c r="F53" s="235"/>
      <c r="G53" s="235"/>
      <c r="H53" s="235"/>
      <c r="I53" s="235"/>
      <c r="J53" s="172"/>
      <c r="K53" s="171"/>
      <c r="L53" s="171"/>
      <c r="M53" s="171"/>
      <c r="N53" s="171"/>
      <c r="O53" s="171"/>
      <c r="P53" s="171"/>
      <c r="Q53" s="171"/>
      <c r="R53" s="171"/>
      <c r="S53" s="171"/>
      <c r="T53" s="171">
        <v>16500</v>
      </c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96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235"/>
      <c r="AY53" s="171"/>
      <c r="AZ53" s="171"/>
      <c r="BA53" s="171"/>
      <c r="BB53" s="171"/>
    </row>
    <row r="54" spans="1:54">
      <c r="A54" s="165"/>
      <c r="B54" s="166" t="s">
        <v>248</v>
      </c>
      <c r="C54" s="164" t="s">
        <v>249</v>
      </c>
      <c r="D54" s="235">
        <v>12750</v>
      </c>
      <c r="E54" s="235"/>
      <c r="F54" s="235"/>
      <c r="G54" s="235"/>
      <c r="H54" s="235"/>
      <c r="I54" s="235"/>
      <c r="J54" s="172"/>
      <c r="K54" s="171"/>
      <c r="L54" s="171"/>
      <c r="M54" s="171"/>
      <c r="N54" s="171"/>
      <c r="O54" s="171"/>
      <c r="P54" s="171"/>
      <c r="Q54" s="171"/>
      <c r="R54" s="171"/>
      <c r="S54" s="171">
        <v>12750</v>
      </c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96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235"/>
      <c r="AY54" s="171"/>
      <c r="AZ54" s="171"/>
      <c r="BA54" s="171"/>
      <c r="BB54" s="171"/>
    </row>
    <row r="55" spans="1:54">
      <c r="A55" s="165"/>
      <c r="B55" s="166" t="s">
        <v>248</v>
      </c>
      <c r="C55" s="164" t="s">
        <v>249</v>
      </c>
      <c r="D55" s="235">
        <v>12750</v>
      </c>
      <c r="E55" s="235"/>
      <c r="F55" s="235"/>
      <c r="G55" s="235"/>
      <c r="H55" s="235"/>
      <c r="I55" s="235"/>
      <c r="J55" s="172"/>
      <c r="K55" s="171"/>
      <c r="L55" s="171"/>
      <c r="M55" s="171"/>
      <c r="N55" s="171"/>
      <c r="O55" s="171"/>
      <c r="P55" s="171"/>
      <c r="Q55" s="171"/>
      <c r="R55" s="171"/>
      <c r="S55" s="171">
        <v>12750</v>
      </c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96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235"/>
      <c r="AY55" s="171"/>
      <c r="AZ55" s="171"/>
      <c r="BA55" s="171"/>
      <c r="BB55" s="171"/>
    </row>
    <row r="56" spans="1:54">
      <c r="A56" s="165"/>
      <c r="B56" s="166" t="s">
        <v>248</v>
      </c>
      <c r="C56" s="164" t="s">
        <v>250</v>
      </c>
      <c r="D56" s="235">
        <v>44000</v>
      </c>
      <c r="E56" s="235"/>
      <c r="F56" s="235"/>
      <c r="G56" s="235"/>
      <c r="H56" s="235"/>
      <c r="I56" s="235"/>
      <c r="J56" s="172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>
        <v>44000</v>
      </c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96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235"/>
      <c r="AY56" s="171"/>
      <c r="AZ56" s="171"/>
      <c r="BA56" s="171"/>
      <c r="BB56" s="171"/>
    </row>
    <row r="57" spans="1:54">
      <c r="A57" s="165"/>
      <c r="B57" s="166" t="s">
        <v>214</v>
      </c>
      <c r="C57" s="164" t="s">
        <v>252</v>
      </c>
      <c r="D57" s="235">
        <v>1911130</v>
      </c>
      <c r="E57" s="235"/>
      <c r="F57" s="235"/>
      <c r="G57" s="235"/>
      <c r="H57" s="235"/>
      <c r="I57" s="235"/>
      <c r="J57" s="172"/>
      <c r="K57" s="171">
        <v>2606611</v>
      </c>
      <c r="L57" s="171"/>
      <c r="M57" s="171">
        <v>390995</v>
      </c>
      <c r="N57" s="171">
        <v>44641</v>
      </c>
      <c r="O57" s="257">
        <v>247628</v>
      </c>
      <c r="P57" s="171">
        <v>44641</v>
      </c>
      <c r="Q57" s="257">
        <v>193975</v>
      </c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96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235"/>
      <c r="AY57" s="171"/>
      <c r="AZ57" s="171"/>
      <c r="BA57" s="171"/>
      <c r="BB57" s="171"/>
    </row>
    <row r="58" spans="1:54">
      <c r="A58" s="165" t="s">
        <v>256</v>
      </c>
      <c r="B58" s="166" t="s">
        <v>214</v>
      </c>
      <c r="C58" s="164" t="s">
        <v>253</v>
      </c>
      <c r="D58" s="235">
        <v>228630</v>
      </c>
      <c r="E58" s="235"/>
      <c r="F58" s="235"/>
      <c r="G58" s="235"/>
      <c r="H58" s="235"/>
      <c r="I58" s="235"/>
      <c r="J58" s="172"/>
      <c r="K58" s="171"/>
      <c r="L58" s="171">
        <v>266650</v>
      </c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96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235"/>
      <c r="AY58" s="171"/>
      <c r="AZ58" s="171"/>
      <c r="BA58" s="171"/>
      <c r="BB58" s="171"/>
    </row>
    <row r="59" spans="1:54">
      <c r="A59" s="165"/>
      <c r="B59" s="166" t="s">
        <v>214</v>
      </c>
      <c r="C59" s="164" t="s">
        <v>265</v>
      </c>
      <c r="D59" s="235">
        <v>71701.600000000006</v>
      </c>
      <c r="E59" s="235"/>
      <c r="F59" s="235"/>
      <c r="G59" s="235"/>
      <c r="H59" s="235"/>
      <c r="I59" s="235"/>
      <c r="J59" s="172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96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235">
        <v>71701.600000000006</v>
      </c>
      <c r="AY59" s="171"/>
      <c r="AZ59" s="171"/>
      <c r="BA59" s="171"/>
      <c r="BB59" s="171"/>
    </row>
    <row r="60" spans="1:54">
      <c r="A60" s="165"/>
      <c r="B60" s="166" t="s">
        <v>214</v>
      </c>
      <c r="C60" s="164" t="s">
        <v>255</v>
      </c>
      <c r="D60" s="235">
        <v>9799.6200000000008</v>
      </c>
      <c r="E60" s="235"/>
      <c r="F60" s="235"/>
      <c r="G60" s="235"/>
      <c r="H60" s="235"/>
      <c r="I60" s="235"/>
      <c r="J60" s="172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96"/>
      <c r="AK60" s="171"/>
      <c r="AL60" s="171"/>
      <c r="AM60" s="171"/>
      <c r="AN60" s="171"/>
      <c r="AO60" s="171"/>
      <c r="AP60" s="171"/>
      <c r="AQ60" s="171"/>
      <c r="AR60" s="171">
        <v>9799.6200000000008</v>
      </c>
      <c r="AS60" s="171"/>
      <c r="AT60" s="171"/>
      <c r="AU60" s="171"/>
      <c r="AV60" s="171"/>
      <c r="AW60" s="171"/>
      <c r="AX60" s="235"/>
      <c r="AY60" s="171"/>
      <c r="AZ60" s="171"/>
      <c r="BA60" s="171"/>
      <c r="BB60" s="171"/>
    </row>
    <row r="61" spans="1:54">
      <c r="A61" s="165"/>
      <c r="B61" s="166" t="s">
        <v>214</v>
      </c>
      <c r="C61" s="164" t="s">
        <v>254</v>
      </c>
      <c r="D61" s="235">
        <v>9600</v>
      </c>
      <c r="E61" s="235"/>
      <c r="F61" s="235"/>
      <c r="G61" s="235"/>
      <c r="H61" s="235"/>
      <c r="I61" s="235"/>
      <c r="J61" s="172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96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>
        <v>9600</v>
      </c>
      <c r="AX61" s="235"/>
      <c r="AY61" s="171"/>
      <c r="AZ61" s="171"/>
      <c r="BA61" s="171"/>
      <c r="BB61" s="171"/>
    </row>
    <row r="62" spans="1:54">
      <c r="A62" s="165"/>
      <c r="B62" s="166" t="s">
        <v>214</v>
      </c>
      <c r="C62" s="164" t="s">
        <v>158</v>
      </c>
      <c r="D62" s="235">
        <v>2500</v>
      </c>
      <c r="E62" s="235"/>
      <c r="F62" s="235"/>
      <c r="G62" s="235"/>
      <c r="H62" s="235"/>
      <c r="I62" s="235"/>
      <c r="J62" s="172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>
        <f>D62</f>
        <v>2500</v>
      </c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96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235"/>
      <c r="AY62" s="171"/>
      <c r="AZ62" s="171"/>
      <c r="BA62" s="171"/>
      <c r="BB62" s="171"/>
    </row>
    <row r="63" spans="1:54">
      <c r="A63" s="182"/>
      <c r="B63" s="183"/>
      <c r="C63" s="184" t="s">
        <v>210</v>
      </c>
      <c r="D63" s="251"/>
      <c r="E63" s="251"/>
      <c r="F63" s="251"/>
      <c r="G63" s="251"/>
      <c r="H63" s="251"/>
      <c r="I63" s="251"/>
      <c r="J63" s="185">
        <v>12761627.890000001</v>
      </c>
      <c r="K63" s="171"/>
      <c r="L63" s="171"/>
      <c r="M63" s="171"/>
      <c r="N63" s="171"/>
      <c r="O63" s="173"/>
      <c r="P63" s="171"/>
      <c r="Q63" s="171"/>
      <c r="R63" s="171"/>
      <c r="S63" s="171"/>
      <c r="T63" s="173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96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235"/>
      <c r="AY63" s="171"/>
      <c r="AZ63" s="171"/>
      <c r="BA63" s="171"/>
      <c r="BB63" s="171"/>
    </row>
    <row r="64" spans="1:54">
      <c r="A64" s="223"/>
      <c r="B64" s="224"/>
      <c r="C64" s="225"/>
      <c r="D64" s="238"/>
      <c r="E64" s="238"/>
      <c r="F64" s="238"/>
      <c r="G64" s="238"/>
      <c r="H64" s="238"/>
      <c r="I64" s="238"/>
      <c r="J64" s="227"/>
      <c r="K64" s="226"/>
      <c r="L64" s="226"/>
      <c r="M64" s="226"/>
      <c r="N64" s="226"/>
      <c r="O64" s="229"/>
      <c r="P64" s="226"/>
      <c r="Q64" s="226"/>
      <c r="R64" s="226"/>
      <c r="S64" s="226"/>
      <c r="T64" s="229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7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38"/>
      <c r="AY64" s="226"/>
      <c r="AZ64" s="226"/>
      <c r="BA64" s="226"/>
      <c r="BB64" s="226"/>
    </row>
    <row r="65" spans="1:56">
      <c r="A65" s="165"/>
      <c r="B65" s="166" t="s">
        <v>257</v>
      </c>
      <c r="C65" s="164" t="s">
        <v>258</v>
      </c>
      <c r="D65" s="235">
        <v>12000</v>
      </c>
      <c r="E65" s="235"/>
      <c r="F65" s="235"/>
      <c r="G65" s="235"/>
      <c r="H65" s="235"/>
      <c r="I65" s="235"/>
      <c r="J65" s="172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96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>
        <v>12000</v>
      </c>
      <c r="AV65" s="171"/>
      <c r="AW65" s="171"/>
      <c r="AX65" s="235"/>
      <c r="AY65" s="171"/>
      <c r="AZ65" s="171"/>
      <c r="BA65" s="171"/>
      <c r="BB65" s="171"/>
    </row>
    <row r="66" spans="1:56">
      <c r="A66" s="165"/>
      <c r="B66" s="166" t="s">
        <v>257</v>
      </c>
      <c r="C66" s="164" t="s">
        <v>258</v>
      </c>
      <c r="D66" s="235">
        <v>18000</v>
      </c>
      <c r="E66" s="235"/>
      <c r="F66" s="235"/>
      <c r="G66" s="235"/>
      <c r="H66" s="235"/>
      <c r="I66" s="235"/>
      <c r="J66" s="172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96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>
        <v>18000</v>
      </c>
      <c r="AV66" s="171"/>
      <c r="AW66" s="171"/>
      <c r="AX66" s="235"/>
      <c r="AY66" s="171"/>
      <c r="AZ66" s="171"/>
      <c r="BA66" s="171"/>
      <c r="BB66" s="171"/>
    </row>
    <row r="67" spans="1:56">
      <c r="A67" s="165"/>
      <c r="B67" s="166" t="s">
        <v>257</v>
      </c>
      <c r="C67" s="164" t="s">
        <v>259</v>
      </c>
      <c r="D67" s="235">
        <v>289200</v>
      </c>
      <c r="E67" s="235"/>
      <c r="F67" s="235"/>
      <c r="G67" s="235"/>
      <c r="H67" s="235"/>
      <c r="I67" s="235"/>
      <c r="J67" s="172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>
        <v>289200</v>
      </c>
      <c r="AI67" s="171"/>
      <c r="AJ67" s="196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235"/>
      <c r="AY67" s="171"/>
      <c r="AZ67" s="171"/>
      <c r="BA67" s="171"/>
      <c r="BB67" s="171"/>
    </row>
    <row r="68" spans="1:56">
      <c r="A68" s="165"/>
      <c r="B68" s="166" t="s">
        <v>257</v>
      </c>
      <c r="C68" s="164" t="s">
        <v>258</v>
      </c>
      <c r="D68" s="235">
        <v>14000</v>
      </c>
      <c r="E68" s="235"/>
      <c r="F68" s="235"/>
      <c r="G68" s="235"/>
      <c r="H68" s="235"/>
      <c r="I68" s="235"/>
      <c r="J68" s="172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96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>
        <v>14000</v>
      </c>
      <c r="AV68" s="171"/>
      <c r="AW68" s="171"/>
      <c r="AX68" s="235"/>
      <c r="AY68" s="171"/>
      <c r="AZ68" s="171"/>
      <c r="BA68" s="171"/>
      <c r="BB68" s="171"/>
    </row>
    <row r="69" spans="1:56">
      <c r="A69" s="165"/>
      <c r="B69" s="166" t="s">
        <v>257</v>
      </c>
      <c r="C69" s="164" t="s">
        <v>258</v>
      </c>
      <c r="D69" s="235">
        <v>40500</v>
      </c>
      <c r="E69" s="235"/>
      <c r="F69" s="235"/>
      <c r="G69" s="235"/>
      <c r="H69" s="235"/>
      <c r="I69" s="235"/>
      <c r="J69" s="172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96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>
        <v>40500</v>
      </c>
      <c r="AV69" s="171"/>
      <c r="AW69" s="171"/>
      <c r="AX69" s="235"/>
      <c r="AY69" s="171"/>
      <c r="AZ69" s="171"/>
      <c r="BA69" s="171"/>
      <c r="BB69" s="171"/>
    </row>
    <row r="70" spans="1:56">
      <c r="A70" s="165"/>
      <c r="B70" s="166" t="s">
        <v>257</v>
      </c>
      <c r="C70" s="164" t="s">
        <v>129</v>
      </c>
      <c r="D70" s="235">
        <v>10130</v>
      </c>
      <c r="E70" s="235"/>
      <c r="F70" s="235"/>
      <c r="G70" s="235"/>
      <c r="H70" s="235"/>
      <c r="I70" s="235"/>
      <c r="J70" s="172"/>
      <c r="K70" s="171"/>
      <c r="L70" s="171"/>
      <c r="M70" s="171"/>
      <c r="N70" s="171"/>
      <c r="O70" s="171"/>
      <c r="P70" s="171"/>
      <c r="Q70" s="171"/>
      <c r="R70" s="171"/>
      <c r="S70" s="171"/>
      <c r="T70" s="171">
        <v>10130</v>
      </c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96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235"/>
      <c r="AY70" s="171"/>
      <c r="AZ70" s="171"/>
      <c r="BA70" s="171"/>
      <c r="BB70" s="171"/>
    </row>
    <row r="71" spans="1:56" ht="24.75" customHeight="1">
      <c r="A71" s="260"/>
      <c r="B71" s="261" t="s">
        <v>262</v>
      </c>
      <c r="C71" s="262" t="s">
        <v>263</v>
      </c>
      <c r="D71" s="263"/>
      <c r="E71" s="263"/>
      <c r="F71" s="263"/>
      <c r="G71" s="263">
        <v>70209238.189999998</v>
      </c>
      <c r="H71" s="263"/>
      <c r="I71" s="263"/>
      <c r="J71" s="172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96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235"/>
      <c r="AY71" s="171"/>
      <c r="AZ71" s="171"/>
      <c r="BA71" s="171"/>
      <c r="BB71" s="171"/>
      <c r="BD71" s="231"/>
    </row>
    <row r="72" spans="1:56">
      <c r="A72" s="165"/>
      <c r="B72" s="166" t="s">
        <v>268</v>
      </c>
      <c r="C72" s="164" t="s">
        <v>267</v>
      </c>
      <c r="D72" s="235">
        <v>921880</v>
      </c>
      <c r="E72" s="235"/>
      <c r="F72" s="235"/>
      <c r="G72" s="235"/>
      <c r="H72" s="235"/>
      <c r="I72" s="235"/>
      <c r="J72" s="172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96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235"/>
      <c r="AY72" s="171"/>
      <c r="AZ72" s="171"/>
      <c r="BA72" s="171"/>
      <c r="BB72" s="171"/>
    </row>
    <row r="73" spans="1:56">
      <c r="A73" s="165"/>
      <c r="B73" s="166" t="s">
        <v>268</v>
      </c>
      <c r="C73" s="164" t="s">
        <v>269</v>
      </c>
      <c r="D73" s="235">
        <v>10080</v>
      </c>
      <c r="E73" s="235"/>
      <c r="F73" s="235"/>
      <c r="G73" s="235"/>
      <c r="H73" s="235"/>
      <c r="I73" s="235"/>
      <c r="J73" s="172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96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>
        <v>10080</v>
      </c>
      <c r="AW73" s="171"/>
      <c r="AX73" s="235"/>
      <c r="AY73" s="171"/>
      <c r="AZ73" s="171"/>
      <c r="BA73" s="171"/>
      <c r="BB73" s="171"/>
      <c r="BD73" s="231"/>
    </row>
    <row r="74" spans="1:56">
      <c r="A74" s="165"/>
      <c r="B74" s="166" t="s">
        <v>268</v>
      </c>
      <c r="C74" s="164" t="s">
        <v>137</v>
      </c>
      <c r="D74" s="235">
        <v>11330500</v>
      </c>
      <c r="E74" s="235"/>
      <c r="F74" s="235"/>
      <c r="G74" s="235"/>
      <c r="H74" s="235"/>
      <c r="I74" s="235"/>
      <c r="J74" s="172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>
        <v>11330500</v>
      </c>
      <c r="AG74" s="171"/>
      <c r="AH74" s="171"/>
      <c r="AI74" s="171"/>
      <c r="AJ74" s="196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235"/>
      <c r="AY74" s="171"/>
      <c r="AZ74" s="171"/>
      <c r="BA74" s="171"/>
      <c r="BB74" s="171"/>
    </row>
    <row r="75" spans="1:56">
      <c r="A75" s="165"/>
      <c r="B75" s="166" t="s">
        <v>268</v>
      </c>
      <c r="C75" s="164" t="s">
        <v>258</v>
      </c>
      <c r="D75" s="235">
        <v>16000</v>
      </c>
      <c r="E75" s="235"/>
      <c r="F75" s="235"/>
      <c r="G75" s="235"/>
      <c r="H75" s="235"/>
      <c r="I75" s="235"/>
      <c r="J75" s="172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96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>
        <v>16000</v>
      </c>
      <c r="AV75" s="171"/>
      <c r="AW75" s="171"/>
      <c r="AX75" s="235"/>
      <c r="AY75" s="171"/>
      <c r="AZ75" s="171"/>
      <c r="BA75" s="171"/>
      <c r="BB75" s="171"/>
    </row>
    <row r="76" spans="1:56">
      <c r="A76" s="165"/>
      <c r="B76" s="166" t="s">
        <v>274</v>
      </c>
      <c r="C76" s="164" t="s">
        <v>258</v>
      </c>
      <c r="D76" s="235">
        <v>65000</v>
      </c>
      <c r="E76" s="235"/>
      <c r="F76" s="235"/>
      <c r="G76" s="235"/>
      <c r="H76" s="235"/>
      <c r="I76" s="235"/>
      <c r="J76" s="172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96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>
        <v>65000</v>
      </c>
      <c r="AV76" s="171"/>
      <c r="AW76" s="171"/>
      <c r="AX76" s="235"/>
      <c r="AY76" s="171"/>
      <c r="AZ76" s="171"/>
      <c r="BA76" s="171"/>
      <c r="BB76" s="171"/>
    </row>
    <row r="77" spans="1:56">
      <c r="A77" s="260"/>
      <c r="B77" s="261" t="s">
        <v>270</v>
      </c>
      <c r="C77" s="262" t="s">
        <v>271</v>
      </c>
      <c r="D77" s="263"/>
      <c r="E77" s="263"/>
      <c r="F77" s="263">
        <v>300611.98</v>
      </c>
      <c r="G77" s="263"/>
      <c r="H77" s="263"/>
      <c r="I77" s="263">
        <v>5.26</v>
      </c>
      <c r="J77" s="172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96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235"/>
      <c r="AY77" s="171"/>
      <c r="AZ77" s="171"/>
      <c r="BA77" s="171"/>
      <c r="BB77" s="171"/>
    </row>
    <row r="78" spans="1:56">
      <c r="A78" s="177"/>
      <c r="B78" s="266" t="s">
        <v>275</v>
      </c>
      <c r="C78" s="178" t="s">
        <v>287</v>
      </c>
      <c r="D78" s="237">
        <v>9600</v>
      </c>
      <c r="E78" s="237"/>
      <c r="F78" s="237"/>
      <c r="G78" s="237"/>
      <c r="H78" s="237"/>
      <c r="I78" s="237"/>
      <c r="J78" s="172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96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>
        <v>9600</v>
      </c>
      <c r="AX78" s="235"/>
      <c r="AY78" s="171"/>
      <c r="AZ78" s="171"/>
      <c r="BA78" s="171"/>
      <c r="BB78" s="171"/>
    </row>
    <row r="79" spans="1:56">
      <c r="A79" s="165"/>
      <c r="B79" s="166" t="s">
        <v>275</v>
      </c>
      <c r="C79" s="164" t="s">
        <v>276</v>
      </c>
      <c r="D79" s="235">
        <v>5799.6</v>
      </c>
      <c r="E79" s="235"/>
      <c r="F79" s="235"/>
      <c r="G79" s="235"/>
      <c r="H79" s="235"/>
      <c r="I79" s="235"/>
      <c r="J79" s="172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96"/>
      <c r="AK79" s="171"/>
      <c r="AL79" s="171"/>
      <c r="AM79" s="171"/>
      <c r="AN79" s="171"/>
      <c r="AO79" s="171"/>
      <c r="AP79" s="171"/>
      <c r="AQ79" s="171"/>
      <c r="AR79" s="171">
        <v>5799.6</v>
      </c>
      <c r="AS79" s="171"/>
      <c r="AT79" s="171"/>
      <c r="AU79" s="171"/>
      <c r="AV79" s="171"/>
      <c r="AW79" s="171"/>
      <c r="AX79" s="235"/>
      <c r="AY79" s="171"/>
      <c r="AZ79" s="171"/>
      <c r="BA79" s="171"/>
      <c r="BB79" s="171"/>
    </row>
    <row r="80" spans="1:56">
      <c r="A80" s="165"/>
      <c r="B80" s="266" t="s">
        <v>275</v>
      </c>
      <c r="C80" s="164" t="s">
        <v>277</v>
      </c>
      <c r="D80" s="235">
        <v>47509.599999999999</v>
      </c>
      <c r="E80" s="235"/>
      <c r="F80" s="235"/>
      <c r="G80" s="235"/>
      <c r="H80" s="235"/>
      <c r="I80" s="235"/>
      <c r="J80" s="172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96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235">
        <v>47509.599999999999</v>
      </c>
      <c r="AY80" s="171"/>
      <c r="AZ80" s="171"/>
      <c r="BA80" s="171"/>
      <c r="BB80" s="171"/>
    </row>
    <row r="81" spans="1:54">
      <c r="A81" s="260"/>
      <c r="B81" s="261" t="s">
        <v>272</v>
      </c>
      <c r="C81" s="262" t="s">
        <v>184</v>
      </c>
      <c r="D81" s="263"/>
      <c r="E81" s="263">
        <v>150970.82</v>
      </c>
      <c r="F81" s="263"/>
      <c r="G81" s="263"/>
      <c r="H81" s="263">
        <v>5</v>
      </c>
      <c r="I81" s="263"/>
      <c r="J81" s="172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96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235"/>
      <c r="AY81" s="171"/>
      <c r="AZ81" s="171"/>
      <c r="BA81" s="171"/>
      <c r="BB81" s="171"/>
    </row>
    <row r="82" spans="1:54">
      <c r="A82" s="165"/>
      <c r="B82" s="166" t="s">
        <v>260</v>
      </c>
      <c r="C82" s="164" t="s">
        <v>158</v>
      </c>
      <c r="D82" s="235">
        <f>M140+100</f>
        <v>100</v>
      </c>
      <c r="E82" s="235"/>
      <c r="F82" s="235"/>
      <c r="G82" s="235"/>
      <c r="H82" s="235"/>
      <c r="I82" s="235"/>
      <c r="J82" s="172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>
        <v>22946.02</v>
      </c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96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235"/>
      <c r="AY82" s="171"/>
      <c r="AZ82" s="171"/>
      <c r="BA82" s="171"/>
      <c r="BB82" s="171"/>
    </row>
    <row r="83" spans="1:54">
      <c r="A83" s="182"/>
      <c r="B83" s="183"/>
      <c r="C83" s="184" t="s">
        <v>273</v>
      </c>
      <c r="D83" s="251"/>
      <c r="E83" s="251"/>
      <c r="F83" s="251"/>
      <c r="G83" s="251"/>
      <c r="H83" s="251"/>
      <c r="I83" s="251"/>
      <c r="J83" s="185">
        <v>10374599.999999996</v>
      </c>
      <c r="K83" s="171"/>
      <c r="L83" s="171"/>
      <c r="M83" s="171"/>
      <c r="N83" s="171"/>
      <c r="O83" s="173"/>
      <c r="P83" s="171"/>
      <c r="Q83" s="171"/>
      <c r="R83" s="171"/>
      <c r="S83" s="171"/>
      <c r="T83" s="173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96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235"/>
      <c r="AY83" s="171"/>
      <c r="AZ83" s="171"/>
      <c r="BA83" s="171"/>
      <c r="BB83" s="171"/>
    </row>
    <row r="84" spans="1:54">
      <c r="A84" s="223"/>
      <c r="B84" s="224"/>
      <c r="C84" s="225"/>
      <c r="D84" s="238"/>
      <c r="E84" s="238"/>
      <c r="F84" s="238"/>
      <c r="G84" s="238"/>
      <c r="H84" s="238"/>
      <c r="I84" s="238"/>
      <c r="J84" s="227"/>
      <c r="K84" s="226"/>
      <c r="L84" s="226"/>
      <c r="M84" s="226"/>
      <c r="N84" s="226"/>
      <c r="O84" s="229"/>
      <c r="P84" s="226"/>
      <c r="Q84" s="226"/>
      <c r="R84" s="226"/>
      <c r="S84" s="226"/>
      <c r="T84" s="229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7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  <c r="AU84" s="226"/>
      <c r="AV84" s="226"/>
      <c r="AW84" s="226"/>
      <c r="AX84" s="238"/>
      <c r="AY84" s="226"/>
      <c r="AZ84" s="226"/>
      <c r="BA84" s="226"/>
      <c r="BB84" s="226"/>
    </row>
    <row r="85" spans="1:54" s="281" customFormat="1">
      <c r="A85" s="275"/>
      <c r="B85" s="276" t="s">
        <v>279</v>
      </c>
      <c r="C85" s="277" t="s">
        <v>280</v>
      </c>
      <c r="D85" s="278">
        <v>1997878</v>
      </c>
      <c r="E85" s="278"/>
      <c r="F85" s="278"/>
      <c r="G85" s="278"/>
      <c r="H85" s="278"/>
      <c r="I85" s="278"/>
      <c r="J85" s="172"/>
      <c r="K85" s="279">
        <v>2260872</v>
      </c>
      <c r="L85" s="279"/>
      <c r="M85" s="279">
        <v>391468</v>
      </c>
      <c r="N85" s="279">
        <v>40135</v>
      </c>
      <c r="O85" s="280">
        <v>222441</v>
      </c>
      <c r="P85" s="279">
        <v>40135</v>
      </c>
      <c r="Q85" s="279">
        <v>200419</v>
      </c>
      <c r="R85" s="279"/>
      <c r="S85" s="279">
        <v>100000</v>
      </c>
      <c r="T85" s="280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79"/>
      <c r="AG85" s="279"/>
      <c r="AH85" s="279"/>
      <c r="AI85" s="279"/>
      <c r="AJ85" s="172"/>
      <c r="AK85" s="279"/>
      <c r="AL85" s="279"/>
      <c r="AM85" s="279"/>
      <c r="AN85" s="279"/>
      <c r="AO85" s="279"/>
      <c r="AP85" s="279"/>
      <c r="AQ85" s="279"/>
      <c r="AR85" s="279"/>
      <c r="AS85" s="279"/>
      <c r="AT85" s="279"/>
      <c r="AU85" s="279"/>
      <c r="AV85" s="279"/>
      <c r="AW85" s="279"/>
      <c r="AX85" s="278"/>
      <c r="AY85" s="279"/>
      <c r="AZ85" s="279"/>
      <c r="BA85" s="279"/>
      <c r="BB85" s="279"/>
    </row>
    <row r="86" spans="1:54" s="281" customFormat="1">
      <c r="A86" s="275"/>
      <c r="B86" s="276" t="s">
        <v>279</v>
      </c>
      <c r="C86" s="277" t="s">
        <v>281</v>
      </c>
      <c r="D86" s="278">
        <v>229873</v>
      </c>
      <c r="E86" s="278"/>
      <c r="F86" s="278"/>
      <c r="G86" s="278"/>
      <c r="H86" s="278"/>
      <c r="I86" s="278"/>
      <c r="J86" s="172"/>
      <c r="K86" s="279"/>
      <c r="L86" s="279">
        <v>268287</v>
      </c>
      <c r="M86" s="279"/>
      <c r="N86" s="279">
        <v>4561</v>
      </c>
      <c r="O86" s="280">
        <v>25487</v>
      </c>
      <c r="P86" s="279">
        <v>4561</v>
      </c>
      <c r="Q86" s="279">
        <f>8367+5</f>
        <v>8372</v>
      </c>
      <c r="R86" s="279"/>
      <c r="S86" s="279"/>
      <c r="T86" s="280"/>
      <c r="U86" s="279"/>
      <c r="V86" s="279"/>
      <c r="W86" s="279"/>
      <c r="X86" s="279"/>
      <c r="Y86" s="279"/>
      <c r="Z86" s="279"/>
      <c r="AA86" s="279"/>
      <c r="AB86" s="279"/>
      <c r="AC86" s="279"/>
      <c r="AD86" s="279"/>
      <c r="AE86" s="279"/>
      <c r="AF86" s="279"/>
      <c r="AG86" s="279"/>
      <c r="AH86" s="279"/>
      <c r="AI86" s="279"/>
      <c r="AJ86" s="172"/>
      <c r="AK86" s="279"/>
      <c r="AL86" s="279"/>
      <c r="AM86" s="279"/>
      <c r="AN86" s="279"/>
      <c r="AO86" s="279"/>
      <c r="AP86" s="279"/>
      <c r="AQ86" s="279"/>
      <c r="AR86" s="279"/>
      <c r="AS86" s="279"/>
      <c r="AT86" s="279"/>
      <c r="AU86" s="279"/>
      <c r="AV86" s="279"/>
      <c r="AW86" s="279"/>
      <c r="AX86" s="278"/>
      <c r="AY86" s="279"/>
      <c r="AZ86" s="279"/>
      <c r="BA86" s="279"/>
      <c r="BB86" s="279"/>
    </row>
    <row r="87" spans="1:54" s="281" customFormat="1">
      <c r="A87" s="275"/>
      <c r="B87" s="276" t="s">
        <v>279</v>
      </c>
      <c r="C87" s="277" t="s">
        <v>282</v>
      </c>
      <c r="D87" s="278">
        <v>937579</v>
      </c>
      <c r="E87" s="278"/>
      <c r="F87" s="278"/>
      <c r="G87" s="278"/>
      <c r="H87" s="278"/>
      <c r="I87" s="278"/>
      <c r="J87" s="172"/>
      <c r="K87" s="279"/>
      <c r="L87" s="279"/>
      <c r="M87" s="279"/>
      <c r="N87" s="279"/>
      <c r="O87" s="280"/>
      <c r="P87" s="279"/>
      <c r="Q87" s="279"/>
      <c r="R87" s="279"/>
      <c r="S87" s="279"/>
      <c r="T87" s="280"/>
      <c r="U87" s="279"/>
      <c r="V87" s="279"/>
      <c r="W87" s="279"/>
      <c r="X87" s="279"/>
      <c r="Y87" s="279"/>
      <c r="Z87" s="279"/>
      <c r="AA87" s="279"/>
      <c r="AB87" s="279"/>
      <c r="AC87" s="279"/>
      <c r="AD87" s="279"/>
      <c r="AE87" s="279"/>
      <c r="AF87" s="279"/>
      <c r="AG87" s="279"/>
      <c r="AH87" s="279"/>
      <c r="AI87" s="279"/>
      <c r="AJ87" s="172"/>
      <c r="AK87" s="279"/>
      <c r="AL87" s="279"/>
      <c r="AM87" s="279"/>
      <c r="AN87" s="279"/>
      <c r="AO87" s="279"/>
      <c r="AP87" s="279"/>
      <c r="AQ87" s="279"/>
      <c r="AR87" s="279"/>
      <c r="AS87" s="279"/>
      <c r="AT87" s="279"/>
      <c r="AU87" s="279"/>
      <c r="AV87" s="279"/>
      <c r="AW87" s="279"/>
      <c r="AX87" s="278"/>
      <c r="AY87" s="279"/>
      <c r="AZ87" s="279"/>
      <c r="BA87" s="279"/>
      <c r="BB87" s="279"/>
    </row>
    <row r="88" spans="1:54" s="281" customFormat="1">
      <c r="A88" s="275"/>
      <c r="B88" s="276" t="s">
        <v>279</v>
      </c>
      <c r="C88" s="277" t="s">
        <v>249</v>
      </c>
      <c r="D88" s="278">
        <v>12750</v>
      </c>
      <c r="E88" s="278"/>
      <c r="F88" s="278"/>
      <c r="G88" s="278"/>
      <c r="H88" s="278"/>
      <c r="I88" s="278"/>
      <c r="J88" s="172"/>
      <c r="K88" s="279"/>
      <c r="L88" s="279"/>
      <c r="M88" s="279"/>
      <c r="N88" s="279"/>
      <c r="O88" s="280"/>
      <c r="P88" s="279"/>
      <c r="Q88" s="279"/>
      <c r="R88" s="279"/>
      <c r="S88" s="279">
        <v>12750</v>
      </c>
      <c r="T88" s="280"/>
      <c r="U88" s="279"/>
      <c r="V88" s="279"/>
      <c r="W88" s="279"/>
      <c r="X88" s="279"/>
      <c r="Y88" s="279"/>
      <c r="Z88" s="279"/>
      <c r="AA88" s="279"/>
      <c r="AB88" s="279"/>
      <c r="AC88" s="279"/>
      <c r="AD88" s="279"/>
      <c r="AE88" s="279"/>
      <c r="AF88" s="279"/>
      <c r="AG88" s="279"/>
      <c r="AH88" s="279"/>
      <c r="AI88" s="279"/>
      <c r="AJ88" s="172"/>
      <c r="AK88" s="279"/>
      <c r="AL88" s="279"/>
      <c r="AM88" s="279"/>
      <c r="AN88" s="279"/>
      <c r="AO88" s="279"/>
      <c r="AP88" s="279"/>
      <c r="AQ88" s="279"/>
      <c r="AR88" s="279"/>
      <c r="AS88" s="279"/>
      <c r="AT88" s="279"/>
      <c r="AU88" s="279"/>
      <c r="AV88" s="279"/>
      <c r="AW88" s="279"/>
      <c r="AX88" s="278"/>
      <c r="AY88" s="279"/>
      <c r="AZ88" s="279"/>
      <c r="BA88" s="279"/>
      <c r="BB88" s="279"/>
    </row>
    <row r="89" spans="1:54" s="281" customFormat="1">
      <c r="A89" s="275"/>
      <c r="B89" s="276" t="s">
        <v>279</v>
      </c>
      <c r="C89" s="277" t="s">
        <v>249</v>
      </c>
      <c r="D89" s="278">
        <v>12750</v>
      </c>
      <c r="E89" s="278"/>
      <c r="F89" s="278"/>
      <c r="G89" s="278"/>
      <c r="H89" s="278"/>
      <c r="I89" s="278"/>
      <c r="J89" s="172"/>
      <c r="K89" s="279"/>
      <c r="L89" s="279"/>
      <c r="M89" s="279"/>
      <c r="N89" s="279"/>
      <c r="O89" s="280"/>
      <c r="P89" s="279"/>
      <c r="Q89" s="279"/>
      <c r="R89" s="279"/>
      <c r="S89" s="279">
        <v>12750</v>
      </c>
      <c r="T89" s="280"/>
      <c r="U89" s="279"/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  <c r="AF89" s="279"/>
      <c r="AG89" s="279"/>
      <c r="AH89" s="279"/>
      <c r="AI89" s="279"/>
      <c r="AJ89" s="172"/>
      <c r="AK89" s="279"/>
      <c r="AL89" s="279"/>
      <c r="AM89" s="279"/>
      <c r="AN89" s="279"/>
      <c r="AO89" s="279"/>
      <c r="AP89" s="279"/>
      <c r="AQ89" s="279"/>
      <c r="AR89" s="279"/>
      <c r="AS89" s="279"/>
      <c r="AT89" s="279"/>
      <c r="AU89" s="279"/>
      <c r="AV89" s="279"/>
      <c r="AW89" s="279"/>
      <c r="AX89" s="278"/>
      <c r="AY89" s="279"/>
      <c r="AZ89" s="279"/>
      <c r="BA89" s="279"/>
      <c r="BB89" s="279"/>
    </row>
    <row r="90" spans="1:54" s="281" customFormat="1">
      <c r="A90" s="275"/>
      <c r="B90" s="276" t="s">
        <v>279</v>
      </c>
      <c r="C90" s="277" t="s">
        <v>221</v>
      </c>
      <c r="D90" s="278">
        <v>12080</v>
      </c>
      <c r="E90" s="278"/>
      <c r="F90" s="278"/>
      <c r="G90" s="278"/>
      <c r="H90" s="278"/>
      <c r="I90" s="278"/>
      <c r="J90" s="172"/>
      <c r="K90" s="279"/>
      <c r="L90" s="279"/>
      <c r="M90" s="279"/>
      <c r="N90" s="279"/>
      <c r="O90" s="280"/>
      <c r="P90" s="279"/>
      <c r="Q90" s="279"/>
      <c r="R90" s="279"/>
      <c r="S90" s="279"/>
      <c r="T90" s="280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79"/>
      <c r="AG90" s="279"/>
      <c r="AH90" s="279"/>
      <c r="AI90" s="279"/>
      <c r="AJ90" s="172"/>
      <c r="AK90" s="279"/>
      <c r="AL90" s="279"/>
      <c r="AM90" s="279"/>
      <c r="AN90" s="279"/>
      <c r="AO90" s="279"/>
      <c r="AP90" s="279"/>
      <c r="AQ90" s="279"/>
      <c r="AR90" s="279"/>
      <c r="AS90" s="279"/>
      <c r="AT90" s="279"/>
      <c r="AU90" s="279"/>
      <c r="AV90" s="279">
        <v>12080</v>
      </c>
      <c r="AW90" s="279"/>
      <c r="AX90" s="278"/>
      <c r="AY90" s="279"/>
      <c r="AZ90" s="279"/>
      <c r="BA90" s="279"/>
      <c r="BB90" s="279"/>
    </row>
    <row r="91" spans="1:54" s="281" customFormat="1">
      <c r="A91" s="275"/>
      <c r="B91" s="276" t="s">
        <v>284</v>
      </c>
      <c r="C91" s="277" t="s">
        <v>258</v>
      </c>
      <c r="D91" s="278">
        <v>8000</v>
      </c>
      <c r="E91" s="278"/>
      <c r="F91" s="278"/>
      <c r="G91" s="278"/>
      <c r="H91" s="278"/>
      <c r="I91" s="278"/>
      <c r="J91" s="172"/>
      <c r="K91" s="279"/>
      <c r="L91" s="279"/>
      <c r="M91" s="279"/>
      <c r="N91" s="279"/>
      <c r="O91" s="280"/>
      <c r="P91" s="279"/>
      <c r="Q91" s="279"/>
      <c r="R91" s="279"/>
      <c r="S91" s="279"/>
      <c r="T91" s="280"/>
      <c r="U91" s="279"/>
      <c r="V91" s="279"/>
      <c r="W91" s="279"/>
      <c r="X91" s="279"/>
      <c r="Y91" s="279"/>
      <c r="Z91" s="279"/>
      <c r="AA91" s="279"/>
      <c r="AB91" s="279"/>
      <c r="AC91" s="279"/>
      <c r="AD91" s="279"/>
      <c r="AE91" s="279"/>
      <c r="AF91" s="279"/>
      <c r="AG91" s="279"/>
      <c r="AH91" s="279"/>
      <c r="AI91" s="279"/>
      <c r="AJ91" s="172"/>
      <c r="AK91" s="279"/>
      <c r="AL91" s="279"/>
      <c r="AM91" s="279"/>
      <c r="AN91" s="279"/>
      <c r="AO91" s="279"/>
      <c r="AP91" s="279"/>
      <c r="AQ91" s="279"/>
      <c r="AR91" s="279"/>
      <c r="AS91" s="279"/>
      <c r="AT91" s="279"/>
      <c r="AU91" s="279">
        <v>8000</v>
      </c>
      <c r="AV91" s="279"/>
      <c r="AW91" s="279"/>
      <c r="AX91" s="278"/>
      <c r="AY91" s="279"/>
      <c r="AZ91" s="279"/>
      <c r="BA91" s="279"/>
      <c r="BB91" s="279"/>
    </row>
    <row r="92" spans="1:54" s="281" customFormat="1">
      <c r="A92" s="275"/>
      <c r="B92" s="276" t="s">
        <v>284</v>
      </c>
      <c r="C92" s="277" t="s">
        <v>258</v>
      </c>
      <c r="D92" s="278">
        <v>11600</v>
      </c>
      <c r="E92" s="278"/>
      <c r="F92" s="278"/>
      <c r="G92" s="278"/>
      <c r="H92" s="278"/>
      <c r="I92" s="278"/>
      <c r="J92" s="172"/>
      <c r="K92" s="279"/>
      <c r="L92" s="279"/>
      <c r="M92" s="279"/>
      <c r="N92" s="279"/>
      <c r="O92" s="280"/>
      <c r="P92" s="279"/>
      <c r="Q92" s="279"/>
      <c r="R92" s="279"/>
      <c r="S92" s="279"/>
      <c r="T92" s="280"/>
      <c r="U92" s="279"/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  <c r="AF92" s="279"/>
      <c r="AG92" s="279"/>
      <c r="AH92" s="279"/>
      <c r="AI92" s="279"/>
      <c r="AJ92" s="172"/>
      <c r="AK92" s="279"/>
      <c r="AL92" s="279"/>
      <c r="AM92" s="279"/>
      <c r="AN92" s="279"/>
      <c r="AO92" s="279"/>
      <c r="AP92" s="279"/>
      <c r="AQ92" s="279"/>
      <c r="AR92" s="279"/>
      <c r="AS92" s="279"/>
      <c r="AT92" s="279"/>
      <c r="AU92" s="279">
        <v>11600</v>
      </c>
      <c r="AV92" s="279"/>
      <c r="AW92" s="279"/>
      <c r="AX92" s="278"/>
      <c r="AY92" s="279"/>
      <c r="AZ92" s="279"/>
      <c r="BA92" s="279"/>
      <c r="BB92" s="279"/>
    </row>
    <row r="93" spans="1:54" s="281" customFormat="1">
      <c r="A93" s="275"/>
      <c r="B93" s="276" t="s">
        <v>285</v>
      </c>
      <c r="C93" s="277" t="s">
        <v>247</v>
      </c>
      <c r="D93" s="278">
        <v>4224</v>
      </c>
      <c r="E93" s="278"/>
      <c r="F93" s="278"/>
      <c r="G93" s="278"/>
      <c r="H93" s="278"/>
      <c r="I93" s="278"/>
      <c r="J93" s="172"/>
      <c r="K93" s="279"/>
      <c r="L93" s="279"/>
      <c r="M93" s="279"/>
      <c r="N93" s="279"/>
      <c r="O93" s="280"/>
      <c r="P93" s="279"/>
      <c r="Q93" s="279"/>
      <c r="R93" s="279"/>
      <c r="S93" s="279"/>
      <c r="T93" s="279">
        <v>4224</v>
      </c>
      <c r="U93" s="279"/>
      <c r="V93" s="279"/>
      <c r="W93" s="279"/>
      <c r="X93" s="279"/>
      <c r="Y93" s="279"/>
      <c r="Z93" s="279"/>
      <c r="AA93" s="279"/>
      <c r="AB93" s="279"/>
      <c r="AC93" s="279"/>
      <c r="AD93" s="279"/>
      <c r="AE93" s="279"/>
      <c r="AF93" s="279"/>
      <c r="AG93" s="279"/>
      <c r="AH93" s="279"/>
      <c r="AI93" s="279"/>
      <c r="AJ93" s="172"/>
      <c r="AK93" s="279"/>
      <c r="AL93" s="279"/>
      <c r="AM93" s="279"/>
      <c r="AN93" s="279"/>
      <c r="AO93" s="279"/>
      <c r="AP93" s="279"/>
      <c r="AQ93" s="279"/>
      <c r="AR93" s="279"/>
      <c r="AS93" s="279"/>
      <c r="AT93" s="279"/>
      <c r="AU93" s="279"/>
      <c r="AV93" s="279"/>
      <c r="AW93" s="279"/>
      <c r="AX93" s="278"/>
      <c r="AY93" s="279"/>
      <c r="AZ93" s="279"/>
      <c r="BA93" s="279"/>
      <c r="BB93" s="279"/>
    </row>
    <row r="94" spans="1:54" s="281" customFormat="1">
      <c r="A94" s="275"/>
      <c r="B94" s="276" t="s">
        <v>285</v>
      </c>
      <c r="C94" s="277" t="s">
        <v>286</v>
      </c>
      <c r="D94" s="278">
        <v>5000</v>
      </c>
      <c r="E94" s="278"/>
      <c r="F94" s="278"/>
      <c r="G94" s="278"/>
      <c r="H94" s="278"/>
      <c r="I94" s="278"/>
      <c r="J94" s="172"/>
      <c r="K94" s="279"/>
      <c r="L94" s="279"/>
      <c r="M94" s="279"/>
      <c r="N94" s="279"/>
      <c r="O94" s="280"/>
      <c r="P94" s="279"/>
      <c r="Q94" s="279"/>
      <c r="R94" s="279"/>
      <c r="S94" s="279"/>
      <c r="T94" s="280"/>
      <c r="U94" s="279"/>
      <c r="V94" s="279"/>
      <c r="W94" s="279"/>
      <c r="X94" s="279"/>
      <c r="Y94" s="279"/>
      <c r="Z94" s="279"/>
      <c r="AA94" s="279"/>
      <c r="AB94" s="279"/>
      <c r="AC94" s="279"/>
      <c r="AD94" s="279"/>
      <c r="AE94" s="279"/>
      <c r="AF94" s="279"/>
      <c r="AG94" s="279"/>
      <c r="AH94" s="279">
        <v>5000</v>
      </c>
      <c r="AI94" s="279"/>
      <c r="AJ94" s="172"/>
      <c r="AK94" s="279"/>
      <c r="AL94" s="279"/>
      <c r="AM94" s="279"/>
      <c r="AN94" s="279"/>
      <c r="AO94" s="279"/>
      <c r="AP94" s="279"/>
      <c r="AQ94" s="279"/>
      <c r="AR94" s="279"/>
      <c r="AS94" s="279"/>
      <c r="AT94" s="279"/>
      <c r="AU94" s="279"/>
      <c r="AV94" s="279"/>
      <c r="AW94" s="279"/>
      <c r="AX94" s="278"/>
      <c r="AY94" s="279"/>
      <c r="AZ94" s="279"/>
      <c r="BA94" s="279"/>
      <c r="BB94" s="279"/>
    </row>
    <row r="95" spans="1:54" s="281" customFormat="1">
      <c r="A95" s="275"/>
      <c r="B95" s="276" t="s">
        <v>285</v>
      </c>
      <c r="C95" s="178" t="s">
        <v>288</v>
      </c>
      <c r="D95" s="278">
        <v>9600</v>
      </c>
      <c r="E95" s="278"/>
      <c r="F95" s="278"/>
      <c r="G95" s="278"/>
      <c r="H95" s="278"/>
      <c r="I95" s="278"/>
      <c r="J95" s="172"/>
      <c r="K95" s="279"/>
      <c r="L95" s="279"/>
      <c r="M95" s="279"/>
      <c r="N95" s="279"/>
      <c r="O95" s="280"/>
      <c r="P95" s="279"/>
      <c r="Q95" s="279"/>
      <c r="R95" s="279"/>
      <c r="S95" s="279"/>
      <c r="T95" s="280"/>
      <c r="U95" s="279"/>
      <c r="V95" s="279"/>
      <c r="W95" s="279"/>
      <c r="X95" s="279"/>
      <c r="Y95" s="279"/>
      <c r="Z95" s="279"/>
      <c r="AA95" s="279"/>
      <c r="AB95" s="279"/>
      <c r="AC95" s="279"/>
      <c r="AD95" s="279"/>
      <c r="AE95" s="279"/>
      <c r="AF95" s="279"/>
      <c r="AG95" s="279"/>
      <c r="AH95" s="279"/>
      <c r="AI95" s="279"/>
      <c r="AJ95" s="172"/>
      <c r="AK95" s="279"/>
      <c r="AL95" s="279"/>
      <c r="AM95" s="279"/>
      <c r="AN95" s="279"/>
      <c r="AO95" s="279"/>
      <c r="AP95" s="279"/>
      <c r="AQ95" s="279"/>
      <c r="AR95" s="279"/>
      <c r="AS95" s="279"/>
      <c r="AT95" s="279"/>
      <c r="AU95" s="279"/>
      <c r="AV95" s="279"/>
      <c r="AW95" s="279">
        <v>9600</v>
      </c>
      <c r="AX95" s="278"/>
      <c r="AY95" s="279"/>
      <c r="AZ95" s="279"/>
      <c r="BA95" s="279"/>
      <c r="BB95" s="279"/>
    </row>
    <row r="96" spans="1:54" s="281" customFormat="1">
      <c r="A96" s="275"/>
      <c r="B96" s="276" t="s">
        <v>285</v>
      </c>
      <c r="C96" s="164" t="s">
        <v>289</v>
      </c>
      <c r="D96" s="278">
        <v>5799.6</v>
      </c>
      <c r="E96" s="278"/>
      <c r="F96" s="278"/>
      <c r="G96" s="278"/>
      <c r="H96" s="278"/>
      <c r="I96" s="278"/>
      <c r="J96" s="172"/>
      <c r="K96" s="279"/>
      <c r="L96" s="279"/>
      <c r="M96" s="279"/>
      <c r="N96" s="279"/>
      <c r="O96" s="280"/>
      <c r="P96" s="279"/>
      <c r="Q96" s="279"/>
      <c r="R96" s="279"/>
      <c r="S96" s="279"/>
      <c r="T96" s="280"/>
      <c r="U96" s="279"/>
      <c r="V96" s="279"/>
      <c r="W96" s="279"/>
      <c r="X96" s="279"/>
      <c r="Y96" s="279"/>
      <c r="Z96" s="279"/>
      <c r="AA96" s="279"/>
      <c r="AB96" s="279"/>
      <c r="AC96" s="279"/>
      <c r="AD96" s="279"/>
      <c r="AE96" s="279"/>
      <c r="AF96" s="279"/>
      <c r="AG96" s="279"/>
      <c r="AH96" s="279"/>
      <c r="AI96" s="279"/>
      <c r="AJ96" s="172"/>
      <c r="AK96" s="279"/>
      <c r="AL96" s="279"/>
      <c r="AM96" s="279"/>
      <c r="AN96" s="279"/>
      <c r="AO96" s="279"/>
      <c r="AP96" s="279"/>
      <c r="AQ96" s="279"/>
      <c r="AR96" s="279">
        <v>5799.6</v>
      </c>
      <c r="AS96" s="279"/>
      <c r="AT96" s="279"/>
      <c r="AU96" s="279"/>
      <c r="AV96" s="279"/>
      <c r="AW96" s="279"/>
      <c r="AX96" s="278"/>
      <c r="AY96" s="279"/>
      <c r="AZ96" s="279"/>
      <c r="BA96" s="279"/>
      <c r="BB96" s="279"/>
    </row>
    <row r="97" spans="1:54" s="281" customFormat="1">
      <c r="A97" s="283"/>
      <c r="B97" s="284" t="s">
        <v>291</v>
      </c>
      <c r="C97" s="285" t="s">
        <v>290</v>
      </c>
      <c r="D97" s="286"/>
      <c r="E97" s="286"/>
      <c r="F97" s="286">
        <v>106310.68</v>
      </c>
      <c r="G97" s="286"/>
      <c r="H97" s="286"/>
      <c r="I97" s="286">
        <v>5.26</v>
      </c>
      <c r="J97" s="172"/>
      <c r="K97" s="279"/>
      <c r="L97" s="279"/>
      <c r="M97" s="279"/>
      <c r="N97" s="279"/>
      <c r="O97" s="280"/>
      <c r="P97" s="279"/>
      <c r="Q97" s="279"/>
      <c r="R97" s="279"/>
      <c r="S97" s="279"/>
      <c r="T97" s="280"/>
      <c r="U97" s="279"/>
      <c r="V97" s="279"/>
      <c r="W97" s="279"/>
      <c r="X97" s="279"/>
      <c r="Y97" s="279"/>
      <c r="Z97" s="279"/>
      <c r="AA97" s="279"/>
      <c r="AB97" s="279"/>
      <c r="AC97" s="279"/>
      <c r="AD97" s="279"/>
      <c r="AE97" s="279"/>
      <c r="AF97" s="279"/>
      <c r="AG97" s="279"/>
      <c r="AH97" s="279"/>
      <c r="AI97" s="279"/>
      <c r="AJ97" s="172"/>
      <c r="AK97" s="279"/>
      <c r="AL97" s="279"/>
      <c r="AM97" s="279"/>
      <c r="AN97" s="279"/>
      <c r="AO97" s="279"/>
      <c r="AP97" s="279"/>
      <c r="AQ97" s="279"/>
      <c r="AR97" s="279"/>
      <c r="AS97" s="279"/>
      <c r="AT97" s="279"/>
      <c r="AU97" s="279"/>
      <c r="AV97" s="279"/>
      <c r="AW97" s="279"/>
      <c r="AX97" s="278"/>
      <c r="AY97" s="279"/>
      <c r="AZ97" s="279"/>
      <c r="BA97" s="279"/>
      <c r="BB97" s="279"/>
    </row>
    <row r="98" spans="1:54" s="281" customFormat="1">
      <c r="A98" s="275"/>
      <c r="B98" s="276" t="s">
        <v>293</v>
      </c>
      <c r="C98" s="277" t="s">
        <v>292</v>
      </c>
      <c r="D98" s="278">
        <v>40420</v>
      </c>
      <c r="E98" s="278"/>
      <c r="F98" s="278"/>
      <c r="G98" s="278"/>
      <c r="H98" s="278"/>
      <c r="I98" s="278"/>
      <c r="J98" s="172"/>
      <c r="K98" s="279"/>
      <c r="L98" s="279"/>
      <c r="M98" s="279"/>
      <c r="N98" s="279"/>
      <c r="O98" s="280"/>
      <c r="P98" s="279"/>
      <c r="Q98" s="279"/>
      <c r="R98" s="279"/>
      <c r="S98" s="279"/>
      <c r="T98" s="280"/>
      <c r="U98" s="279"/>
      <c r="V98" s="279"/>
      <c r="W98" s="279"/>
      <c r="X98" s="279"/>
      <c r="Y98" s="279"/>
      <c r="Z98" s="279"/>
      <c r="AA98" s="279"/>
      <c r="AB98" s="279"/>
      <c r="AC98" s="279"/>
      <c r="AD98" s="279"/>
      <c r="AE98" s="279"/>
      <c r="AF98" s="279"/>
      <c r="AG98" s="279"/>
      <c r="AH98" s="279"/>
      <c r="AI98" s="279"/>
      <c r="AJ98" s="172"/>
      <c r="AK98" s="279"/>
      <c r="AL98" s="279"/>
      <c r="AM98" s="279"/>
      <c r="AN98" s="279"/>
      <c r="AO98" s="279"/>
      <c r="AP98" s="279"/>
      <c r="AQ98" s="279"/>
      <c r="AR98" s="279"/>
      <c r="AS98" s="279"/>
      <c r="AT98" s="279"/>
      <c r="AU98" s="279"/>
      <c r="AV98" s="279"/>
      <c r="AW98" s="279"/>
      <c r="AX98" s="278">
        <v>40420</v>
      </c>
      <c r="AY98" s="279"/>
      <c r="AZ98" s="279"/>
      <c r="BA98" s="279"/>
      <c r="BB98" s="279"/>
    </row>
    <row r="99" spans="1:54" s="281" customFormat="1">
      <c r="A99" s="275"/>
      <c r="B99" s="276" t="s">
        <v>283</v>
      </c>
      <c r="C99" s="277" t="s">
        <v>158</v>
      </c>
      <c r="D99" s="278">
        <v>2000</v>
      </c>
      <c r="E99" s="278"/>
      <c r="F99" s="278"/>
      <c r="G99" s="278"/>
      <c r="H99" s="278"/>
      <c r="I99" s="278"/>
      <c r="J99" s="172"/>
      <c r="K99" s="279"/>
      <c r="L99" s="279"/>
      <c r="M99" s="279"/>
      <c r="N99" s="279"/>
      <c r="O99" s="280"/>
      <c r="P99" s="279"/>
      <c r="Q99" s="279"/>
      <c r="R99" s="279"/>
      <c r="S99" s="279"/>
      <c r="T99" s="280"/>
      <c r="U99" s="279"/>
      <c r="V99" s="279"/>
      <c r="W99" s="279">
        <v>2000</v>
      </c>
      <c r="X99" s="279"/>
      <c r="Y99" s="279"/>
      <c r="Z99" s="279"/>
      <c r="AA99" s="279"/>
      <c r="AB99" s="279"/>
      <c r="AC99" s="279"/>
      <c r="AD99" s="279"/>
      <c r="AE99" s="279"/>
      <c r="AF99" s="279"/>
      <c r="AG99" s="279"/>
      <c r="AH99" s="279"/>
      <c r="AI99" s="279"/>
      <c r="AJ99" s="172"/>
      <c r="AK99" s="279"/>
      <c r="AL99" s="279"/>
      <c r="AM99" s="279"/>
      <c r="AN99" s="279"/>
      <c r="AO99" s="279"/>
      <c r="AP99" s="279"/>
      <c r="AQ99" s="279"/>
      <c r="AR99" s="279"/>
      <c r="AS99" s="279"/>
      <c r="AT99" s="279"/>
      <c r="AU99" s="279"/>
      <c r="AV99" s="279"/>
      <c r="AW99" s="279"/>
      <c r="AX99" s="278"/>
      <c r="AY99" s="279"/>
      <c r="AZ99" s="279"/>
      <c r="BA99" s="279"/>
      <c r="BB99" s="279"/>
    </row>
    <row r="100" spans="1:54" s="281" customFormat="1">
      <c r="A100" s="182"/>
      <c r="B100" s="183"/>
      <c r="C100" s="184" t="s">
        <v>294</v>
      </c>
      <c r="D100" s="251"/>
      <c r="E100" s="251"/>
      <c r="F100" s="251"/>
      <c r="G100" s="251"/>
      <c r="H100" s="251"/>
      <c r="I100" s="251"/>
      <c r="J100" s="185">
        <v>13147500</v>
      </c>
      <c r="K100" s="279"/>
      <c r="L100" s="279"/>
      <c r="M100" s="279"/>
      <c r="N100" s="279"/>
      <c r="O100" s="280"/>
      <c r="P100" s="279"/>
      <c r="Q100" s="279"/>
      <c r="R100" s="279"/>
      <c r="S100" s="279"/>
      <c r="T100" s="280"/>
      <c r="U100" s="279"/>
      <c r="V100" s="279"/>
      <c r="W100" s="279"/>
      <c r="X100" s="279"/>
      <c r="Y100" s="279"/>
      <c r="Z100" s="279"/>
      <c r="AA100" s="279"/>
      <c r="AB100" s="279"/>
      <c r="AC100" s="279"/>
      <c r="AD100" s="279"/>
      <c r="AE100" s="279"/>
      <c r="AF100" s="279"/>
      <c r="AG100" s="279"/>
      <c r="AH100" s="279"/>
      <c r="AI100" s="279"/>
      <c r="AJ100" s="172"/>
      <c r="AK100" s="279"/>
      <c r="AL100" s="279"/>
      <c r="AM100" s="279"/>
      <c r="AN100" s="279"/>
      <c r="AO100" s="279"/>
      <c r="AP100" s="279"/>
      <c r="AQ100" s="279"/>
      <c r="AR100" s="279"/>
      <c r="AS100" s="279"/>
      <c r="AT100" s="279"/>
      <c r="AU100" s="279"/>
      <c r="AV100" s="279"/>
      <c r="AW100" s="279"/>
      <c r="AX100" s="278"/>
      <c r="AY100" s="279"/>
      <c r="AZ100" s="279"/>
      <c r="BA100" s="279"/>
      <c r="BB100" s="279"/>
    </row>
    <row r="101" spans="1:54">
      <c r="A101" s="223"/>
      <c r="B101" s="224"/>
      <c r="C101" s="225"/>
      <c r="D101" s="238"/>
      <c r="E101" s="238"/>
      <c r="F101" s="238"/>
      <c r="G101" s="238"/>
      <c r="H101" s="238"/>
      <c r="I101" s="238"/>
      <c r="J101" s="227"/>
      <c r="K101" s="226"/>
      <c r="L101" s="226"/>
      <c r="M101" s="226"/>
      <c r="N101" s="226"/>
      <c r="O101" s="229"/>
      <c r="P101" s="226"/>
      <c r="Q101" s="226"/>
      <c r="R101" s="226"/>
      <c r="S101" s="226"/>
      <c r="T101" s="229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7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  <c r="AU101" s="226"/>
      <c r="AV101" s="226"/>
      <c r="AW101" s="226"/>
      <c r="AX101" s="238"/>
      <c r="AY101" s="226"/>
      <c r="AZ101" s="226"/>
      <c r="BA101" s="226"/>
      <c r="BB101" s="226"/>
    </row>
    <row r="102" spans="1:54" s="281" customFormat="1">
      <c r="A102" s="275"/>
      <c r="B102" s="276" t="s">
        <v>295</v>
      </c>
      <c r="C102" s="277" t="s">
        <v>296</v>
      </c>
      <c r="D102" s="278">
        <v>1912580</v>
      </c>
      <c r="E102" s="278"/>
      <c r="F102" s="278"/>
      <c r="G102" s="278"/>
      <c r="H102" s="278"/>
      <c r="I102" s="278"/>
      <c r="J102" s="172"/>
      <c r="K102" s="279">
        <v>2361228</v>
      </c>
      <c r="L102" s="279"/>
      <c r="M102" s="279">
        <v>391480</v>
      </c>
      <c r="N102" s="279">
        <v>40141</v>
      </c>
      <c r="O102" s="280">
        <v>222448</v>
      </c>
      <c r="P102" s="279">
        <v>40141</v>
      </c>
      <c r="Q102" s="279">
        <v>186000</v>
      </c>
      <c r="R102" s="279"/>
      <c r="S102" s="279"/>
      <c r="T102" s="280"/>
      <c r="U102" s="279"/>
      <c r="V102" s="279"/>
      <c r="W102" s="279"/>
      <c r="X102" s="279"/>
      <c r="Y102" s="279"/>
      <c r="Z102" s="279"/>
      <c r="AA102" s="279"/>
      <c r="AB102" s="279"/>
      <c r="AC102" s="279"/>
      <c r="AD102" s="279"/>
      <c r="AE102" s="279"/>
      <c r="AF102" s="279"/>
      <c r="AG102" s="279"/>
      <c r="AH102" s="279"/>
      <c r="AI102" s="279"/>
      <c r="AJ102" s="172"/>
      <c r="AK102" s="279"/>
      <c r="AL102" s="279"/>
      <c r="AM102" s="279"/>
      <c r="AN102" s="279"/>
      <c r="AO102" s="279"/>
      <c r="AP102" s="279"/>
      <c r="AQ102" s="279"/>
      <c r="AR102" s="279"/>
      <c r="AS102" s="279"/>
      <c r="AT102" s="279"/>
      <c r="AU102" s="279"/>
      <c r="AV102" s="279"/>
      <c r="AW102" s="279"/>
      <c r="AX102" s="278"/>
      <c r="AY102" s="279"/>
      <c r="AZ102" s="279"/>
      <c r="BA102" s="279"/>
      <c r="BB102" s="279"/>
    </row>
    <row r="103" spans="1:54" s="281" customFormat="1">
      <c r="A103" s="275"/>
      <c r="B103" s="276" t="s">
        <v>295</v>
      </c>
      <c r="C103" s="277" t="s">
        <v>297</v>
      </c>
      <c r="D103" s="278">
        <v>229873</v>
      </c>
      <c r="E103" s="278"/>
      <c r="F103" s="278"/>
      <c r="G103" s="278"/>
      <c r="H103" s="278"/>
      <c r="I103" s="278"/>
      <c r="J103" s="172"/>
      <c r="K103" s="279"/>
      <c r="L103" s="279">
        <v>269037</v>
      </c>
      <c r="M103" s="279"/>
      <c r="N103" s="279">
        <v>4562</v>
      </c>
      <c r="O103" s="280">
        <f>25558-69</f>
        <v>25489</v>
      </c>
      <c r="P103" s="279">
        <v>4562</v>
      </c>
      <c r="Q103" s="279">
        <v>8429</v>
      </c>
      <c r="R103" s="279"/>
      <c r="S103" s="279"/>
      <c r="T103" s="280"/>
      <c r="U103" s="279"/>
      <c r="V103" s="279"/>
      <c r="W103" s="279"/>
      <c r="X103" s="279"/>
      <c r="Y103" s="279"/>
      <c r="Z103" s="279"/>
      <c r="AA103" s="279"/>
      <c r="AB103" s="279"/>
      <c r="AC103" s="279"/>
      <c r="AD103" s="279"/>
      <c r="AE103" s="279"/>
      <c r="AF103" s="279"/>
      <c r="AG103" s="279"/>
      <c r="AH103" s="279"/>
      <c r="AI103" s="279"/>
      <c r="AJ103" s="172"/>
      <c r="AK103" s="279"/>
      <c r="AL103" s="279"/>
      <c r="AM103" s="279"/>
      <c r="AN103" s="279"/>
      <c r="AO103" s="279"/>
      <c r="AP103" s="279"/>
      <c r="AQ103" s="279"/>
      <c r="AR103" s="279"/>
      <c r="AS103" s="279"/>
      <c r="AT103" s="279"/>
      <c r="AU103" s="279"/>
      <c r="AV103" s="279"/>
      <c r="AW103" s="279"/>
      <c r="AX103" s="278"/>
      <c r="AY103" s="279"/>
      <c r="AZ103" s="279"/>
      <c r="BA103" s="279"/>
      <c r="BB103" s="279"/>
    </row>
    <row r="104" spans="1:54" s="281" customFormat="1">
      <c r="A104" s="275"/>
      <c r="B104" s="276" t="s">
        <v>295</v>
      </c>
      <c r="C104" s="277" t="s">
        <v>298</v>
      </c>
      <c r="D104" s="278">
        <v>923251</v>
      </c>
      <c r="E104" s="278"/>
      <c r="F104" s="278"/>
      <c r="G104" s="278"/>
      <c r="H104" s="278"/>
      <c r="I104" s="278"/>
      <c r="J104" s="172"/>
      <c r="K104" s="279"/>
      <c r="L104" s="279"/>
      <c r="M104" s="279"/>
      <c r="N104" s="279"/>
      <c r="O104" s="280"/>
      <c r="P104" s="279"/>
      <c r="Q104" s="279"/>
      <c r="R104" s="279"/>
      <c r="S104" s="279"/>
      <c r="T104" s="280"/>
      <c r="U104" s="279"/>
      <c r="V104" s="279"/>
      <c r="W104" s="279"/>
      <c r="X104" s="279"/>
      <c r="Y104" s="279"/>
      <c r="Z104" s="279"/>
      <c r="AA104" s="279"/>
      <c r="AB104" s="279"/>
      <c r="AC104" s="279"/>
      <c r="AD104" s="279"/>
      <c r="AE104" s="279"/>
      <c r="AF104" s="279"/>
      <c r="AG104" s="279"/>
      <c r="AH104" s="279"/>
      <c r="AI104" s="279"/>
      <c r="AJ104" s="172"/>
      <c r="AK104" s="279"/>
      <c r="AL104" s="279"/>
      <c r="AM104" s="279"/>
      <c r="AN104" s="279"/>
      <c r="AO104" s="279"/>
      <c r="AP104" s="279"/>
      <c r="AQ104" s="279"/>
      <c r="AR104" s="279"/>
      <c r="AS104" s="279"/>
      <c r="AT104" s="279"/>
      <c r="AU104" s="279"/>
      <c r="AV104" s="279"/>
      <c r="AW104" s="279"/>
      <c r="AX104" s="278"/>
      <c r="AY104" s="279"/>
      <c r="AZ104" s="279"/>
      <c r="BA104" s="279"/>
      <c r="BB104" s="279"/>
    </row>
    <row r="105" spans="1:54" s="281" customFormat="1">
      <c r="A105" s="275"/>
      <c r="B105" s="276" t="s">
        <v>299</v>
      </c>
      <c r="C105" s="277" t="s">
        <v>221</v>
      </c>
      <c r="D105" s="278">
        <v>9810</v>
      </c>
      <c r="E105" s="278"/>
      <c r="F105" s="278"/>
      <c r="G105" s="278"/>
      <c r="H105" s="278"/>
      <c r="I105" s="278"/>
      <c r="J105" s="172"/>
      <c r="K105" s="279"/>
      <c r="L105" s="279"/>
      <c r="M105" s="279"/>
      <c r="N105" s="279"/>
      <c r="O105" s="280"/>
      <c r="P105" s="279"/>
      <c r="Q105" s="279"/>
      <c r="R105" s="279"/>
      <c r="S105" s="279"/>
      <c r="T105" s="280"/>
      <c r="U105" s="279"/>
      <c r="V105" s="279"/>
      <c r="W105" s="279"/>
      <c r="X105" s="279"/>
      <c r="Y105" s="279"/>
      <c r="Z105" s="279"/>
      <c r="AA105" s="279"/>
      <c r="AB105" s="279"/>
      <c r="AC105" s="279"/>
      <c r="AD105" s="279"/>
      <c r="AE105" s="279"/>
      <c r="AF105" s="279"/>
      <c r="AG105" s="279"/>
      <c r="AH105" s="279"/>
      <c r="AI105" s="279"/>
      <c r="AJ105" s="172"/>
      <c r="AK105" s="279"/>
      <c r="AL105" s="279"/>
      <c r="AM105" s="279"/>
      <c r="AN105" s="279"/>
      <c r="AO105" s="279"/>
      <c r="AP105" s="279"/>
      <c r="AQ105" s="279"/>
      <c r="AR105" s="279"/>
      <c r="AS105" s="279"/>
      <c r="AT105" s="279"/>
      <c r="AU105" s="279"/>
      <c r="AV105" s="279">
        <v>9810</v>
      </c>
      <c r="AW105" s="279"/>
      <c r="AX105" s="278"/>
      <c r="AY105" s="279"/>
      <c r="AZ105" s="279"/>
      <c r="BA105" s="279"/>
      <c r="BB105" s="279"/>
    </row>
    <row r="106" spans="1:54" s="281" customFormat="1">
      <c r="A106" s="275"/>
      <c r="B106" s="276" t="s">
        <v>299</v>
      </c>
      <c r="C106" s="277" t="s">
        <v>300</v>
      </c>
      <c r="D106" s="278">
        <v>74400</v>
      </c>
      <c r="E106" s="278"/>
      <c r="F106" s="278"/>
      <c r="G106" s="278"/>
      <c r="H106" s="278"/>
      <c r="I106" s="278"/>
      <c r="J106" s="172"/>
      <c r="K106" s="279"/>
      <c r="L106" s="279"/>
      <c r="M106" s="279"/>
      <c r="N106" s="279"/>
      <c r="O106" s="280"/>
      <c r="P106" s="279"/>
      <c r="Q106" s="279"/>
      <c r="R106" s="279"/>
      <c r="S106" s="279"/>
      <c r="T106" s="280"/>
      <c r="U106" s="279"/>
      <c r="V106" s="279"/>
      <c r="W106" s="279"/>
      <c r="X106" s="279"/>
      <c r="Y106" s="279"/>
      <c r="Z106" s="279"/>
      <c r="AA106" s="279"/>
      <c r="AB106" s="279"/>
      <c r="AC106" s="279"/>
      <c r="AD106" s="279"/>
      <c r="AE106" s="279"/>
      <c r="AF106" s="279"/>
      <c r="AG106" s="279"/>
      <c r="AH106" s="279"/>
      <c r="AI106" s="279">
        <v>74400</v>
      </c>
      <c r="AJ106" s="172"/>
      <c r="AK106" s="279"/>
      <c r="AL106" s="279"/>
      <c r="AM106" s="279"/>
      <c r="AN106" s="279"/>
      <c r="AO106" s="279"/>
      <c r="AP106" s="279"/>
      <c r="AQ106" s="279"/>
      <c r="AR106" s="279"/>
      <c r="AS106" s="279"/>
      <c r="AT106" s="279"/>
      <c r="AU106" s="279"/>
      <c r="AV106" s="279"/>
      <c r="AW106" s="279"/>
      <c r="AX106" s="278"/>
      <c r="AY106" s="279"/>
      <c r="AZ106" s="279"/>
      <c r="BA106" s="279"/>
      <c r="BB106" s="279"/>
    </row>
    <row r="107" spans="1:54" s="281" customFormat="1">
      <c r="A107" s="275"/>
      <c r="B107" s="276" t="s">
        <v>299</v>
      </c>
      <c r="C107" s="277" t="s">
        <v>301</v>
      </c>
      <c r="D107" s="278">
        <v>77208</v>
      </c>
      <c r="E107" s="278"/>
      <c r="F107" s="278"/>
      <c r="G107" s="278"/>
      <c r="H107" s="278"/>
      <c r="I107" s="278"/>
      <c r="J107" s="172"/>
      <c r="K107" s="279"/>
      <c r="L107" s="279"/>
      <c r="M107" s="279"/>
      <c r="N107" s="279"/>
      <c r="O107" s="280"/>
      <c r="P107" s="279"/>
      <c r="Q107" s="279"/>
      <c r="R107" s="279"/>
      <c r="S107" s="279"/>
      <c r="T107" s="280"/>
      <c r="U107" s="279"/>
      <c r="V107" s="279"/>
      <c r="W107" s="279"/>
      <c r="X107" s="279"/>
      <c r="Y107" s="279"/>
      <c r="Z107" s="279"/>
      <c r="AA107" s="279"/>
      <c r="AB107" s="279"/>
      <c r="AC107" s="279"/>
      <c r="AD107" s="279"/>
      <c r="AE107" s="279"/>
      <c r="AF107" s="279"/>
      <c r="AG107" s="279"/>
      <c r="AH107" s="279"/>
      <c r="AI107" s="279">
        <v>77208</v>
      </c>
      <c r="AJ107" s="172"/>
      <c r="AK107" s="279"/>
      <c r="AL107" s="279"/>
      <c r="AM107" s="279"/>
      <c r="AN107" s="279"/>
      <c r="AO107" s="279"/>
      <c r="AP107" s="279"/>
      <c r="AQ107" s="279"/>
      <c r="AR107" s="279"/>
      <c r="AS107" s="279"/>
      <c r="AT107" s="279"/>
      <c r="AU107" s="279"/>
      <c r="AV107" s="279"/>
      <c r="AW107" s="279"/>
      <c r="AX107" s="278"/>
      <c r="AY107" s="279"/>
      <c r="AZ107" s="279"/>
      <c r="BA107" s="279"/>
      <c r="BB107" s="279"/>
    </row>
    <row r="108" spans="1:54" s="281" customFormat="1">
      <c r="A108" s="275"/>
      <c r="B108" s="276" t="s">
        <v>303</v>
      </c>
      <c r="C108" s="164" t="s">
        <v>302</v>
      </c>
      <c r="D108" s="278">
        <v>9600</v>
      </c>
      <c r="E108" s="278"/>
      <c r="F108" s="278"/>
      <c r="G108" s="278"/>
      <c r="H108" s="278"/>
      <c r="I108" s="278"/>
      <c r="J108" s="172"/>
      <c r="K108" s="279"/>
      <c r="L108" s="279"/>
      <c r="M108" s="279"/>
      <c r="N108" s="279"/>
      <c r="O108" s="280"/>
      <c r="P108" s="279"/>
      <c r="Q108" s="279"/>
      <c r="R108" s="279"/>
      <c r="S108" s="279"/>
      <c r="T108" s="280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79"/>
      <c r="AG108" s="279"/>
      <c r="AH108" s="279"/>
      <c r="AI108" s="279"/>
      <c r="AJ108" s="172"/>
      <c r="AK108" s="279"/>
      <c r="AL108" s="279"/>
      <c r="AM108" s="279"/>
      <c r="AN108" s="279"/>
      <c r="AO108" s="279"/>
      <c r="AP108" s="279"/>
      <c r="AQ108" s="279"/>
      <c r="AR108" s="279"/>
      <c r="AS108" s="279"/>
      <c r="AT108" s="279"/>
      <c r="AU108" s="279"/>
      <c r="AV108" s="279"/>
      <c r="AW108" s="279">
        <v>9600</v>
      </c>
      <c r="AX108" s="278"/>
      <c r="AY108" s="279"/>
      <c r="AZ108" s="279"/>
      <c r="BA108" s="279"/>
      <c r="BB108" s="279"/>
    </row>
    <row r="109" spans="1:54" s="281" customFormat="1">
      <c r="A109" s="275"/>
      <c r="B109" s="276" t="s">
        <v>303</v>
      </c>
      <c r="C109" s="164" t="s">
        <v>304</v>
      </c>
      <c r="D109" s="278">
        <v>10000</v>
      </c>
      <c r="E109" s="278"/>
      <c r="F109" s="278"/>
      <c r="G109" s="278"/>
      <c r="H109" s="278"/>
      <c r="I109" s="278"/>
      <c r="J109" s="172"/>
      <c r="K109" s="279"/>
      <c r="L109" s="279"/>
      <c r="M109" s="279"/>
      <c r="N109" s="279"/>
      <c r="O109" s="280"/>
      <c r="P109" s="279"/>
      <c r="Q109" s="279"/>
      <c r="R109" s="279"/>
      <c r="S109" s="279"/>
      <c r="T109" s="280"/>
      <c r="U109" s="279"/>
      <c r="V109" s="279"/>
      <c r="W109" s="279"/>
      <c r="X109" s="279"/>
      <c r="Y109" s="279"/>
      <c r="Z109" s="279"/>
      <c r="AA109" s="279"/>
      <c r="AB109" s="279"/>
      <c r="AC109" s="279"/>
      <c r="AD109" s="279"/>
      <c r="AE109" s="279"/>
      <c r="AF109" s="279"/>
      <c r="AG109" s="279"/>
      <c r="AH109" s="279"/>
      <c r="AI109" s="279"/>
      <c r="AJ109" s="172"/>
      <c r="AK109" s="279"/>
      <c r="AL109" s="279"/>
      <c r="AM109" s="279"/>
      <c r="AN109" s="279"/>
      <c r="AO109" s="279"/>
      <c r="AP109" s="279"/>
      <c r="AQ109" s="279"/>
      <c r="AR109" s="279"/>
      <c r="AS109" s="279"/>
      <c r="AT109" s="279"/>
      <c r="AU109" s="279">
        <v>10000</v>
      </c>
      <c r="AV109" s="279"/>
      <c r="AW109" s="279"/>
      <c r="AX109" s="278"/>
      <c r="AY109" s="279"/>
      <c r="AZ109" s="279"/>
      <c r="BA109" s="279"/>
      <c r="BB109" s="279"/>
    </row>
    <row r="110" spans="1:54" s="281" customFormat="1">
      <c r="A110" s="275"/>
      <c r="B110" s="276" t="s">
        <v>303</v>
      </c>
      <c r="C110" s="164" t="s">
        <v>304</v>
      </c>
      <c r="D110" s="278">
        <v>12000</v>
      </c>
      <c r="E110" s="278"/>
      <c r="F110" s="278"/>
      <c r="G110" s="278"/>
      <c r="H110" s="278"/>
      <c r="I110" s="278"/>
      <c r="J110" s="172"/>
      <c r="K110" s="279"/>
      <c r="L110" s="279"/>
      <c r="M110" s="279"/>
      <c r="N110" s="279"/>
      <c r="O110" s="280"/>
      <c r="P110" s="279"/>
      <c r="Q110" s="279"/>
      <c r="R110" s="279"/>
      <c r="S110" s="279"/>
      <c r="T110" s="280"/>
      <c r="U110" s="279"/>
      <c r="V110" s="279"/>
      <c r="W110" s="279"/>
      <c r="X110" s="279"/>
      <c r="Y110" s="279"/>
      <c r="Z110" s="279"/>
      <c r="AA110" s="279"/>
      <c r="AB110" s="279"/>
      <c r="AC110" s="279"/>
      <c r="AD110" s="279"/>
      <c r="AE110" s="279"/>
      <c r="AF110" s="279"/>
      <c r="AG110" s="279"/>
      <c r="AH110" s="279"/>
      <c r="AI110" s="279"/>
      <c r="AJ110" s="172"/>
      <c r="AK110" s="279"/>
      <c r="AL110" s="279"/>
      <c r="AM110" s="279"/>
      <c r="AN110" s="279"/>
      <c r="AO110" s="279"/>
      <c r="AP110" s="279"/>
      <c r="AQ110" s="279"/>
      <c r="AR110" s="279"/>
      <c r="AS110" s="279"/>
      <c r="AT110" s="279"/>
      <c r="AU110" s="279">
        <v>12000</v>
      </c>
      <c r="AV110" s="279"/>
      <c r="AW110" s="279"/>
      <c r="AX110" s="278"/>
      <c r="AY110" s="279"/>
      <c r="AZ110" s="279"/>
      <c r="BA110" s="279"/>
      <c r="BB110" s="279"/>
    </row>
    <row r="111" spans="1:54" s="281" customFormat="1">
      <c r="A111" s="275"/>
      <c r="B111" s="276" t="s">
        <v>303</v>
      </c>
      <c r="C111" s="164" t="s">
        <v>304</v>
      </c>
      <c r="D111" s="278">
        <v>10000</v>
      </c>
      <c r="E111" s="278"/>
      <c r="F111" s="278"/>
      <c r="G111" s="278"/>
      <c r="H111" s="278"/>
      <c r="I111" s="278"/>
      <c r="J111" s="172"/>
      <c r="K111" s="279"/>
      <c r="L111" s="279"/>
      <c r="M111" s="279"/>
      <c r="N111" s="279"/>
      <c r="O111" s="280"/>
      <c r="P111" s="279"/>
      <c r="Q111" s="279"/>
      <c r="R111" s="279"/>
      <c r="S111" s="279"/>
      <c r="T111" s="280"/>
      <c r="U111" s="279"/>
      <c r="V111" s="279"/>
      <c r="W111" s="279"/>
      <c r="X111" s="279"/>
      <c r="Y111" s="279"/>
      <c r="Z111" s="279"/>
      <c r="AA111" s="279"/>
      <c r="AB111" s="279"/>
      <c r="AC111" s="279"/>
      <c r="AD111" s="279"/>
      <c r="AE111" s="279"/>
      <c r="AF111" s="279"/>
      <c r="AG111" s="279"/>
      <c r="AH111" s="279"/>
      <c r="AI111" s="279"/>
      <c r="AJ111" s="172"/>
      <c r="AK111" s="279"/>
      <c r="AL111" s="279"/>
      <c r="AM111" s="279"/>
      <c r="AN111" s="279"/>
      <c r="AO111" s="279"/>
      <c r="AP111" s="279"/>
      <c r="AQ111" s="279"/>
      <c r="AR111" s="279"/>
      <c r="AS111" s="279"/>
      <c r="AT111" s="279"/>
      <c r="AU111" s="279">
        <v>10000</v>
      </c>
      <c r="AV111" s="279"/>
      <c r="AW111" s="279"/>
      <c r="AX111" s="278"/>
      <c r="AY111" s="279"/>
      <c r="AZ111" s="279"/>
      <c r="BA111" s="279"/>
      <c r="BB111" s="279"/>
    </row>
    <row r="112" spans="1:54" s="281" customFormat="1">
      <c r="A112" s="275"/>
      <c r="B112" s="276" t="s">
        <v>303</v>
      </c>
      <c r="C112" s="164" t="s">
        <v>304</v>
      </c>
      <c r="D112" s="278">
        <v>6000</v>
      </c>
      <c r="E112" s="278"/>
      <c r="F112" s="278"/>
      <c r="G112" s="278"/>
      <c r="H112" s="278"/>
      <c r="I112" s="278"/>
      <c r="J112" s="172"/>
      <c r="K112" s="279"/>
      <c r="L112" s="279"/>
      <c r="M112" s="279"/>
      <c r="N112" s="279"/>
      <c r="O112" s="280"/>
      <c r="P112" s="279"/>
      <c r="Q112" s="279"/>
      <c r="R112" s="279"/>
      <c r="S112" s="279"/>
      <c r="T112" s="280"/>
      <c r="U112" s="279"/>
      <c r="V112" s="279"/>
      <c r="W112" s="279"/>
      <c r="X112" s="279"/>
      <c r="Y112" s="279"/>
      <c r="Z112" s="279"/>
      <c r="AA112" s="279"/>
      <c r="AB112" s="279"/>
      <c r="AC112" s="279"/>
      <c r="AD112" s="279"/>
      <c r="AE112" s="279"/>
      <c r="AF112" s="279"/>
      <c r="AG112" s="279"/>
      <c r="AH112" s="279"/>
      <c r="AI112" s="279"/>
      <c r="AJ112" s="172"/>
      <c r="AK112" s="279"/>
      <c r="AL112" s="279"/>
      <c r="AM112" s="279"/>
      <c r="AN112" s="279"/>
      <c r="AO112" s="279"/>
      <c r="AP112" s="279"/>
      <c r="AQ112" s="279"/>
      <c r="AR112" s="279"/>
      <c r="AS112" s="279"/>
      <c r="AT112" s="279"/>
      <c r="AU112" s="279">
        <v>6000</v>
      </c>
      <c r="AV112" s="279"/>
      <c r="AW112" s="279"/>
      <c r="AX112" s="278"/>
      <c r="AY112" s="279"/>
      <c r="AZ112" s="279"/>
      <c r="BA112" s="279"/>
      <c r="BB112" s="279"/>
    </row>
    <row r="113" spans="1:54" s="281" customFormat="1">
      <c r="A113" s="275"/>
      <c r="B113" s="276" t="s">
        <v>303</v>
      </c>
      <c r="C113" s="164" t="s">
        <v>304</v>
      </c>
      <c r="D113" s="278">
        <v>110000</v>
      </c>
      <c r="E113" s="278"/>
      <c r="F113" s="278"/>
      <c r="G113" s="278"/>
      <c r="H113" s="278"/>
      <c r="I113" s="278"/>
      <c r="J113" s="172"/>
      <c r="K113" s="279"/>
      <c r="L113" s="279"/>
      <c r="M113" s="279"/>
      <c r="N113" s="279"/>
      <c r="O113" s="280"/>
      <c r="P113" s="279"/>
      <c r="Q113" s="279"/>
      <c r="R113" s="279"/>
      <c r="S113" s="279"/>
      <c r="T113" s="280"/>
      <c r="U113" s="279"/>
      <c r="V113" s="279"/>
      <c r="W113" s="279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279"/>
      <c r="AH113" s="279"/>
      <c r="AI113" s="279"/>
      <c r="AJ113" s="172"/>
      <c r="AK113" s="279"/>
      <c r="AL113" s="279"/>
      <c r="AM113" s="279"/>
      <c r="AN113" s="279"/>
      <c r="AO113" s="279"/>
      <c r="AP113" s="279"/>
      <c r="AQ113" s="279"/>
      <c r="AR113" s="279"/>
      <c r="AS113" s="279"/>
      <c r="AT113" s="279"/>
      <c r="AU113" s="279">
        <v>110000</v>
      </c>
      <c r="AV113" s="279"/>
      <c r="AW113" s="279"/>
      <c r="AX113" s="278"/>
      <c r="AY113" s="279"/>
      <c r="AZ113" s="279"/>
      <c r="BA113" s="279"/>
      <c r="BB113" s="279"/>
    </row>
    <row r="114" spans="1:54" s="281" customFormat="1">
      <c r="A114" s="275"/>
      <c r="B114" s="276" t="s">
        <v>303</v>
      </c>
      <c r="C114" s="164" t="s">
        <v>304</v>
      </c>
      <c r="D114" s="278">
        <v>12000</v>
      </c>
      <c r="E114" s="278"/>
      <c r="F114" s="278"/>
      <c r="G114" s="278"/>
      <c r="H114" s="278"/>
      <c r="I114" s="278"/>
      <c r="J114" s="172"/>
      <c r="K114" s="279"/>
      <c r="L114" s="279"/>
      <c r="M114" s="279"/>
      <c r="N114" s="279"/>
      <c r="O114" s="280"/>
      <c r="P114" s="279"/>
      <c r="Q114" s="279"/>
      <c r="R114" s="279"/>
      <c r="S114" s="279"/>
      <c r="T114" s="280"/>
      <c r="U114" s="279"/>
      <c r="V114" s="279"/>
      <c r="W114" s="279"/>
      <c r="X114" s="279"/>
      <c r="Y114" s="279"/>
      <c r="Z114" s="279"/>
      <c r="AA114" s="279"/>
      <c r="AB114" s="279"/>
      <c r="AC114" s="279"/>
      <c r="AD114" s="279"/>
      <c r="AE114" s="279"/>
      <c r="AF114" s="279"/>
      <c r="AG114" s="279"/>
      <c r="AH114" s="279"/>
      <c r="AI114" s="279"/>
      <c r="AJ114" s="172"/>
      <c r="AK114" s="279"/>
      <c r="AL114" s="279"/>
      <c r="AM114" s="279"/>
      <c r="AN114" s="279"/>
      <c r="AO114" s="279"/>
      <c r="AP114" s="279"/>
      <c r="AQ114" s="279"/>
      <c r="AR114" s="279"/>
      <c r="AS114" s="279"/>
      <c r="AT114" s="279"/>
      <c r="AU114" s="279">
        <v>12000</v>
      </c>
      <c r="AV114" s="279"/>
      <c r="AW114" s="279"/>
      <c r="AX114" s="278"/>
      <c r="AY114" s="279"/>
      <c r="AZ114" s="279"/>
      <c r="BA114" s="279"/>
      <c r="BB114" s="279"/>
    </row>
    <row r="115" spans="1:54" s="281" customFormat="1">
      <c r="A115" s="275"/>
      <c r="B115" s="276" t="s">
        <v>303</v>
      </c>
      <c r="C115" s="164" t="s">
        <v>304</v>
      </c>
      <c r="D115" s="278">
        <v>25000</v>
      </c>
      <c r="E115" s="278"/>
      <c r="F115" s="278"/>
      <c r="G115" s="278"/>
      <c r="H115" s="278"/>
      <c r="I115" s="278"/>
      <c r="J115" s="172"/>
      <c r="K115" s="279"/>
      <c r="L115" s="279"/>
      <c r="M115" s="279"/>
      <c r="N115" s="279"/>
      <c r="O115" s="280"/>
      <c r="P115" s="279"/>
      <c r="Q115" s="279"/>
      <c r="R115" s="279"/>
      <c r="S115" s="279"/>
      <c r="T115" s="280"/>
      <c r="U115" s="279"/>
      <c r="V115" s="279"/>
      <c r="W115" s="279"/>
      <c r="X115" s="279"/>
      <c r="Y115" s="279"/>
      <c r="Z115" s="279"/>
      <c r="AA115" s="279"/>
      <c r="AB115" s="279"/>
      <c r="AC115" s="279"/>
      <c r="AD115" s="279"/>
      <c r="AE115" s="279"/>
      <c r="AF115" s="279"/>
      <c r="AG115" s="279"/>
      <c r="AH115" s="279"/>
      <c r="AI115" s="279"/>
      <c r="AJ115" s="172"/>
      <c r="AK115" s="279"/>
      <c r="AL115" s="279"/>
      <c r="AM115" s="279"/>
      <c r="AN115" s="279"/>
      <c r="AO115" s="279"/>
      <c r="AP115" s="279"/>
      <c r="AQ115" s="279"/>
      <c r="AR115" s="279"/>
      <c r="AS115" s="279"/>
      <c r="AT115" s="279"/>
      <c r="AU115" s="279">
        <v>25000</v>
      </c>
      <c r="AV115" s="279"/>
      <c r="AW115" s="279"/>
      <c r="AX115" s="278"/>
      <c r="AY115" s="279"/>
      <c r="AZ115" s="279"/>
      <c r="BA115" s="279"/>
      <c r="BB115" s="279"/>
    </row>
    <row r="116" spans="1:54" s="281" customFormat="1">
      <c r="A116" s="275"/>
      <c r="B116" s="276" t="s">
        <v>305</v>
      </c>
      <c r="C116" s="164" t="s">
        <v>178</v>
      </c>
      <c r="D116" s="278">
        <v>12750</v>
      </c>
      <c r="E116" s="278"/>
      <c r="F116" s="278"/>
      <c r="G116" s="278"/>
      <c r="H116" s="278"/>
      <c r="I116" s="278"/>
      <c r="J116" s="172"/>
      <c r="K116" s="279"/>
      <c r="L116" s="279"/>
      <c r="M116" s="279"/>
      <c r="N116" s="279"/>
      <c r="O116" s="280"/>
      <c r="P116" s="279"/>
      <c r="Q116" s="279"/>
      <c r="R116" s="279"/>
      <c r="S116" s="279">
        <v>12750</v>
      </c>
      <c r="T116" s="280"/>
      <c r="U116" s="279"/>
      <c r="V116" s="279"/>
      <c r="W116" s="279"/>
      <c r="X116" s="279"/>
      <c r="Y116" s="279"/>
      <c r="Z116" s="279"/>
      <c r="AA116" s="279"/>
      <c r="AB116" s="279"/>
      <c r="AC116" s="279"/>
      <c r="AD116" s="279"/>
      <c r="AE116" s="279"/>
      <c r="AF116" s="279"/>
      <c r="AG116" s="279"/>
      <c r="AH116" s="279"/>
      <c r="AI116" s="279"/>
      <c r="AJ116" s="172"/>
      <c r="AK116" s="279"/>
      <c r="AL116" s="279"/>
      <c r="AM116" s="279"/>
      <c r="AN116" s="279"/>
      <c r="AO116" s="279"/>
      <c r="AP116" s="279"/>
      <c r="AQ116" s="279"/>
      <c r="AR116" s="279"/>
      <c r="AS116" s="279"/>
      <c r="AT116" s="279"/>
      <c r="AU116" s="279"/>
      <c r="AV116" s="279"/>
      <c r="AW116" s="279"/>
      <c r="AX116" s="278"/>
      <c r="AY116" s="279"/>
      <c r="AZ116" s="279"/>
      <c r="BA116" s="279"/>
      <c r="BB116" s="279"/>
    </row>
    <row r="117" spans="1:54" s="281" customFormat="1">
      <c r="A117" s="275"/>
      <c r="B117" s="276" t="s">
        <v>305</v>
      </c>
      <c r="C117" s="164" t="s">
        <v>178</v>
      </c>
      <c r="D117" s="278">
        <v>8500</v>
      </c>
      <c r="E117" s="278"/>
      <c r="F117" s="278"/>
      <c r="G117" s="278"/>
      <c r="H117" s="278"/>
      <c r="I117" s="278"/>
      <c r="J117" s="172"/>
      <c r="K117" s="279"/>
      <c r="L117" s="279"/>
      <c r="M117" s="279"/>
      <c r="N117" s="279"/>
      <c r="O117" s="280"/>
      <c r="P117" s="279"/>
      <c r="Q117" s="279"/>
      <c r="R117" s="279"/>
      <c r="S117" s="279">
        <v>8500</v>
      </c>
      <c r="T117" s="280"/>
      <c r="U117" s="279"/>
      <c r="V117" s="279"/>
      <c r="W117" s="279"/>
      <c r="X117" s="279"/>
      <c r="Y117" s="279"/>
      <c r="Z117" s="279"/>
      <c r="AA117" s="279"/>
      <c r="AB117" s="279"/>
      <c r="AC117" s="279"/>
      <c r="AD117" s="279"/>
      <c r="AE117" s="279"/>
      <c r="AF117" s="279"/>
      <c r="AG117" s="279"/>
      <c r="AH117" s="279"/>
      <c r="AI117" s="279"/>
      <c r="AJ117" s="172"/>
      <c r="AK117" s="279"/>
      <c r="AL117" s="279"/>
      <c r="AM117" s="279"/>
      <c r="AN117" s="279"/>
      <c r="AO117" s="279"/>
      <c r="AP117" s="279"/>
      <c r="AQ117" s="279"/>
      <c r="AR117" s="279"/>
      <c r="AS117" s="279"/>
      <c r="AT117" s="279"/>
      <c r="AU117" s="279"/>
      <c r="AV117" s="279"/>
      <c r="AW117" s="279"/>
      <c r="AX117" s="278"/>
      <c r="AY117" s="279"/>
      <c r="AZ117" s="279"/>
      <c r="BA117" s="279"/>
      <c r="BB117" s="279"/>
    </row>
    <row r="118" spans="1:54" s="281" customFormat="1">
      <c r="A118" s="275"/>
      <c r="B118" s="276" t="s">
        <v>305</v>
      </c>
      <c r="C118" s="164" t="s">
        <v>178</v>
      </c>
      <c r="D118" s="278">
        <v>8500</v>
      </c>
      <c r="E118" s="278"/>
      <c r="F118" s="278"/>
      <c r="G118" s="278"/>
      <c r="H118" s="278"/>
      <c r="I118" s="278"/>
      <c r="J118" s="172"/>
      <c r="K118" s="279"/>
      <c r="L118" s="279"/>
      <c r="M118" s="279"/>
      <c r="N118" s="279"/>
      <c r="O118" s="280"/>
      <c r="P118" s="279"/>
      <c r="Q118" s="279"/>
      <c r="R118" s="279"/>
      <c r="S118" s="279">
        <v>8500</v>
      </c>
      <c r="T118" s="280"/>
      <c r="U118" s="279"/>
      <c r="V118" s="279"/>
      <c r="W118" s="279"/>
      <c r="X118" s="279"/>
      <c r="Y118" s="279"/>
      <c r="Z118" s="279"/>
      <c r="AA118" s="279"/>
      <c r="AB118" s="279"/>
      <c r="AC118" s="279"/>
      <c r="AD118" s="279"/>
      <c r="AE118" s="279"/>
      <c r="AF118" s="279"/>
      <c r="AG118" s="279"/>
      <c r="AH118" s="279"/>
      <c r="AI118" s="279"/>
      <c r="AJ118" s="172"/>
      <c r="AK118" s="279"/>
      <c r="AL118" s="279"/>
      <c r="AM118" s="279"/>
      <c r="AN118" s="279"/>
      <c r="AO118" s="279"/>
      <c r="AP118" s="279"/>
      <c r="AQ118" s="279"/>
      <c r="AR118" s="279"/>
      <c r="AS118" s="279"/>
      <c r="AT118" s="279"/>
      <c r="AU118" s="279"/>
      <c r="AV118" s="279"/>
      <c r="AW118" s="279"/>
      <c r="AX118" s="278"/>
      <c r="AY118" s="279"/>
      <c r="AZ118" s="279"/>
      <c r="BA118" s="279"/>
      <c r="BB118" s="279"/>
    </row>
    <row r="119" spans="1:54" s="281" customFormat="1">
      <c r="A119" s="275"/>
      <c r="B119" s="276" t="s">
        <v>305</v>
      </c>
      <c r="C119" s="164" t="s">
        <v>178</v>
      </c>
      <c r="D119" s="278">
        <v>8500</v>
      </c>
      <c r="E119" s="278"/>
      <c r="F119" s="278"/>
      <c r="G119" s="278"/>
      <c r="H119" s="278"/>
      <c r="I119" s="278"/>
      <c r="J119" s="172"/>
      <c r="K119" s="279"/>
      <c r="L119" s="279"/>
      <c r="M119" s="279"/>
      <c r="N119" s="279"/>
      <c r="O119" s="280"/>
      <c r="P119" s="279"/>
      <c r="Q119" s="279"/>
      <c r="R119" s="279"/>
      <c r="S119" s="279">
        <v>8500</v>
      </c>
      <c r="T119" s="280"/>
      <c r="U119" s="279"/>
      <c r="V119" s="279"/>
      <c r="W119" s="279"/>
      <c r="X119" s="279"/>
      <c r="Y119" s="279"/>
      <c r="Z119" s="279"/>
      <c r="AA119" s="279"/>
      <c r="AB119" s="279"/>
      <c r="AC119" s="279"/>
      <c r="AD119" s="279"/>
      <c r="AE119" s="279"/>
      <c r="AF119" s="279"/>
      <c r="AG119" s="279"/>
      <c r="AH119" s="279"/>
      <c r="AI119" s="279"/>
      <c r="AJ119" s="172"/>
      <c r="AK119" s="279"/>
      <c r="AL119" s="279"/>
      <c r="AM119" s="279"/>
      <c r="AN119" s="279"/>
      <c r="AO119" s="279"/>
      <c r="AP119" s="279"/>
      <c r="AQ119" s="279"/>
      <c r="AR119" s="279"/>
      <c r="AS119" s="279"/>
      <c r="AT119" s="279"/>
      <c r="AU119" s="279"/>
      <c r="AV119" s="279"/>
      <c r="AW119" s="279"/>
      <c r="AX119" s="278"/>
      <c r="AY119" s="279"/>
      <c r="AZ119" s="279"/>
      <c r="BA119" s="279"/>
      <c r="BB119" s="279"/>
    </row>
    <row r="120" spans="1:54" s="281" customFormat="1">
      <c r="A120" s="275"/>
      <c r="B120" s="276" t="s">
        <v>305</v>
      </c>
      <c r="C120" s="164" t="s">
        <v>178</v>
      </c>
      <c r="D120" s="278">
        <v>8500</v>
      </c>
      <c r="E120" s="278"/>
      <c r="F120" s="278"/>
      <c r="G120" s="278"/>
      <c r="H120" s="278"/>
      <c r="I120" s="278"/>
      <c r="J120" s="172"/>
      <c r="K120" s="279"/>
      <c r="L120" s="279"/>
      <c r="M120" s="279"/>
      <c r="N120" s="279"/>
      <c r="O120" s="280"/>
      <c r="P120" s="279"/>
      <c r="Q120" s="279"/>
      <c r="R120" s="279"/>
      <c r="S120" s="279">
        <v>8500</v>
      </c>
      <c r="T120" s="280"/>
      <c r="U120" s="279"/>
      <c r="V120" s="279"/>
      <c r="W120" s="279"/>
      <c r="X120" s="279"/>
      <c r="Y120" s="279"/>
      <c r="Z120" s="279"/>
      <c r="AA120" s="279"/>
      <c r="AB120" s="279"/>
      <c r="AC120" s="279"/>
      <c r="AD120" s="279"/>
      <c r="AE120" s="279"/>
      <c r="AF120" s="279"/>
      <c r="AG120" s="279"/>
      <c r="AH120" s="279"/>
      <c r="AI120" s="279"/>
      <c r="AJ120" s="172"/>
      <c r="AK120" s="279"/>
      <c r="AL120" s="279"/>
      <c r="AM120" s="279"/>
      <c r="AN120" s="279"/>
      <c r="AO120" s="279"/>
      <c r="AP120" s="279"/>
      <c r="AQ120" s="279"/>
      <c r="AR120" s="279"/>
      <c r="AS120" s="279"/>
      <c r="AT120" s="279"/>
      <c r="AU120" s="279"/>
      <c r="AV120" s="279"/>
      <c r="AW120" s="279"/>
      <c r="AX120" s="278"/>
      <c r="AY120" s="279"/>
      <c r="AZ120" s="279"/>
      <c r="BA120" s="279"/>
      <c r="BB120" s="279"/>
    </row>
    <row r="121" spans="1:54" s="281" customFormat="1">
      <c r="A121" s="275"/>
      <c r="B121" s="276" t="s">
        <v>306</v>
      </c>
      <c r="C121" s="164" t="s">
        <v>307</v>
      </c>
      <c r="D121" s="278">
        <v>36000</v>
      </c>
      <c r="E121" s="278"/>
      <c r="F121" s="278"/>
      <c r="G121" s="278"/>
      <c r="H121" s="278"/>
      <c r="I121" s="278"/>
      <c r="J121" s="172"/>
      <c r="K121" s="279"/>
      <c r="L121" s="279"/>
      <c r="M121" s="279"/>
      <c r="N121" s="279"/>
      <c r="O121" s="280"/>
      <c r="P121" s="279"/>
      <c r="Q121" s="279"/>
      <c r="R121" s="279"/>
      <c r="S121" s="279"/>
      <c r="T121" s="280"/>
      <c r="U121" s="279"/>
      <c r="V121" s="279"/>
      <c r="W121" s="279"/>
      <c r="X121" s="279"/>
      <c r="Y121" s="279"/>
      <c r="Z121" s="279"/>
      <c r="AA121" s="279"/>
      <c r="AB121" s="279"/>
      <c r="AC121" s="279"/>
      <c r="AD121" s="279"/>
      <c r="AE121" s="279"/>
      <c r="AF121" s="279"/>
      <c r="AG121" s="279"/>
      <c r="AH121" s="279"/>
      <c r="AI121" s="279"/>
      <c r="AJ121" s="172"/>
      <c r="AK121" s="279">
        <v>36000</v>
      </c>
      <c r="AL121" s="279"/>
      <c r="AM121" s="279"/>
      <c r="AN121" s="279"/>
      <c r="AO121" s="279"/>
      <c r="AP121" s="279"/>
      <c r="AQ121" s="279"/>
      <c r="AR121" s="279"/>
      <c r="AS121" s="279"/>
      <c r="AT121" s="279"/>
      <c r="AU121" s="279"/>
      <c r="AV121" s="279"/>
      <c r="AW121" s="279"/>
      <c r="AX121" s="278"/>
      <c r="AY121" s="279"/>
      <c r="AZ121" s="279"/>
      <c r="BA121" s="279"/>
      <c r="BB121" s="279"/>
    </row>
    <row r="122" spans="1:54" s="281" customFormat="1">
      <c r="A122" s="275"/>
      <c r="B122" s="276" t="s">
        <v>306</v>
      </c>
      <c r="C122" s="164" t="s">
        <v>304</v>
      </c>
      <c r="D122" s="278">
        <v>14000</v>
      </c>
      <c r="E122" s="278"/>
      <c r="F122" s="278"/>
      <c r="G122" s="278"/>
      <c r="H122" s="278"/>
      <c r="I122" s="278"/>
      <c r="J122" s="172"/>
      <c r="K122" s="279"/>
      <c r="L122" s="279"/>
      <c r="M122" s="279"/>
      <c r="N122" s="279"/>
      <c r="O122" s="280"/>
      <c r="P122" s="279"/>
      <c r="Q122" s="279"/>
      <c r="R122" s="279"/>
      <c r="S122" s="279"/>
      <c r="T122" s="280"/>
      <c r="U122" s="279"/>
      <c r="V122" s="279"/>
      <c r="W122" s="279"/>
      <c r="X122" s="279"/>
      <c r="Y122" s="279"/>
      <c r="Z122" s="279"/>
      <c r="AA122" s="279"/>
      <c r="AB122" s="279"/>
      <c r="AC122" s="279"/>
      <c r="AD122" s="279"/>
      <c r="AE122" s="279"/>
      <c r="AF122" s="279"/>
      <c r="AG122" s="279"/>
      <c r="AH122" s="279"/>
      <c r="AI122" s="279"/>
      <c r="AJ122" s="172"/>
      <c r="AK122" s="279"/>
      <c r="AL122" s="279"/>
      <c r="AM122" s="279"/>
      <c r="AN122" s="279"/>
      <c r="AO122" s="279"/>
      <c r="AP122" s="279"/>
      <c r="AQ122" s="279"/>
      <c r="AR122" s="279"/>
      <c r="AS122" s="279"/>
      <c r="AT122" s="279"/>
      <c r="AU122" s="279">
        <v>14000</v>
      </c>
      <c r="AV122" s="279"/>
      <c r="AW122" s="279"/>
      <c r="AX122" s="278"/>
      <c r="AY122" s="279"/>
      <c r="AZ122" s="279"/>
      <c r="BA122" s="279"/>
      <c r="BB122" s="279"/>
    </row>
    <row r="123" spans="1:54" s="281" customFormat="1">
      <c r="A123" s="275"/>
      <c r="B123" s="276" t="s">
        <v>306</v>
      </c>
      <c r="C123" s="164" t="s">
        <v>304</v>
      </c>
      <c r="D123" s="278">
        <v>15000</v>
      </c>
      <c r="E123" s="278"/>
      <c r="F123" s="278"/>
      <c r="G123" s="278"/>
      <c r="H123" s="278"/>
      <c r="I123" s="278"/>
      <c r="J123" s="172"/>
      <c r="K123" s="279"/>
      <c r="L123" s="279"/>
      <c r="M123" s="279"/>
      <c r="N123" s="279"/>
      <c r="O123" s="280"/>
      <c r="P123" s="279"/>
      <c r="Q123" s="279"/>
      <c r="R123" s="279"/>
      <c r="S123" s="279"/>
      <c r="T123" s="280"/>
      <c r="U123" s="279"/>
      <c r="V123" s="279"/>
      <c r="W123" s="279"/>
      <c r="X123" s="279"/>
      <c r="Y123" s="279"/>
      <c r="Z123" s="279"/>
      <c r="AA123" s="279"/>
      <c r="AB123" s="279"/>
      <c r="AC123" s="279"/>
      <c r="AD123" s="279"/>
      <c r="AE123" s="279"/>
      <c r="AF123" s="279"/>
      <c r="AG123" s="279"/>
      <c r="AH123" s="279"/>
      <c r="AI123" s="279"/>
      <c r="AJ123" s="172"/>
      <c r="AK123" s="279"/>
      <c r="AL123" s="279"/>
      <c r="AM123" s="279"/>
      <c r="AN123" s="279"/>
      <c r="AO123" s="279"/>
      <c r="AP123" s="279"/>
      <c r="AQ123" s="279"/>
      <c r="AR123" s="279"/>
      <c r="AS123" s="279"/>
      <c r="AT123" s="279"/>
      <c r="AU123" s="279">
        <v>15000</v>
      </c>
      <c r="AV123" s="279"/>
      <c r="AW123" s="279"/>
      <c r="AX123" s="278"/>
      <c r="AY123" s="279"/>
      <c r="AZ123" s="279"/>
      <c r="BA123" s="279"/>
      <c r="BB123" s="279"/>
    </row>
    <row r="124" spans="1:54" s="281" customFormat="1">
      <c r="A124" s="275"/>
      <c r="B124" s="276" t="s">
        <v>306</v>
      </c>
      <c r="C124" s="164" t="s">
        <v>129</v>
      </c>
      <c r="D124" s="278">
        <v>8250</v>
      </c>
      <c r="E124" s="278"/>
      <c r="F124" s="278"/>
      <c r="G124" s="278"/>
      <c r="H124" s="278"/>
      <c r="I124" s="278"/>
      <c r="J124" s="172"/>
      <c r="K124" s="279"/>
      <c r="L124" s="279"/>
      <c r="M124" s="279"/>
      <c r="N124" s="279"/>
      <c r="O124" s="280"/>
      <c r="P124" s="279"/>
      <c r="Q124" s="279"/>
      <c r="R124" s="279"/>
      <c r="S124" s="279"/>
      <c r="T124" s="280">
        <v>8250</v>
      </c>
      <c r="U124" s="279"/>
      <c r="V124" s="279"/>
      <c r="W124" s="279"/>
      <c r="X124" s="279"/>
      <c r="Y124" s="279"/>
      <c r="Z124" s="279"/>
      <c r="AA124" s="279"/>
      <c r="AB124" s="279"/>
      <c r="AC124" s="279"/>
      <c r="AD124" s="279"/>
      <c r="AE124" s="279"/>
      <c r="AF124" s="279"/>
      <c r="AG124" s="279"/>
      <c r="AH124" s="279"/>
      <c r="AI124" s="279"/>
      <c r="AJ124" s="172"/>
      <c r="AK124" s="279"/>
      <c r="AL124" s="279"/>
      <c r="AM124" s="279"/>
      <c r="AN124" s="279"/>
      <c r="AO124" s="279"/>
      <c r="AP124" s="279"/>
      <c r="AQ124" s="279"/>
      <c r="AR124" s="279"/>
      <c r="AS124" s="279"/>
      <c r="AT124" s="279"/>
      <c r="AU124" s="279"/>
      <c r="AV124" s="279"/>
      <c r="AW124" s="279"/>
      <c r="AX124" s="278"/>
      <c r="AY124" s="279"/>
      <c r="AZ124" s="279"/>
      <c r="BA124" s="279"/>
      <c r="BB124" s="279"/>
    </row>
    <row r="125" spans="1:54" s="281" customFormat="1">
      <c r="A125" s="275"/>
      <c r="B125" s="276" t="s">
        <v>306</v>
      </c>
      <c r="C125" s="164" t="s">
        <v>308</v>
      </c>
      <c r="D125" s="278">
        <v>48484</v>
      </c>
      <c r="E125" s="278"/>
      <c r="F125" s="278"/>
      <c r="G125" s="278"/>
      <c r="H125" s="278"/>
      <c r="I125" s="278"/>
      <c r="J125" s="172"/>
      <c r="K125" s="279"/>
      <c r="L125" s="279"/>
      <c r="M125" s="279"/>
      <c r="N125" s="279"/>
      <c r="O125" s="280"/>
      <c r="P125" s="279"/>
      <c r="Q125" s="279"/>
      <c r="R125" s="279"/>
      <c r="S125" s="279"/>
      <c r="T125" s="280"/>
      <c r="U125" s="279"/>
      <c r="V125" s="279"/>
      <c r="W125" s="279"/>
      <c r="X125" s="279"/>
      <c r="Y125" s="279"/>
      <c r="Z125" s="279"/>
      <c r="AA125" s="279"/>
      <c r="AB125" s="279"/>
      <c r="AC125" s="279"/>
      <c r="AD125" s="279"/>
      <c r="AE125" s="279"/>
      <c r="AF125" s="279"/>
      <c r="AG125" s="279"/>
      <c r="AH125" s="279"/>
      <c r="AI125" s="279"/>
      <c r="AJ125" s="172"/>
      <c r="AK125" s="279"/>
      <c r="AL125" s="279"/>
      <c r="AM125" s="279"/>
      <c r="AN125" s="279"/>
      <c r="AO125" s="279"/>
      <c r="AP125" s="279"/>
      <c r="AQ125" s="279"/>
      <c r="AR125" s="279"/>
      <c r="AS125" s="279"/>
      <c r="AT125" s="279"/>
      <c r="AU125" s="279"/>
      <c r="AV125" s="279"/>
      <c r="AW125" s="279"/>
      <c r="AX125" s="278">
        <v>48484</v>
      </c>
      <c r="AY125" s="279"/>
      <c r="AZ125" s="279"/>
      <c r="BA125" s="279"/>
      <c r="BB125" s="279"/>
    </row>
    <row r="126" spans="1:54" s="281" customFormat="1">
      <c r="A126" s="283"/>
      <c r="B126" s="284" t="s">
        <v>311</v>
      </c>
      <c r="C126" s="285" t="s">
        <v>312</v>
      </c>
      <c r="D126" s="286"/>
      <c r="E126" s="286"/>
      <c r="F126" s="286">
        <v>146775.57999999999</v>
      </c>
      <c r="G126" s="286"/>
      <c r="H126" s="286"/>
      <c r="I126" s="286">
        <v>5.34</v>
      </c>
      <c r="J126" s="172"/>
      <c r="K126" s="279"/>
      <c r="L126" s="279"/>
      <c r="M126" s="279"/>
      <c r="N126" s="279"/>
      <c r="O126" s="280"/>
      <c r="P126" s="279"/>
      <c r="Q126" s="279"/>
      <c r="R126" s="279"/>
      <c r="S126" s="279"/>
      <c r="T126" s="280"/>
      <c r="U126" s="279"/>
      <c r="V126" s="279"/>
      <c r="W126" s="279"/>
      <c r="X126" s="279"/>
      <c r="Y126" s="279"/>
      <c r="Z126" s="279"/>
      <c r="AA126" s="279"/>
      <c r="AB126" s="279"/>
      <c r="AC126" s="279"/>
      <c r="AD126" s="279"/>
      <c r="AE126" s="279"/>
      <c r="AF126" s="279"/>
      <c r="AG126" s="279"/>
      <c r="AH126" s="279"/>
      <c r="AI126" s="279"/>
      <c r="AJ126" s="172"/>
      <c r="AK126" s="279"/>
      <c r="AL126" s="279"/>
      <c r="AM126" s="279"/>
      <c r="AN126" s="279"/>
      <c r="AO126" s="279"/>
      <c r="AP126" s="279"/>
      <c r="AQ126" s="279"/>
      <c r="AR126" s="279"/>
      <c r="AS126" s="279"/>
      <c r="AT126" s="279"/>
      <c r="AU126" s="279"/>
      <c r="AV126" s="279"/>
      <c r="AW126" s="279"/>
      <c r="AX126" s="278"/>
      <c r="AY126" s="279"/>
      <c r="AZ126" s="279"/>
      <c r="BA126" s="279"/>
      <c r="BB126" s="279"/>
    </row>
    <row r="127" spans="1:54" s="281" customFormat="1">
      <c r="A127" s="275"/>
      <c r="B127" s="276" t="s">
        <v>309</v>
      </c>
      <c r="C127" s="164" t="s">
        <v>249</v>
      </c>
      <c r="D127" s="278">
        <v>12750</v>
      </c>
      <c r="E127" s="278"/>
      <c r="F127" s="278"/>
      <c r="G127" s="278"/>
      <c r="H127" s="278"/>
      <c r="I127" s="278"/>
      <c r="J127" s="172"/>
      <c r="K127" s="279"/>
      <c r="L127" s="279"/>
      <c r="M127" s="279"/>
      <c r="N127" s="279"/>
      <c r="O127" s="280"/>
      <c r="P127" s="279"/>
      <c r="Q127" s="279"/>
      <c r="R127" s="279"/>
      <c r="S127" s="279">
        <v>12750</v>
      </c>
      <c r="T127" s="280"/>
      <c r="U127" s="279"/>
      <c r="V127" s="279"/>
      <c r="W127" s="279"/>
      <c r="X127" s="279"/>
      <c r="Y127" s="279"/>
      <c r="Z127" s="279"/>
      <c r="AA127" s="279"/>
      <c r="AB127" s="279"/>
      <c r="AC127" s="279"/>
      <c r="AD127" s="279"/>
      <c r="AE127" s="279"/>
      <c r="AF127" s="279"/>
      <c r="AG127" s="279"/>
      <c r="AH127" s="279"/>
      <c r="AI127" s="279"/>
      <c r="AJ127" s="172"/>
      <c r="AK127" s="279"/>
      <c r="AL127" s="279"/>
      <c r="AM127" s="279"/>
      <c r="AN127" s="279"/>
      <c r="AO127" s="279"/>
      <c r="AP127" s="279"/>
      <c r="AQ127" s="279"/>
      <c r="AR127" s="279"/>
      <c r="AS127" s="279"/>
      <c r="AT127" s="279"/>
      <c r="AU127" s="279"/>
      <c r="AV127" s="279"/>
      <c r="AW127" s="279"/>
      <c r="AX127" s="278"/>
      <c r="AY127" s="279"/>
      <c r="AZ127" s="279"/>
      <c r="BA127" s="279"/>
      <c r="BB127" s="279"/>
    </row>
    <row r="128" spans="1:54" s="281" customFormat="1">
      <c r="A128" s="275"/>
      <c r="B128" s="276" t="s">
        <v>309</v>
      </c>
      <c r="C128" s="164" t="s">
        <v>249</v>
      </c>
      <c r="D128" s="278">
        <v>12750</v>
      </c>
      <c r="E128" s="278"/>
      <c r="F128" s="278"/>
      <c r="G128" s="278"/>
      <c r="H128" s="278"/>
      <c r="I128" s="278"/>
      <c r="J128" s="172"/>
      <c r="K128" s="279"/>
      <c r="L128" s="279"/>
      <c r="M128" s="279"/>
      <c r="N128" s="279"/>
      <c r="O128" s="280"/>
      <c r="P128" s="279"/>
      <c r="Q128" s="279"/>
      <c r="R128" s="279"/>
      <c r="S128" s="279">
        <v>12750</v>
      </c>
      <c r="T128" s="280"/>
      <c r="U128" s="279"/>
      <c r="V128" s="279"/>
      <c r="W128" s="279"/>
      <c r="X128" s="279"/>
      <c r="Y128" s="279"/>
      <c r="Z128" s="279"/>
      <c r="AA128" s="279"/>
      <c r="AB128" s="279"/>
      <c r="AC128" s="279"/>
      <c r="AD128" s="279"/>
      <c r="AE128" s="279"/>
      <c r="AF128" s="279"/>
      <c r="AG128" s="279"/>
      <c r="AH128" s="279"/>
      <c r="AI128" s="279"/>
      <c r="AJ128" s="172"/>
      <c r="AK128" s="279"/>
      <c r="AL128" s="279"/>
      <c r="AM128" s="279"/>
      <c r="AN128" s="279"/>
      <c r="AO128" s="279"/>
      <c r="AP128" s="279"/>
      <c r="AQ128" s="279"/>
      <c r="AR128" s="279"/>
      <c r="AS128" s="279"/>
      <c r="AT128" s="279"/>
      <c r="AU128" s="279"/>
      <c r="AV128" s="279"/>
      <c r="AW128" s="279"/>
      <c r="AX128" s="278"/>
      <c r="AY128" s="279"/>
      <c r="AZ128" s="279"/>
      <c r="BA128" s="279"/>
      <c r="BB128" s="279"/>
    </row>
    <row r="129" spans="1:54" s="281" customFormat="1">
      <c r="A129" s="275"/>
      <c r="B129" s="276" t="s">
        <v>309</v>
      </c>
      <c r="C129" s="164" t="s">
        <v>310</v>
      </c>
      <c r="D129" s="278">
        <v>8299.6</v>
      </c>
      <c r="E129" s="278"/>
      <c r="F129" s="278"/>
      <c r="G129" s="278"/>
      <c r="H129" s="278"/>
      <c r="I129" s="278"/>
      <c r="J129" s="172"/>
      <c r="K129" s="279"/>
      <c r="L129" s="279"/>
      <c r="M129" s="279"/>
      <c r="N129" s="279"/>
      <c r="O129" s="280"/>
      <c r="P129" s="279"/>
      <c r="Q129" s="279"/>
      <c r="R129" s="279"/>
      <c r="S129" s="279"/>
      <c r="T129" s="280"/>
      <c r="U129" s="279"/>
      <c r="V129" s="279"/>
      <c r="W129" s="279"/>
      <c r="X129" s="279"/>
      <c r="Y129" s="279"/>
      <c r="Z129" s="279"/>
      <c r="AA129" s="279"/>
      <c r="AB129" s="279"/>
      <c r="AC129" s="279"/>
      <c r="AD129" s="279"/>
      <c r="AE129" s="279"/>
      <c r="AF129" s="279"/>
      <c r="AG129" s="279"/>
      <c r="AH129" s="279"/>
      <c r="AI129" s="279"/>
      <c r="AJ129" s="172"/>
      <c r="AK129" s="279"/>
      <c r="AL129" s="279"/>
      <c r="AM129" s="279"/>
      <c r="AN129" s="279"/>
      <c r="AO129" s="279"/>
      <c r="AP129" s="279"/>
      <c r="AQ129" s="279"/>
      <c r="AR129" s="279">
        <v>8300</v>
      </c>
      <c r="AS129" s="279"/>
      <c r="AT129" s="279"/>
      <c r="AU129" s="279"/>
      <c r="AV129" s="279"/>
      <c r="AW129" s="279"/>
      <c r="AX129" s="278"/>
      <c r="AY129" s="279"/>
      <c r="AZ129" s="279"/>
      <c r="BA129" s="279"/>
      <c r="BB129" s="279"/>
    </row>
    <row r="130" spans="1:54" s="281" customFormat="1">
      <c r="A130" s="275"/>
      <c r="B130" s="276" t="s">
        <v>309</v>
      </c>
      <c r="C130" s="164" t="s">
        <v>158</v>
      </c>
      <c r="D130" s="278">
        <v>3700</v>
      </c>
      <c r="E130" s="278"/>
      <c r="F130" s="278"/>
      <c r="G130" s="278"/>
      <c r="H130" s="278"/>
      <c r="I130" s="278"/>
      <c r="J130" s="172"/>
      <c r="K130" s="279"/>
      <c r="L130" s="279"/>
      <c r="M130" s="279"/>
      <c r="N130" s="279"/>
      <c r="O130" s="280"/>
      <c r="P130" s="279"/>
      <c r="Q130" s="279"/>
      <c r="R130" s="279"/>
      <c r="S130" s="279"/>
      <c r="T130" s="280"/>
      <c r="U130" s="279"/>
      <c r="V130" s="279"/>
      <c r="W130" s="279">
        <f>D130</f>
        <v>3700</v>
      </c>
      <c r="X130" s="279"/>
      <c r="Y130" s="279"/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  <c r="AJ130" s="172"/>
      <c r="AK130" s="279"/>
      <c r="AL130" s="279"/>
      <c r="AM130" s="279"/>
      <c r="AN130" s="279"/>
      <c r="AO130" s="279"/>
      <c r="AP130" s="279"/>
      <c r="AQ130" s="279"/>
      <c r="AR130" s="279"/>
      <c r="AS130" s="279"/>
      <c r="AT130" s="279"/>
      <c r="AU130" s="279"/>
      <c r="AV130" s="279"/>
      <c r="AW130" s="279"/>
      <c r="AX130" s="278"/>
      <c r="AY130" s="279"/>
      <c r="AZ130" s="279"/>
      <c r="BA130" s="279"/>
      <c r="BB130" s="279"/>
    </row>
    <row r="131" spans="1:54" s="281" customFormat="1">
      <c r="A131" s="182"/>
      <c r="B131" s="183"/>
      <c r="C131" s="184" t="s">
        <v>313</v>
      </c>
      <c r="D131" s="251"/>
      <c r="E131" s="251"/>
      <c r="F131" s="251"/>
      <c r="G131" s="251"/>
      <c r="H131" s="251"/>
      <c r="I131" s="251"/>
      <c r="J131" s="185">
        <v>18156000</v>
      </c>
      <c r="K131" s="279"/>
      <c r="L131" s="279"/>
      <c r="M131" s="279"/>
      <c r="N131" s="279"/>
      <c r="O131" s="280"/>
      <c r="P131" s="279"/>
      <c r="Q131" s="279"/>
      <c r="R131" s="279"/>
      <c r="S131" s="279"/>
      <c r="T131" s="280"/>
      <c r="U131" s="279"/>
      <c r="V131" s="279"/>
      <c r="W131" s="279"/>
      <c r="X131" s="279"/>
      <c r="Y131" s="279"/>
      <c r="Z131" s="279"/>
      <c r="AA131" s="279"/>
      <c r="AB131" s="279"/>
      <c r="AC131" s="279"/>
      <c r="AD131" s="279"/>
      <c r="AE131" s="279"/>
      <c r="AF131" s="279"/>
      <c r="AG131" s="279"/>
      <c r="AH131" s="279"/>
      <c r="AI131" s="279"/>
      <c r="AJ131" s="172"/>
      <c r="AK131" s="279"/>
      <c r="AL131" s="279"/>
      <c r="AM131" s="279"/>
      <c r="AN131" s="279"/>
      <c r="AO131" s="279"/>
      <c r="AP131" s="279"/>
      <c r="AQ131" s="279"/>
      <c r="AR131" s="279"/>
      <c r="AS131" s="279"/>
      <c r="AT131" s="279"/>
      <c r="AU131" s="279"/>
      <c r="AV131" s="279"/>
      <c r="AW131" s="279"/>
      <c r="AX131" s="278"/>
      <c r="AY131" s="279"/>
      <c r="AZ131" s="279"/>
      <c r="BA131" s="279"/>
      <c r="BB131" s="279"/>
    </row>
    <row r="132" spans="1:54">
      <c r="A132" s="165"/>
      <c r="B132" s="166"/>
      <c r="C132" s="164" t="s">
        <v>22</v>
      </c>
      <c r="D132" s="265">
        <f>SUM(D6:D108)</f>
        <v>31829904.470000003</v>
      </c>
      <c r="E132" s="264">
        <f>SUM(E6:E108)</f>
        <v>262699.05</v>
      </c>
      <c r="F132" s="264">
        <f t="shared" ref="F132:BB132" si="0">SUM(F6:F108)</f>
        <v>706028.61999999988</v>
      </c>
      <c r="G132" s="264">
        <f t="shared" si="0"/>
        <v>70209238.189999998</v>
      </c>
      <c r="H132" s="264">
        <f t="shared" si="0"/>
        <v>10</v>
      </c>
      <c r="I132" s="264">
        <f t="shared" si="0"/>
        <v>21.21</v>
      </c>
      <c r="J132" s="264">
        <f t="shared" si="0"/>
        <v>51066727.890000001</v>
      </c>
      <c r="K132" s="264">
        <f t="shared" si="0"/>
        <v>14626413</v>
      </c>
      <c r="L132" s="264">
        <f t="shared" si="0"/>
        <v>1415880</v>
      </c>
      <c r="M132" s="264">
        <f t="shared" si="0"/>
        <v>2367564</v>
      </c>
      <c r="N132" s="264">
        <f t="shared" si="0"/>
        <v>270305</v>
      </c>
      <c r="O132" s="264">
        <f t="shared" si="0"/>
        <v>1499452</v>
      </c>
      <c r="P132" s="264">
        <f t="shared" si="0"/>
        <v>270305</v>
      </c>
      <c r="Q132" s="264">
        <f t="shared" si="0"/>
        <v>1214992</v>
      </c>
      <c r="R132" s="264">
        <f t="shared" si="0"/>
        <v>2394</v>
      </c>
      <c r="S132" s="264">
        <f t="shared" si="0"/>
        <v>365000</v>
      </c>
      <c r="T132" s="264">
        <f t="shared" si="0"/>
        <v>51104</v>
      </c>
      <c r="U132" s="264">
        <f t="shared" si="0"/>
        <v>88392</v>
      </c>
      <c r="V132" s="264">
        <f t="shared" si="0"/>
        <v>0</v>
      </c>
      <c r="W132" s="264">
        <f t="shared" si="0"/>
        <v>31046.02</v>
      </c>
      <c r="X132" s="264">
        <f t="shared" si="0"/>
        <v>44000</v>
      </c>
      <c r="Y132" s="264">
        <f t="shared" si="0"/>
        <v>3000</v>
      </c>
      <c r="Z132" s="264">
        <f t="shared" si="0"/>
        <v>0</v>
      </c>
      <c r="AA132" s="264">
        <f t="shared" si="0"/>
        <v>0</v>
      </c>
      <c r="AB132" s="264">
        <f t="shared" si="0"/>
        <v>0</v>
      </c>
      <c r="AC132" s="264">
        <f t="shared" si="0"/>
        <v>0</v>
      </c>
      <c r="AD132" s="264">
        <f t="shared" si="0"/>
        <v>0</v>
      </c>
      <c r="AE132" s="264">
        <f t="shared" si="0"/>
        <v>0</v>
      </c>
      <c r="AF132" s="264">
        <f t="shared" si="0"/>
        <v>11330500</v>
      </c>
      <c r="AG132" s="264">
        <f t="shared" si="0"/>
        <v>0</v>
      </c>
      <c r="AH132" s="264">
        <f t="shared" si="0"/>
        <v>542672</v>
      </c>
      <c r="AI132" s="264">
        <f t="shared" si="0"/>
        <v>151608</v>
      </c>
      <c r="AJ132" s="264">
        <f t="shared" si="0"/>
        <v>4877.6000000000004</v>
      </c>
      <c r="AK132" s="264">
        <f t="shared" si="0"/>
        <v>0</v>
      </c>
      <c r="AL132" s="264">
        <f t="shared" si="0"/>
        <v>0</v>
      </c>
      <c r="AM132" s="264">
        <f t="shared" si="0"/>
        <v>0</v>
      </c>
      <c r="AN132" s="264">
        <f t="shared" si="0"/>
        <v>0</v>
      </c>
      <c r="AO132" s="264">
        <f t="shared" si="0"/>
        <v>0</v>
      </c>
      <c r="AP132" s="264">
        <f t="shared" si="0"/>
        <v>0</v>
      </c>
      <c r="AQ132" s="264">
        <f t="shared" si="0"/>
        <v>0</v>
      </c>
      <c r="AR132" s="264">
        <f t="shared" si="0"/>
        <v>43798.07</v>
      </c>
      <c r="AS132" s="264">
        <f t="shared" si="0"/>
        <v>0</v>
      </c>
      <c r="AT132" s="264">
        <f t="shared" si="0"/>
        <v>0</v>
      </c>
      <c r="AU132" s="264">
        <f t="shared" si="0"/>
        <v>203100</v>
      </c>
      <c r="AV132" s="264">
        <f t="shared" si="0"/>
        <v>92055</v>
      </c>
      <c r="AW132" s="264">
        <f t="shared" si="0"/>
        <v>57600</v>
      </c>
      <c r="AX132" s="264">
        <f t="shared" si="0"/>
        <v>308208.8</v>
      </c>
      <c r="AY132" s="264">
        <f t="shared" si="0"/>
        <v>0</v>
      </c>
      <c r="AZ132" s="264">
        <f t="shared" si="0"/>
        <v>0</v>
      </c>
      <c r="BA132" s="264">
        <f t="shared" si="0"/>
        <v>0</v>
      </c>
      <c r="BB132" s="264">
        <f t="shared" si="0"/>
        <v>0</v>
      </c>
    </row>
    <row r="134" spans="1:54">
      <c r="C134" s="230" t="s">
        <v>264</v>
      </c>
      <c r="D134" s="239">
        <v>3363801.62</v>
      </c>
    </row>
    <row r="135" spans="1:54">
      <c r="B135" s="157"/>
      <c r="C135" s="230" t="s">
        <v>229</v>
      </c>
      <c r="D135" s="239">
        <v>3584749.83</v>
      </c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</row>
    <row r="136" spans="1:54">
      <c r="B136" s="157"/>
      <c r="C136" s="230" t="s">
        <v>230</v>
      </c>
      <c r="D136" s="256">
        <v>5564778.2199999997</v>
      </c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</row>
    <row r="137" spans="1:54">
      <c r="B137" s="157"/>
      <c r="C137" s="230" t="s">
        <v>231</v>
      </c>
      <c r="D137" s="239">
        <v>12813245.220000001</v>
      </c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</row>
    <row r="138" spans="1:54">
      <c r="B138" s="157"/>
      <c r="C138" s="230" t="s">
        <v>232</v>
      </c>
      <c r="D138" s="239">
        <v>3289553.6</v>
      </c>
      <c r="J138" s="282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</row>
    <row r="139" spans="1:54">
      <c r="B139" s="157"/>
      <c r="C139" s="230" t="s">
        <v>233</v>
      </c>
      <c r="D139" s="239">
        <v>3627705.6</v>
      </c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</row>
    <row r="140" spans="1:54">
      <c r="B140" s="157"/>
      <c r="C140" s="230" t="s">
        <v>234</v>
      </c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</row>
    <row r="141" spans="1:54">
      <c r="B141" s="157"/>
      <c r="C141" s="230" t="s">
        <v>235</v>
      </c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</row>
    <row r="142" spans="1:54">
      <c r="B142" s="157"/>
      <c r="C142" s="230"/>
      <c r="M142" s="160" t="s">
        <v>256</v>
      </c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</row>
    <row r="143" spans="1:54">
      <c r="B143" s="157"/>
      <c r="C143" s="230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</row>
    <row r="144" spans="1:54">
      <c r="B144" s="157"/>
      <c r="C144" s="230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</row>
    <row r="145" spans="2:54">
      <c r="B145" s="157"/>
      <c r="C145" s="230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</row>
  </sheetData>
  <conditionalFormatting sqref="BB79:BB80 BB6:BB35 BB37:BB62 BB82:BB98 BB100 BB102:BB104 BB108 BB120:BB130">
    <cfRule type="cellIs" dxfId="20" priority="36" stopIfTrue="1" operator="notEqual">
      <formula>0</formula>
    </cfRule>
  </conditionalFormatting>
  <conditionalFormatting sqref="BB63:BB78">
    <cfRule type="cellIs" dxfId="19" priority="29" stopIfTrue="1" operator="notEqual">
      <formula>0</formula>
    </cfRule>
  </conditionalFormatting>
  <conditionalFormatting sqref="BB70:BB78">
    <cfRule type="cellIs" dxfId="18" priority="22" stopIfTrue="1" operator="notEqual">
      <formula>0</formula>
    </cfRule>
  </conditionalFormatting>
  <conditionalFormatting sqref="BB68:BB69">
    <cfRule type="cellIs" dxfId="17" priority="21" stopIfTrue="1" operator="notEqual">
      <formula>0</formula>
    </cfRule>
  </conditionalFormatting>
  <conditionalFormatting sqref="BB65:BB67">
    <cfRule type="cellIs" dxfId="16" priority="20" stopIfTrue="1" operator="notEqual">
      <formula>0</formula>
    </cfRule>
  </conditionalFormatting>
  <conditionalFormatting sqref="BB81">
    <cfRule type="cellIs" dxfId="15" priority="19" stopIfTrue="1" operator="notEqual">
      <formula>0</formula>
    </cfRule>
  </conditionalFormatting>
  <conditionalFormatting sqref="BB81">
    <cfRule type="cellIs" dxfId="14" priority="18" stopIfTrue="1" operator="notEqual">
      <formula>0</formula>
    </cfRule>
  </conditionalFormatting>
  <conditionalFormatting sqref="BB99">
    <cfRule type="cellIs" dxfId="13" priority="16" stopIfTrue="1" operator="notEqual">
      <formula>0</formula>
    </cfRule>
  </conditionalFormatting>
  <conditionalFormatting sqref="BB101">
    <cfRule type="cellIs" dxfId="12" priority="15" stopIfTrue="1" operator="notEqual">
      <formula>0</formula>
    </cfRule>
  </conditionalFormatting>
  <conditionalFormatting sqref="BB105:BB106">
    <cfRule type="cellIs" dxfId="11" priority="13" stopIfTrue="1" operator="notEqual">
      <formula>0</formula>
    </cfRule>
  </conditionalFormatting>
  <conditionalFormatting sqref="BB107">
    <cfRule type="cellIs" dxfId="10" priority="12" stopIfTrue="1" operator="notEqual">
      <formula>0</formula>
    </cfRule>
  </conditionalFormatting>
  <conditionalFormatting sqref="BB109">
    <cfRule type="cellIs" dxfId="9" priority="11" stopIfTrue="1" operator="notEqual">
      <formula>0</formula>
    </cfRule>
  </conditionalFormatting>
  <conditionalFormatting sqref="BB113">
    <cfRule type="cellIs" dxfId="8" priority="9" stopIfTrue="1" operator="notEqual">
      <formula>0</formula>
    </cfRule>
  </conditionalFormatting>
  <conditionalFormatting sqref="BB110">
    <cfRule type="cellIs" dxfId="7" priority="8" stopIfTrue="1" operator="notEqual">
      <formula>0</formula>
    </cfRule>
  </conditionalFormatting>
  <conditionalFormatting sqref="BB112">
    <cfRule type="cellIs" dxfId="6" priority="7" stopIfTrue="1" operator="notEqual">
      <formula>0</formula>
    </cfRule>
  </conditionalFormatting>
  <conditionalFormatting sqref="BB111">
    <cfRule type="cellIs" dxfId="5" priority="6" stopIfTrue="1" operator="notEqual">
      <formula>0</formula>
    </cfRule>
  </conditionalFormatting>
  <conditionalFormatting sqref="BB115 BB118:BB119">
    <cfRule type="cellIs" dxfId="4" priority="5" stopIfTrue="1" operator="notEqual">
      <formula>0</formula>
    </cfRule>
  </conditionalFormatting>
  <conditionalFormatting sqref="BB114">
    <cfRule type="cellIs" dxfId="3" priority="4" stopIfTrue="1" operator="notEqual">
      <formula>0</formula>
    </cfRule>
  </conditionalFormatting>
  <conditionalFormatting sqref="BB117">
    <cfRule type="cellIs" dxfId="2" priority="3" stopIfTrue="1" operator="notEqual">
      <formula>0</formula>
    </cfRule>
  </conditionalFormatting>
  <conditionalFormatting sqref="BB116">
    <cfRule type="cellIs" dxfId="1" priority="2" stopIfTrue="1" operator="notEqual">
      <formula>0</formula>
    </cfRule>
  </conditionalFormatting>
  <conditionalFormatting sqref="BB131">
    <cfRule type="cellIs" dxfId="0" priority="1" stopIfTrue="1" operator="notEqual">
      <formula>0</formula>
    </cfRule>
  </conditionalFormatting>
  <pageMargins left="0.7" right="0.7" top="0.75" bottom="0.75" header="0.3" footer="0.3"/>
  <pageSetup scale="2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Shpz paga</vt:lpstr>
      <vt:lpstr>Buxheti 2020</vt:lpstr>
      <vt:lpstr>Thesar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inastefa_2</cp:lastModifiedBy>
  <cp:lastPrinted>2020-03-05T08:44:46Z</cp:lastPrinted>
  <dcterms:created xsi:type="dcterms:W3CDTF">2020-02-19T08:38:29Z</dcterms:created>
  <dcterms:modified xsi:type="dcterms:W3CDTF">2021-09-20T13:53:34Z</dcterms:modified>
</cp:coreProperties>
</file>