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135" windowWidth="17400" windowHeight="11415" firstSheet="1" activeTab="1"/>
  </bookViews>
  <sheets>
    <sheet name="Shpenzime page" sheetId="5" state="hidden" r:id="rId1"/>
    <sheet name="Buxheti 2021" sheetId="4" r:id="rId2"/>
    <sheet name="Detajimi i planit te shpenzimev" sheetId="3" state="hidden" r:id="rId3"/>
    <sheet name="Shpenzime Operative DPPI" sheetId="2" state="hidden" r:id="rId4"/>
    <sheet name="Te Ardhura" sheetId="6" state="hidden" r:id="rId5"/>
    <sheet name="Sheet1" sheetId="7" state="hidden" r:id="rId6"/>
  </sheets>
  <externalReferences>
    <externalReference r:id="rId7"/>
  </externalReferences>
  <calcPr calcId="124519"/>
</workbook>
</file>

<file path=xl/calcChain.xml><?xml version="1.0" encoding="utf-8"?>
<calcChain xmlns="http://schemas.openxmlformats.org/spreadsheetml/2006/main">
  <c r="F12" i="4"/>
  <c r="F9"/>
  <c r="F54"/>
  <c r="F52"/>
  <c r="F42"/>
  <c r="F41"/>
  <c r="F39"/>
  <c r="F38"/>
  <c r="F35"/>
  <c r="F34"/>
  <c r="F28"/>
  <c r="F18"/>
  <c r="F17"/>
  <c r="F16"/>
  <c r="E113" i="6" l="1"/>
  <c r="F770" i="2" s="1"/>
  <c r="N114" i="6"/>
  <c r="F113"/>
  <c r="E688" i="2"/>
  <c r="E657"/>
  <c r="P89" i="6"/>
  <c r="O89"/>
  <c r="M90"/>
  <c r="N89" s="1"/>
  <c r="DZ114" i="2"/>
  <c r="DZ111"/>
  <c r="DZ77"/>
  <c r="DZ75"/>
  <c r="DZ72"/>
  <c r="F30" i="4"/>
  <c r="F24"/>
  <c r="P114" i="6" l="1"/>
  <c r="O114"/>
  <c r="F37" i="4"/>
  <c r="F32"/>
  <c r="G32" s="1"/>
  <c r="F554" i="2"/>
  <c r="DZ74" s="1"/>
  <c r="F632"/>
  <c r="F627"/>
  <c r="F546"/>
  <c r="F586"/>
  <c r="E586"/>
  <c r="F641"/>
  <c r="E542"/>
  <c r="DZ96"/>
  <c r="DZ103"/>
  <c r="DZ82"/>
  <c r="DZ69"/>
  <c r="DZ108"/>
  <c r="DZ67"/>
  <c r="DZ270"/>
  <c r="P11" i="5"/>
  <c r="R11"/>
  <c r="DZ66" i="2"/>
  <c r="DZ64"/>
  <c r="O11" i="5"/>
  <c r="E82" i="4"/>
  <c r="G82"/>
  <c r="F248" i="2"/>
  <c r="F25" i="4"/>
  <c r="G18"/>
  <c r="F618" i="2"/>
  <c r="F637"/>
  <c r="F624"/>
  <c r="F621"/>
  <c r="F75" i="4" s="1"/>
  <c r="F753" i="2"/>
  <c r="H82" i="4"/>
  <c r="F516" i="2"/>
  <c r="R12" i="5"/>
  <c r="P12"/>
  <c r="O12"/>
  <c r="F61" i="4"/>
  <c r="G12"/>
  <c r="M20" i="6"/>
  <c r="M16"/>
  <c r="O24"/>
  <c r="G9" i="4"/>
  <c r="F13"/>
  <c r="M9" i="6"/>
  <c r="M11" s="1"/>
  <c r="M65"/>
  <c r="M66" s="1"/>
  <c r="O40"/>
  <c r="O44"/>
  <c r="M42"/>
  <c r="F57" i="4" l="1"/>
  <c r="DZ113" i="2"/>
  <c r="F583"/>
  <c r="Q12" i="5"/>
  <c r="I770" i="2"/>
  <c r="E765"/>
  <c r="E764"/>
  <c r="E763"/>
  <c r="E762"/>
  <c r="F761"/>
  <c r="BG759"/>
  <c r="E759"/>
  <c r="E758"/>
  <c r="E757"/>
  <c r="F756"/>
  <c r="E636"/>
  <c r="E635"/>
  <c r="E634"/>
  <c r="E633"/>
  <c r="BG630"/>
  <c r="E630"/>
  <c r="E629"/>
  <c r="E628"/>
  <c r="E508"/>
  <c r="E507"/>
  <c r="E506"/>
  <c r="E505"/>
  <c r="F504"/>
  <c r="BG502"/>
  <c r="E502"/>
  <c r="E501"/>
  <c r="E500"/>
  <c r="F499"/>
  <c r="F371"/>
  <c r="F376"/>
  <c r="E380"/>
  <c r="E379"/>
  <c r="E378"/>
  <c r="E377"/>
  <c r="E373"/>
  <c r="E372"/>
  <c r="E367"/>
  <c r="E368"/>
  <c r="E359"/>
  <c r="E357"/>
  <c r="E341"/>
  <c r="E339"/>
  <c r="E334"/>
  <c r="E311"/>
  <c r="E310"/>
  <c r="E309"/>
  <c r="E330"/>
  <c r="E306"/>
  <c r="E293"/>
  <c r="E292"/>
  <c r="E283"/>
  <c r="E271"/>
  <c r="E269"/>
  <c r="E270" s="1"/>
  <c r="E268"/>
  <c r="E275"/>
  <c r="E265"/>
  <c r="E264"/>
  <c r="E263"/>
  <c r="O20" i="6"/>
  <c r="M43"/>
  <c r="F315" i="2"/>
  <c r="F276"/>
  <c r="AD330"/>
  <c r="E756" l="1"/>
  <c r="F511"/>
  <c r="E627"/>
  <c r="E632"/>
  <c r="E376"/>
  <c r="E504"/>
  <c r="F639"/>
  <c r="E499"/>
  <c r="F768"/>
  <c r="E761"/>
  <c r="AD329"/>
  <c r="AD327"/>
  <c r="EG249"/>
  <c r="EG251" s="1"/>
  <c r="G34" i="4"/>
  <c r="G54"/>
  <c r="E187" i="2"/>
  <c r="E251"/>
  <c r="G42" i="4"/>
  <c r="G73"/>
  <c r="H61"/>
  <c r="E224" i="2"/>
  <c r="R15" i="5"/>
  <c r="S4"/>
  <c r="S5"/>
  <c r="S6"/>
  <c r="S7"/>
  <c r="S8"/>
  <c r="S9"/>
  <c r="S10"/>
  <c r="S11"/>
  <c r="S12"/>
  <c r="S13"/>
  <c r="S14"/>
  <c r="S16"/>
  <c r="P15"/>
  <c r="O15"/>
  <c r="Q15" s="1"/>
  <c r="S15" s="1"/>
  <c r="R17"/>
  <c r="H106" i="4"/>
  <c r="O17" i="5"/>
  <c r="J4"/>
  <c r="L4" s="1"/>
  <c r="J5"/>
  <c r="H36"/>
  <c r="H17"/>
  <c r="D17"/>
  <c r="D36"/>
  <c r="G11" i="6"/>
  <c r="G52" i="4"/>
  <c r="I11" i="6"/>
  <c r="G100" i="4"/>
  <c r="H100"/>
  <c r="H99"/>
  <c r="G99"/>
  <c r="H98"/>
  <c r="G98"/>
  <c r="H94"/>
  <c r="G95"/>
  <c r="G75"/>
  <c r="G74"/>
  <c r="G72"/>
  <c r="G70"/>
  <c r="G59"/>
  <c r="G57"/>
  <c r="G55"/>
  <c r="G51"/>
  <c r="G50"/>
  <c r="G49"/>
  <c r="G46"/>
  <c r="G38"/>
  <c r="G35"/>
  <c r="G37"/>
  <c r="G28"/>
  <c r="G25"/>
  <c r="G24"/>
  <c r="G23"/>
  <c r="G41"/>
  <c r="G39"/>
  <c r="E146" i="2"/>
  <c r="E142"/>
  <c r="E140"/>
  <c r="E124"/>
  <c r="E122"/>
  <c r="E117"/>
  <c r="E457"/>
  <c r="E113"/>
  <c r="E103"/>
  <c r="E101"/>
  <c r="E100"/>
  <c r="E99"/>
  <c r="E98"/>
  <c r="E96"/>
  <c r="E92"/>
  <c r="E91"/>
  <c r="E88"/>
  <c r="E86"/>
  <c r="E85"/>
  <c r="E82"/>
  <c r="E77"/>
  <c r="E69"/>
  <c r="E64"/>
  <c r="E63"/>
  <c r="T15" i="5" l="1"/>
  <c r="G61" i="4"/>
  <c r="F697" i="2"/>
  <c r="G697"/>
  <c r="F262"/>
  <c r="F383" s="1"/>
  <c r="F736" l="1"/>
  <c r="F644"/>
  <c r="F766" s="1"/>
  <c r="F649"/>
  <c r="F673"/>
  <c r="F711"/>
  <c r="F88" i="6"/>
  <c r="E750" i="2"/>
  <c r="E745"/>
  <c r="Y741"/>
  <c r="E741"/>
  <c r="E737"/>
  <c r="G736"/>
  <c r="G733"/>
  <c r="F733"/>
  <c r="E733"/>
  <c r="G726"/>
  <c r="F726"/>
  <c r="E726"/>
  <c r="G720"/>
  <c r="E720"/>
  <c r="E719"/>
  <c r="E717"/>
  <c r="G711"/>
  <c r="AD709"/>
  <c r="AD708"/>
  <c r="AD707"/>
  <c r="AD706"/>
  <c r="AD705"/>
  <c r="AD704"/>
  <c r="AD703"/>
  <c r="AD702"/>
  <c r="AD701"/>
  <c r="AD700"/>
  <c r="AD699"/>
  <c r="AD698"/>
  <c r="E698"/>
  <c r="E697" s="1"/>
  <c r="AS696"/>
  <c r="E696"/>
  <c r="AS694"/>
  <c r="E694"/>
  <c r="E691"/>
  <c r="G690"/>
  <c r="AO689"/>
  <c r="E689"/>
  <c r="AP684"/>
  <c r="E684"/>
  <c r="AC683"/>
  <c r="AC682"/>
  <c r="AC681"/>
  <c r="E681"/>
  <c r="BD678"/>
  <c r="E678"/>
  <c r="BD677"/>
  <c r="E677"/>
  <c r="E676"/>
  <c r="E675"/>
  <c r="BF674"/>
  <c r="E674"/>
  <c r="G673"/>
  <c r="AQ672"/>
  <c r="AC671"/>
  <c r="AK670"/>
  <c r="E670"/>
  <c r="E665"/>
  <c r="G658"/>
  <c r="F658"/>
  <c r="AX657"/>
  <c r="AN656"/>
  <c r="E653"/>
  <c r="E651"/>
  <c r="E650"/>
  <c r="G649"/>
  <c r="E647"/>
  <c r="E646"/>
  <c r="E645"/>
  <c r="E644"/>
  <c r="E658" l="1"/>
  <c r="E690"/>
  <c r="F691"/>
  <c r="F690" s="1"/>
  <c r="F648" s="1"/>
  <c r="E711"/>
  <c r="E673"/>
  <c r="G648"/>
  <c r="F19" i="4"/>
  <c r="E649" i="2"/>
  <c r="E736"/>
  <c r="I644"/>
  <c r="F767" l="1"/>
  <c r="F771" s="1"/>
  <c r="DZ770" s="1"/>
  <c r="DZ771" s="1"/>
  <c r="E648"/>
  <c r="D75" i="3"/>
  <c r="E75"/>
  <c r="BL771" i="2" l="1"/>
  <c r="BN771" s="1"/>
  <c r="EE766"/>
  <c r="E517"/>
  <c r="F443"/>
  <c r="E621" l="1"/>
  <c r="E617"/>
  <c r="Y613"/>
  <c r="E613"/>
  <c r="E609"/>
  <c r="G608"/>
  <c r="F608"/>
  <c r="G605"/>
  <c r="F605"/>
  <c r="E605"/>
  <c r="G598"/>
  <c r="F598"/>
  <c r="E598"/>
  <c r="G592"/>
  <c r="F592"/>
  <c r="E592"/>
  <c r="E591"/>
  <c r="E589"/>
  <c r="G583"/>
  <c r="AD581"/>
  <c r="AD580"/>
  <c r="AD579"/>
  <c r="AD578"/>
  <c r="AD577"/>
  <c r="AD576"/>
  <c r="AD575"/>
  <c r="AD574"/>
  <c r="AD573"/>
  <c r="AD572"/>
  <c r="AD571"/>
  <c r="AD570"/>
  <c r="E570"/>
  <c r="E569" s="1"/>
  <c r="G569"/>
  <c r="F569"/>
  <c r="AS568"/>
  <c r="E568"/>
  <c r="AS566"/>
  <c r="E566"/>
  <c r="E563"/>
  <c r="G562"/>
  <c r="AO561"/>
  <c r="E561"/>
  <c r="E560"/>
  <c r="AP556"/>
  <c r="E556"/>
  <c r="AC555"/>
  <c r="AC554"/>
  <c r="AC553"/>
  <c r="E553"/>
  <c r="BD550"/>
  <c r="E550"/>
  <c r="BD549"/>
  <c r="E549"/>
  <c r="E548"/>
  <c r="E547"/>
  <c r="BF546"/>
  <c r="E546"/>
  <c r="G545"/>
  <c r="F545"/>
  <c r="AQ544"/>
  <c r="AC543"/>
  <c r="AK542"/>
  <c r="E537"/>
  <c r="G530"/>
  <c r="F530"/>
  <c r="AX529"/>
  <c r="E529"/>
  <c r="AN528"/>
  <c r="E525"/>
  <c r="E523"/>
  <c r="E522"/>
  <c r="G521"/>
  <c r="F521"/>
  <c r="I519"/>
  <c r="E519"/>
  <c r="I518"/>
  <c r="E518"/>
  <c r="I517"/>
  <c r="E516"/>
  <c r="H24" i="4"/>
  <c r="E488" i="2"/>
  <c r="H70" i="4"/>
  <c r="E484" i="2"/>
  <c r="H54" i="4"/>
  <c r="E444" i="2"/>
  <c r="E443" s="1"/>
  <c r="H52" i="4"/>
  <c r="H37"/>
  <c r="E422" i="2"/>
  <c r="F483"/>
  <c r="H18" i="4"/>
  <c r="H17"/>
  <c r="H16"/>
  <c r="H32"/>
  <c r="H39"/>
  <c r="H42"/>
  <c r="H92"/>
  <c r="H91"/>
  <c r="H90"/>
  <c r="H88"/>
  <c r="H87"/>
  <c r="H75"/>
  <c r="H74"/>
  <c r="H72"/>
  <c r="H59"/>
  <c r="H57"/>
  <c r="H55"/>
  <c r="H51"/>
  <c r="H50"/>
  <c r="H49"/>
  <c r="H46"/>
  <c r="H41"/>
  <c r="H38"/>
  <c r="H35"/>
  <c r="H34"/>
  <c r="H30"/>
  <c r="H25"/>
  <c r="H23"/>
  <c r="H13"/>
  <c r="H12"/>
  <c r="H11"/>
  <c r="H9"/>
  <c r="E392" i="2"/>
  <c r="E391"/>
  <c r="E430"/>
  <c r="AC417"/>
  <c r="E440"/>
  <c r="E416"/>
  <c r="E393"/>
  <c r="E423"/>
  <c r="E435"/>
  <c r="F65" i="6"/>
  <c r="I513" i="2"/>
  <c r="E496"/>
  <c r="E492"/>
  <c r="Y488"/>
  <c r="G483"/>
  <c r="G480"/>
  <c r="F480"/>
  <c r="E480"/>
  <c r="G473"/>
  <c r="F473"/>
  <c r="E473"/>
  <c r="G467"/>
  <c r="F467"/>
  <c r="E467"/>
  <c r="E466"/>
  <c r="E464"/>
  <c r="G458"/>
  <c r="F458"/>
  <c r="AD455"/>
  <c r="AD454"/>
  <c r="AD453"/>
  <c r="AD452"/>
  <c r="AD451"/>
  <c r="AD450"/>
  <c r="AD449"/>
  <c r="AD448"/>
  <c r="AD447"/>
  <c r="AD446"/>
  <c r="AD445"/>
  <c r="AD444"/>
  <c r="G443"/>
  <c r="AS442"/>
  <c r="E442"/>
  <c r="AS440"/>
  <c r="E437"/>
  <c r="G436"/>
  <c r="AO435"/>
  <c r="E434"/>
  <c r="AP430"/>
  <c r="AC429"/>
  <c r="AC428"/>
  <c r="AC427"/>
  <c r="E427"/>
  <c r="BD424"/>
  <c r="E424"/>
  <c r="BD423"/>
  <c r="E421"/>
  <c r="BF420"/>
  <c r="E420"/>
  <c r="G419"/>
  <c r="F419"/>
  <c r="AQ418"/>
  <c r="AK416"/>
  <c r="E411"/>
  <c r="G404"/>
  <c r="F404"/>
  <c r="AX403"/>
  <c r="E403"/>
  <c r="AN402"/>
  <c r="E399"/>
  <c r="E397"/>
  <c r="E396"/>
  <c r="G395"/>
  <c r="F395"/>
  <c r="I393"/>
  <c r="I392"/>
  <c r="I391"/>
  <c r="F390"/>
  <c r="F509" s="1"/>
  <c r="E390"/>
  <c r="DZ112" l="1"/>
  <c r="E404"/>
  <c r="G520"/>
  <c r="E562"/>
  <c r="E583"/>
  <c r="E530"/>
  <c r="F562"/>
  <c r="F520" s="1"/>
  <c r="DZ527" s="1"/>
  <c r="DZ635" s="1"/>
  <c r="E458"/>
  <c r="E545"/>
  <c r="E521"/>
  <c r="E608"/>
  <c r="I516"/>
  <c r="E395"/>
  <c r="G394"/>
  <c r="G17" i="4"/>
  <c r="E483" i="2"/>
  <c r="E419"/>
  <c r="F436"/>
  <c r="F394" s="1"/>
  <c r="E436"/>
  <c r="I390"/>
  <c r="F267"/>
  <c r="I387"/>
  <c r="BM388"/>
  <c r="AC300"/>
  <c r="BD295"/>
  <c r="AD328"/>
  <c r="AD326"/>
  <c r="AD325"/>
  <c r="BF292"/>
  <c r="AN274"/>
  <c r="F42" i="6"/>
  <c r="F387" i="2" s="1"/>
  <c r="AD322"/>
  <c r="H28" i="4"/>
  <c r="H89"/>
  <c r="H73"/>
  <c r="AD324" i="2"/>
  <c r="AD323"/>
  <c r="AQ290"/>
  <c r="E361"/>
  <c r="Y361"/>
  <c r="E296"/>
  <c r="E294"/>
  <c r="E302"/>
  <c r="E299"/>
  <c r="E312"/>
  <c r="AC301"/>
  <c r="AC299"/>
  <c r="E307"/>
  <c r="AO307"/>
  <c r="AO381" s="1"/>
  <c r="E316"/>
  <c r="F638" l="1"/>
  <c r="F642" s="1"/>
  <c r="I642" s="1"/>
  <c r="F510"/>
  <c r="F514" s="1"/>
  <c r="E520"/>
  <c r="E394"/>
  <c r="AC381"/>
  <c r="AC382" s="1"/>
  <c r="AX275"/>
  <c r="AX381" s="1"/>
  <c r="AD321"/>
  <c r="BG374"/>
  <c r="BG381" s="1"/>
  <c r="E374"/>
  <c r="E371" s="1"/>
  <c r="F385"/>
  <c r="AS312"/>
  <c r="AD317"/>
  <c r="AD320"/>
  <c r="AD319"/>
  <c r="AD318"/>
  <c r="AD316"/>
  <c r="BD296"/>
  <c r="AK288"/>
  <c r="AD150"/>
  <c r="AD203"/>
  <c r="AD204"/>
  <c r="AD205"/>
  <c r="AD206"/>
  <c r="AD207"/>
  <c r="E288"/>
  <c r="AS314"/>
  <c r="Y381"/>
  <c r="W381"/>
  <c r="V381"/>
  <c r="U381"/>
  <c r="T381"/>
  <c r="S381"/>
  <c r="R381"/>
  <c r="Q381"/>
  <c r="E365"/>
  <c r="X381"/>
  <c r="G356"/>
  <c r="F356"/>
  <c r="G353"/>
  <c r="F353"/>
  <c r="E353"/>
  <c r="G346"/>
  <c r="F346"/>
  <c r="E346"/>
  <c r="G340"/>
  <c r="F340"/>
  <c r="E340"/>
  <c r="AN381"/>
  <c r="E337"/>
  <c r="G331"/>
  <c r="F331"/>
  <c r="E315"/>
  <c r="G315"/>
  <c r="E314"/>
  <c r="G308"/>
  <c r="AQ381"/>
  <c r="G291"/>
  <c r="BH381"/>
  <c r="G276"/>
  <c r="G267"/>
  <c r="I265"/>
  <c r="I264"/>
  <c r="P381"/>
  <c r="I263"/>
  <c r="E262"/>
  <c r="F239"/>
  <c r="F236"/>
  <c r="F229"/>
  <c r="F223"/>
  <c r="F214"/>
  <c r="F202"/>
  <c r="DZ99" s="1"/>
  <c r="F199"/>
  <c r="F200"/>
  <c r="F184"/>
  <c r="F170"/>
  <c r="F162"/>
  <c r="E244"/>
  <c r="E164"/>
  <c r="DZ115" l="1"/>
  <c r="DZ248"/>
  <c r="BL642"/>
  <c r="BN642" s="1"/>
  <c r="EE637"/>
  <c r="EE509"/>
  <c r="G266"/>
  <c r="BG382"/>
  <c r="E308"/>
  <c r="E331"/>
  <c r="F308"/>
  <c r="E276"/>
  <c r="E267"/>
  <c r="E291"/>
  <c r="AD381"/>
  <c r="E356"/>
  <c r="I381"/>
  <c r="I262"/>
  <c r="BL514" l="1"/>
  <c r="BN514" s="1"/>
  <c r="E266"/>
  <c r="E381" s="1"/>
  <c r="Y254" l="1"/>
  <c r="W254"/>
  <c r="V254"/>
  <c r="U254"/>
  <c r="T254"/>
  <c r="S254"/>
  <c r="R254"/>
  <c r="E185"/>
  <c r="E186"/>
  <c r="BH183"/>
  <c r="E169"/>
  <c r="AX169"/>
  <c r="AT166"/>
  <c r="BI165"/>
  <c r="BI164"/>
  <c r="BD188"/>
  <c r="BF185"/>
  <c r="BH182"/>
  <c r="AW163"/>
  <c r="R150"/>
  <c r="S150"/>
  <c r="T150"/>
  <c r="U150"/>
  <c r="V150"/>
  <c r="W150"/>
  <c r="AB91"/>
  <c r="AB150" s="1"/>
  <c r="X248" l="1"/>
  <c r="X246"/>
  <c r="X245"/>
  <c r="X244"/>
  <c r="AN222"/>
  <c r="AP192"/>
  <c r="AP254" s="1"/>
  <c r="AP255" s="1"/>
  <c r="E196"/>
  <c r="AQ196"/>
  <c r="E188"/>
  <c r="F102"/>
  <c r="F62"/>
  <c r="F70"/>
  <c r="F84"/>
  <c r="F97"/>
  <c r="F114"/>
  <c r="F123"/>
  <c r="F129"/>
  <c r="F136"/>
  <c r="F139"/>
  <c r="BF150" l="1"/>
  <c r="BK255" l="1"/>
  <c r="BK382" s="1"/>
  <c r="BJ255"/>
  <c r="BJ382" s="1"/>
  <c r="BF255"/>
  <c r="BF382" s="1"/>
  <c r="BC255" l="1"/>
  <c r="BC382" s="1"/>
  <c r="BB255"/>
  <c r="BB382" s="1"/>
  <c r="BA255"/>
  <c r="BA382" s="1"/>
  <c r="AX255"/>
  <c r="AX382" s="1"/>
  <c r="AV255"/>
  <c r="AV382" s="1"/>
  <c r="AR255"/>
  <c r="AR382" s="1"/>
  <c r="AO255"/>
  <c r="AO382" s="1"/>
  <c r="AM255"/>
  <c r="AM382" s="1"/>
  <c r="AL255"/>
  <c r="AL382" s="1"/>
  <c r="AI255"/>
  <c r="AI382" s="1"/>
  <c r="AH255"/>
  <c r="AH382" s="1"/>
  <c r="AG255"/>
  <c r="AG382" s="1"/>
  <c r="AF255"/>
  <c r="AF382" s="1"/>
  <c r="AE255"/>
  <c r="AE382" s="1"/>
  <c r="AB255"/>
  <c r="AB382" s="1"/>
  <c r="AA255"/>
  <c r="AA382" s="1"/>
  <c r="Z255"/>
  <c r="Z382" s="1"/>
  <c r="Y150"/>
  <c r="Y255" s="1"/>
  <c r="Y382" s="1"/>
  <c r="W255"/>
  <c r="W382" s="1"/>
  <c r="V255"/>
  <c r="V382" s="1"/>
  <c r="U255"/>
  <c r="U382" s="1"/>
  <c r="T255"/>
  <c r="T382" s="1"/>
  <c r="S255"/>
  <c r="S382" s="1"/>
  <c r="R255"/>
  <c r="R382" s="1"/>
  <c r="Q254"/>
  <c r="AN254"/>
  <c r="AN255" s="1"/>
  <c r="AN382" s="1"/>
  <c r="AD254"/>
  <c r="AQ254"/>
  <c r="AQ255" s="1"/>
  <c r="AQ382" s="1"/>
  <c r="X254"/>
  <c r="X255" s="1"/>
  <c r="X382" s="1"/>
  <c r="BH254"/>
  <c r="BH255" s="1"/>
  <c r="BH382" s="1"/>
  <c r="P158"/>
  <c r="P254" s="1"/>
  <c r="BI150" l="1"/>
  <c r="BI255" s="1"/>
  <c r="BI382" s="1"/>
  <c r="BE150"/>
  <c r="BE255" s="1"/>
  <c r="BE382" s="1"/>
  <c r="BD150"/>
  <c r="BD255" s="1"/>
  <c r="BD382" s="1"/>
  <c r="AD255"/>
  <c r="AD382" s="1"/>
  <c r="AZ150"/>
  <c r="AZ255" s="1"/>
  <c r="AZ382" s="1"/>
  <c r="AY150"/>
  <c r="AY255" s="1"/>
  <c r="AY382" s="1"/>
  <c r="AW150"/>
  <c r="AW255" s="1"/>
  <c r="AW382" s="1"/>
  <c r="AU150"/>
  <c r="AU255" s="1"/>
  <c r="AU382" s="1"/>
  <c r="AS150"/>
  <c r="AS255" s="1"/>
  <c r="AS382" s="1"/>
  <c r="AT150"/>
  <c r="AT255" s="1"/>
  <c r="AT382" s="1"/>
  <c r="AJ150"/>
  <c r="AJ255" s="1"/>
  <c r="AJ382" s="1"/>
  <c r="Q150"/>
  <c r="Q255" s="1"/>
  <c r="Q382" s="1"/>
  <c r="P58"/>
  <c r="P150" s="1"/>
  <c r="P255" s="1"/>
  <c r="P382" s="1"/>
  <c r="E163"/>
  <c r="E192"/>
  <c r="E182"/>
  <c r="E203"/>
  <c r="E202" s="1"/>
  <c r="E222"/>
  <c r="F157"/>
  <c r="F256" s="1"/>
  <c r="E248"/>
  <c r="G239"/>
  <c r="G236"/>
  <c r="E236"/>
  <c r="G229"/>
  <c r="E229"/>
  <c r="G223"/>
  <c r="E223"/>
  <c r="E220"/>
  <c r="G214"/>
  <c r="G202"/>
  <c r="E201"/>
  <c r="F201" s="1"/>
  <c r="E198"/>
  <c r="F198" s="1"/>
  <c r="G197"/>
  <c r="G184"/>
  <c r="E177"/>
  <c r="G170"/>
  <c r="E166"/>
  <c r="G162"/>
  <c r="I160"/>
  <c r="I159"/>
  <c r="I158" l="1"/>
  <c r="I254" s="1"/>
  <c r="E170"/>
  <c r="I157"/>
  <c r="F197"/>
  <c r="F161" s="1"/>
  <c r="F254" s="1"/>
  <c r="F255" s="1"/>
  <c r="E239"/>
  <c r="E162"/>
  <c r="E214"/>
  <c r="E197"/>
  <c r="E184"/>
  <c r="G161"/>
  <c r="E161" l="1"/>
  <c r="F257"/>
  <c r="F260" s="1"/>
  <c r="EA255" s="1"/>
  <c r="EA256" s="1"/>
  <c r="I75" i="3" l="1"/>
  <c r="E144" i="2"/>
  <c r="E147"/>
  <c r="E120"/>
  <c r="I58"/>
  <c r="I60"/>
  <c r="I59"/>
  <c r="F57"/>
  <c r="G11" i="4"/>
  <c r="G13"/>
  <c r="E14"/>
  <c r="E19"/>
  <c r="E157" i="2" s="1"/>
  <c r="E254" s="1"/>
  <c r="E79" i="4"/>
  <c r="E83"/>
  <c r="F83"/>
  <c r="G87"/>
  <c r="G88"/>
  <c r="G89"/>
  <c r="G90"/>
  <c r="G91"/>
  <c r="G92"/>
  <c r="E104"/>
  <c r="F104"/>
  <c r="H83" l="1"/>
  <c r="E57" i="2"/>
  <c r="H104" i="4"/>
  <c r="I150" i="2"/>
  <c r="I255" s="1"/>
  <c r="I382" s="1"/>
  <c r="I57"/>
  <c r="F151"/>
  <c r="G104" i="4"/>
  <c r="G83"/>
  <c r="E84"/>
  <c r="E105" s="1"/>
  <c r="H10" l="1"/>
  <c r="G10"/>
  <c r="F14"/>
  <c r="E62" i="2"/>
  <c r="H14" i="4" l="1"/>
  <c r="G14"/>
  <c r="S17" i="5"/>
  <c r="Q17"/>
  <c r="P17"/>
  <c r="K17"/>
  <c r="J16"/>
  <c r="L16" s="1"/>
  <c r="J15"/>
  <c r="L15" s="1"/>
  <c r="J14"/>
  <c r="L14" s="1"/>
  <c r="J13"/>
  <c r="L13" s="1"/>
  <c r="J12"/>
  <c r="L12" s="1"/>
  <c r="J11"/>
  <c r="L11" s="1"/>
  <c r="J10"/>
  <c r="J9"/>
  <c r="L9" s="1"/>
  <c r="J8"/>
  <c r="L8" s="1"/>
  <c r="J7"/>
  <c r="L7" s="1"/>
  <c r="J6"/>
  <c r="L6" s="1"/>
  <c r="L5"/>
  <c r="J17" l="1"/>
  <c r="G139" i="2" l="1"/>
  <c r="E139"/>
  <c r="G136"/>
  <c r="E136"/>
  <c r="G129"/>
  <c r="E129"/>
  <c r="G123"/>
  <c r="E123"/>
  <c r="G114"/>
  <c r="E114"/>
  <c r="G102"/>
  <c r="E102"/>
  <c r="G97"/>
  <c r="E97"/>
  <c r="G84"/>
  <c r="F155"/>
  <c r="N5" i="6" s="1"/>
  <c r="P5" s="1"/>
  <c r="E84" i="2"/>
  <c r="G70"/>
  <c r="E70"/>
  <c r="F61" l="1"/>
  <c r="E61"/>
  <c r="F152" l="1"/>
  <c r="F150"/>
  <c r="G16" i="4"/>
  <c r="AP302" i="2"/>
  <c r="AP381" s="1"/>
  <c r="AP382" s="1"/>
  <c r="F79" i="4"/>
  <c r="H79" s="1"/>
  <c r="F291" i="2"/>
  <c r="F384" s="1"/>
  <c r="F388" s="1"/>
  <c r="EB384" l="1"/>
  <c r="EB385" s="1"/>
  <c r="G19" i="4"/>
  <c r="H19"/>
  <c r="G79"/>
  <c r="F84"/>
  <c r="F105" l="1"/>
  <c r="H105" s="1"/>
  <c r="H84"/>
  <c r="G84"/>
  <c r="G105" l="1"/>
  <c r="F266" i="2"/>
  <c r="F381" s="1"/>
  <c r="F382" s="1"/>
  <c r="BL388" l="1"/>
  <c r="BN388" s="1"/>
</calcChain>
</file>

<file path=xl/comments1.xml><?xml version="1.0" encoding="utf-8"?>
<comments xmlns="http://schemas.openxmlformats.org/spreadsheetml/2006/main">
  <authors>
    <author>ELISABETA.ALLA</author>
    <author>inastefa_2</author>
  </authors>
  <commentList>
    <comment ref="G31" authorId="0">
      <text>
        <r>
          <rPr>
            <b/>
            <sz val="9"/>
            <color indexed="81"/>
            <rFont val="Tahoma"/>
            <family val="2"/>
          </rPr>
          <t xml:space="preserve">ES FINANCIAL ADVISORY: Erjon Saraci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sherbim Perkthim raporti vjetor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3" authorId="1">
      <text>
        <r>
          <rPr>
            <b/>
            <sz val="9"/>
            <color indexed="81"/>
            <rFont val="Tahoma"/>
            <family val="2"/>
            <charset val="238"/>
          </rPr>
          <t>sherbim perkthimi shqip anglisht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7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SHPENZIME KAPITALE TE TRUPEZUARA   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ELISABETA.ALLA</author>
    <author>inastefa_2</author>
  </authors>
  <commentList>
    <comment ref="F58" authorId="0">
      <text>
        <r>
          <rPr>
            <b/>
            <sz val="9"/>
            <color indexed="81"/>
            <rFont val="Tahoma"/>
            <family val="2"/>
          </rPr>
          <t>1,554,576 BKT + 112,991 LEDI + 73,745 SONILA+70,710 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8" authorId="0">
      <text>
        <r>
          <rPr>
            <b/>
            <sz val="9"/>
            <color indexed="81"/>
            <rFont val="Tahoma"/>
            <family val="2"/>
          </rPr>
          <t>1,718,158 BKT + 120,648 LEDI + 73,745 SONILA+52,489 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8" authorId="1">
      <text>
        <r>
          <rPr>
            <sz val="9"/>
            <color indexed="81"/>
            <rFont val="Tahoma"/>
            <family val="2"/>
            <charset val="238"/>
          </rPr>
          <t xml:space="preserve">mbahet kjo shume nga pagesa e Drejtoreshes pasi shuma e telefonit ka qene mbi 10,000 leke
</t>
        </r>
      </text>
    </comment>
    <comment ref="F59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0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82" authorId="1">
      <text>
        <r>
          <rPr>
            <sz val="9"/>
            <color indexed="81"/>
            <rFont val="Tahoma"/>
            <family val="2"/>
            <charset val="238"/>
          </rPr>
          <t xml:space="preserve">Sherbim perkthim raporti
</t>
        </r>
      </text>
    </comment>
    <comment ref="E8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3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85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Sherbimme telefonike : fiks+celulaar = 9,600+ 11,399.60= 20,999</t>
        </r>
        <r>
          <rPr>
            <sz val="9"/>
            <color indexed="81"/>
            <rFont val="Tahoma"/>
            <family val="2"/>
          </rPr>
          <t xml:space="preserve">
BUXHETI I PERKOHSHEM</t>
        </r>
      </text>
    </comment>
    <comment ref="F88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1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BUXHETI I PERKOHSHEM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96" authorId="0">
      <text>
        <r>
          <rPr>
            <b/>
            <sz val="9"/>
            <color indexed="81"/>
            <rFont val="Tahoma"/>
            <family val="2"/>
          </rPr>
          <t>Sherbim mirmbajtje financa 5</t>
        </r>
      </text>
    </comment>
    <comment ref="F101" authorId="1">
      <text>
        <r>
          <rPr>
            <b/>
            <sz val="9"/>
            <color indexed="81"/>
            <rFont val="Tahoma"/>
            <family val="2"/>
            <charset val="238"/>
          </rPr>
          <t>BUXHETI I PERKOHSHEM/ TPL SIG MAKINE</t>
        </r>
      </text>
    </comment>
    <comment ref="F103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3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4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4" authorId="1">
      <text>
        <r>
          <rPr>
            <b/>
            <sz val="9"/>
            <color indexed="81"/>
            <rFont val="Tahoma"/>
            <family val="2"/>
            <charset val="238"/>
          </rPr>
          <t>vlore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5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5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6" authorId="1">
      <text>
        <r>
          <rPr>
            <sz val="9"/>
            <color indexed="81"/>
            <rFont val="Tahoma"/>
            <family val="2"/>
            <charset val="238"/>
          </rPr>
          <t>lezhe</t>
        </r>
      </text>
    </comment>
    <comment ref="AD106" authorId="1">
      <text>
        <r>
          <rPr>
            <sz val="9"/>
            <color indexed="81"/>
            <rFont val="Tahoma"/>
            <family val="2"/>
            <charset val="238"/>
          </rPr>
          <t>lezhe</t>
        </r>
      </text>
    </comment>
    <comment ref="F107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7" authorId="1">
      <text>
        <r>
          <rPr>
            <b/>
            <sz val="9"/>
            <color indexed="81"/>
            <rFont val="Tahoma"/>
            <family val="2"/>
            <charset val="238"/>
          </rPr>
          <t>lezhe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8" authorId="1">
      <text>
        <r>
          <rPr>
            <b/>
            <sz val="9"/>
            <color indexed="81"/>
            <rFont val="Tahoma"/>
            <family val="2"/>
            <charset val="238"/>
          </rPr>
          <t>Berat,Maria, Rudi, Besion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08" authorId="1">
      <text>
        <r>
          <rPr>
            <b/>
            <sz val="9"/>
            <color indexed="81"/>
            <rFont val="Tahoma"/>
            <family val="2"/>
            <charset val="238"/>
          </rPr>
          <t>Berat,Maria, Rudi, Besion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09" authorId="1">
      <text>
        <r>
          <rPr>
            <b/>
            <sz val="9"/>
            <color indexed="81"/>
            <rFont val="Tahoma"/>
            <family val="2"/>
            <charset val="238"/>
          </rPr>
          <t>Berat-Ledi</t>
        </r>
      </text>
    </comment>
    <comment ref="AD109" authorId="1">
      <text>
        <r>
          <rPr>
            <b/>
            <sz val="9"/>
            <color indexed="81"/>
            <rFont val="Tahoma"/>
            <family val="2"/>
            <charset val="238"/>
          </rPr>
          <t>Berat-Ledi</t>
        </r>
      </text>
    </comment>
    <comment ref="F11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Berat- Soni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11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Berat- Soni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1" authorId="1">
      <text>
        <r>
          <rPr>
            <b/>
            <sz val="9"/>
            <color indexed="81"/>
            <rFont val="Tahoma"/>
            <family val="2"/>
            <charset val="238"/>
          </rPr>
          <t>Tropoje, Perparim, Malvin, Jyrgen, Besion</t>
        </r>
      </text>
    </comment>
    <comment ref="AD111" authorId="1">
      <text>
        <r>
          <rPr>
            <b/>
            <sz val="9"/>
            <color indexed="81"/>
            <rFont val="Tahoma"/>
            <family val="2"/>
            <charset val="238"/>
          </rPr>
          <t>Tropoje, Perparim, Malvin, Jyrgen, Besion</t>
        </r>
      </text>
    </comment>
    <comment ref="F144" authorId="0">
      <text>
        <r>
          <rPr>
            <b/>
            <sz val="9"/>
            <color indexed="81"/>
            <rFont val="Tahoma"/>
            <family val="2"/>
          </rPr>
          <t xml:space="preserve">Pagesa per -Tatim ne burim per Bordin e apelit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4" authorId="0">
      <text>
        <r>
          <rPr>
            <b/>
            <sz val="9"/>
            <color indexed="81"/>
            <rFont val="Tahoma"/>
            <family val="2"/>
          </rPr>
          <t xml:space="preserve">Tatim ne burim per Bordin e apelit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58" authorId="0">
      <text>
        <r>
          <rPr>
            <b/>
            <sz val="9"/>
            <color indexed="81"/>
            <rFont val="Tahoma"/>
            <family val="2"/>
          </rPr>
          <t xml:space="preserve">1613121 BKT + 104557 LEDI + 76355 SONI+70710 NEDA = 1864743 + 50000 fondi i vecant Rudi per semundje = 1914743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8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8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18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C183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187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 = 9600+11199,60= 20799,6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96" authorId="0">
      <text>
        <r>
          <rPr>
            <b/>
            <sz val="9"/>
            <color indexed="81"/>
            <rFont val="Tahoma"/>
            <family val="2"/>
          </rPr>
          <t>Rregjistrim DOMAIN AKEP-DPPI</t>
        </r>
      </text>
    </comment>
    <comment ref="AQ196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20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Elbasan, Lezh, Fier, Durres, Shkoder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D203" authorId="1">
      <text>
        <r>
          <rPr>
            <b/>
            <sz val="9"/>
            <color indexed="81"/>
            <rFont val="Tahoma"/>
            <family val="2"/>
            <charset val="238"/>
          </rPr>
          <t>Himare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4" authorId="1">
      <text>
        <r>
          <rPr>
            <b/>
            <sz val="9"/>
            <color indexed="81"/>
            <rFont val="Tahoma"/>
            <family val="2"/>
            <charset val="238"/>
          </rPr>
          <t>ELBASAN, LEZH, DURRES, SHKODER, Ledina Beqiraj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5" authorId="1">
      <text>
        <r>
          <rPr>
            <b/>
            <sz val="9"/>
            <color indexed="81"/>
            <rFont val="Tahoma"/>
            <family val="2"/>
            <charset val="238"/>
          </rPr>
          <t>Durres, Eneda</t>
        </r>
      </text>
    </comment>
    <comment ref="F20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Fier, Perparim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7" authorId="1">
      <text>
        <r>
          <rPr>
            <b/>
            <sz val="9"/>
            <color indexed="81"/>
            <rFont val="Tahoma"/>
            <family val="2"/>
            <charset val="238"/>
          </rPr>
          <t>Dorina Fier</t>
        </r>
      </text>
    </comment>
    <comment ref="F248" authorId="1">
      <text>
        <r>
          <rPr>
            <b/>
            <sz val="9"/>
            <color indexed="81"/>
            <rFont val="Tahoma"/>
            <family val="2"/>
            <charset val="238"/>
          </rPr>
          <t>tatim burim15000+pjesa e saimir mucmataj: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63" authorId="0">
      <text>
        <r>
          <rPr>
            <b/>
            <sz val="9"/>
            <color indexed="81"/>
            <rFont val="Tahoma"/>
            <family val="2"/>
          </rPr>
          <t>1687794 BKT + 117,808 LEDI + 71,135 SONI+70,922
NEDA = 1947659+ 54,201 paga Ina = 2001860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3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288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288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C290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AQ290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294" authorId="0">
      <text>
        <r>
          <rPr>
            <b/>
            <sz val="9"/>
            <color indexed="81"/>
            <rFont val="Tahoma"/>
            <family val="2"/>
          </rPr>
          <t>Sherbimme telefonike : fiks+celulaar-one = 9600+11399,60= 20999,6</t>
        </r>
      </text>
    </comment>
    <comment ref="F295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0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306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30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F316" authorId="1">
      <text>
        <r>
          <rPr>
            <b/>
            <sz val="9"/>
            <color indexed="81"/>
            <rFont val="Tahoma"/>
            <family val="2"/>
            <charset val="238"/>
          </rPr>
          <t>MALSI E MADHE</t>
        </r>
      </text>
    </comment>
    <comment ref="F317" authorId="1">
      <text>
        <r>
          <rPr>
            <b/>
            <sz val="9"/>
            <color indexed="81"/>
            <rFont val="Tahoma"/>
            <family val="2"/>
            <charset val="238"/>
          </rPr>
          <t>GIROKASTER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18" authorId="1">
      <text>
        <r>
          <rPr>
            <b/>
            <sz val="9"/>
            <color indexed="81"/>
            <rFont val="Tahoma"/>
            <family val="2"/>
            <charset val="238"/>
          </rPr>
          <t>MALIQ</t>
        </r>
      </text>
    </comment>
    <comment ref="F319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0" authorId="1">
      <text>
        <r>
          <rPr>
            <b/>
            <sz val="9"/>
            <color indexed="81"/>
            <rFont val="Tahoma"/>
            <family val="2"/>
            <charset val="238"/>
          </rPr>
          <t>ENEIDA, POGRADEC, MALSI E MADHE, MALIQ, GJEROKASTER</t>
        </r>
      </text>
    </comment>
    <comment ref="F321" authorId="1">
      <text>
        <r>
          <rPr>
            <b/>
            <sz val="9"/>
            <color indexed="81"/>
            <rFont val="Tahoma"/>
            <family val="2"/>
            <charset val="238"/>
          </rPr>
          <t>Ledi, Gjeroka, &lt;maliq, malsi,pograde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fier, ledi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3" authorId="1">
      <text>
        <r>
          <rPr>
            <b/>
            <sz val="9"/>
            <color indexed="81"/>
            <rFont val="Tahoma"/>
            <family val="2"/>
            <charset val="238"/>
          </rPr>
          <t>kukes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4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5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</text>
    </comment>
    <comment ref="F326" authorId="1">
      <text>
        <r>
          <rPr>
            <b/>
            <sz val="9"/>
            <color indexed="81"/>
            <rFont val="Tahoma"/>
            <family val="2"/>
            <charset val="238"/>
          </rPr>
          <t>fier, sonila, besi
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8" authorId="1">
      <text>
        <r>
          <rPr>
            <b/>
            <sz val="9"/>
            <color indexed="81"/>
            <rFont val="Tahoma"/>
            <family val="2"/>
            <charset val="238"/>
          </rPr>
          <t>fier, lezh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29" authorId="1">
      <text>
        <r>
          <rPr>
            <b/>
            <sz val="9"/>
            <color indexed="81"/>
            <rFont val="Tahoma"/>
            <family val="2"/>
            <charset val="238"/>
          </rPr>
          <t>kukes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41" authorId="1">
      <text>
        <r>
          <rPr>
            <b/>
            <sz val="9"/>
            <color indexed="81"/>
            <rFont val="Tahoma"/>
            <family val="2"/>
            <charset val="238"/>
          </rPr>
          <t>Tatim burim i qeras se paguar per 11 muaj</t>
        </r>
        <r>
          <rPr>
            <sz val="9"/>
            <color indexed="81"/>
            <rFont val="Tahoma"/>
            <family val="2"/>
            <charset val="238"/>
          </rPr>
          <t xml:space="preserve">
-qera per qendren e trajnimeve DPPI</t>
        </r>
      </text>
    </comment>
    <comment ref="F361" authorId="1">
      <text>
        <r>
          <rPr>
            <b/>
            <sz val="9"/>
            <color indexed="81"/>
            <rFont val="Tahoma"/>
            <family val="2"/>
            <charset val="238"/>
          </rPr>
          <t>moreno malevi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6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drejtoria tatim tax, tatim ne burim per mbledhje te bordit te apelit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7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391" authorId="0">
      <text>
        <r>
          <rPr>
            <b/>
            <sz val="9"/>
            <color indexed="81"/>
            <rFont val="Tahoma"/>
            <family val="2"/>
          </rPr>
          <t>1,702,615 BKT + 104,558 LEDI + 71,135 SONI+70,922
NEDA+52,927 milena</t>
        </r>
        <r>
          <rPr>
            <sz val="9"/>
            <color indexed="81"/>
            <rFont val="Tahoma"/>
            <family val="2"/>
          </rPr>
          <t xml:space="preserve">
= 2,002,157</t>
        </r>
      </text>
    </comment>
    <comment ref="P391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0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6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1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BH41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AC41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418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418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418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422" authorId="0">
      <text>
        <r>
          <rPr>
            <b/>
            <sz val="9"/>
            <color indexed="81"/>
            <rFont val="Tahoma"/>
            <family val="2"/>
          </rPr>
          <t>Sherbimme telefonike : fiks+celulaar-one = 9600+11,240= 20840</t>
        </r>
      </text>
    </comment>
    <comment ref="F423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28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F430" authorId="1">
      <text>
        <r>
          <rPr>
            <b/>
            <sz val="9"/>
            <color indexed="81"/>
            <rFont val="Tahoma"/>
            <family val="2"/>
            <charset val="238"/>
          </rPr>
          <t>341966+341966 =683,932 leke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Q434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435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44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2" authorId="1">
      <text>
        <r>
          <rPr>
            <b/>
            <sz val="9"/>
            <color indexed="81"/>
            <rFont val="Tahoma"/>
            <family val="2"/>
            <charset val="238"/>
          </rPr>
          <t>Dizifektim i makines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4" authorId="1">
      <text>
        <r>
          <rPr>
            <b/>
            <sz val="9"/>
            <color indexed="81"/>
            <rFont val="Tahoma"/>
            <family val="2"/>
            <charset val="238"/>
          </rPr>
          <t>malesi e madhe</t>
        </r>
      </text>
    </comment>
    <comment ref="F445" authorId="1">
      <text>
        <r>
          <rPr>
            <b/>
            <sz val="9"/>
            <color indexed="81"/>
            <rFont val="Tahoma"/>
            <family val="2"/>
            <charset val="238"/>
          </rPr>
          <t>sarande</t>
        </r>
      </text>
    </comment>
    <comment ref="F44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Eneida, Tepelen
</t>
        </r>
      </text>
    </comment>
    <comment ref="F447" authorId="1">
      <text>
        <r>
          <rPr>
            <b/>
            <sz val="9"/>
            <color indexed="81"/>
            <rFont val="Tahoma"/>
            <family val="2"/>
            <charset val="238"/>
          </rPr>
          <t>konispol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48" authorId="1">
      <text>
        <r>
          <rPr>
            <b/>
            <sz val="9"/>
            <color indexed="81"/>
            <rFont val="Tahoma"/>
            <family val="2"/>
            <charset val="238"/>
          </rPr>
          <t>Permet</t>
        </r>
      </text>
    </comment>
    <comment ref="F449" authorId="1">
      <text>
        <r>
          <rPr>
            <b/>
            <sz val="9"/>
            <color indexed="81"/>
            <rFont val="Tahoma"/>
            <family val="2"/>
            <charset val="238"/>
          </rPr>
          <t>Leskovik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1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2" authorId="1">
      <text>
        <r>
          <rPr>
            <b/>
            <sz val="9"/>
            <color indexed="81"/>
            <rFont val="Tahoma"/>
            <family val="2"/>
            <charset val="238"/>
          </rPr>
          <t>kukes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Mat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5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6" authorId="1">
      <text>
        <r>
          <rPr>
            <b/>
            <sz val="9"/>
            <color indexed="81"/>
            <rFont val="Tahoma"/>
            <family val="2"/>
            <charset val="238"/>
          </rPr>
          <t>Kosove/ tetor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57" authorId="1">
      <text>
        <r>
          <rPr>
            <b/>
            <sz val="9"/>
            <color indexed="81"/>
            <rFont val="Tahoma"/>
            <family val="2"/>
            <charset val="238"/>
          </rPr>
          <t>Kosove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13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517" authorId="0">
      <text>
        <r>
          <rPr>
            <b/>
            <sz val="9"/>
            <color indexed="81"/>
            <rFont val="Tahoma"/>
            <family val="2"/>
          </rPr>
          <t xml:space="preserve">1706303 BKT + 117767 LEDI + 71,135 SONI+70,922
NEDA= Paga Total 1,966,127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17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42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planimetrin, vlera e auditueses =210,000
</t>
        </r>
      </text>
    </comment>
    <comment ref="BH54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F54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Jupiter Group - Raporti Vjetor
</t>
        </r>
      </text>
    </comment>
    <comment ref="AC543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44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544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544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54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70706,10 DPPI-Mars +2034 AMBJENTI ME QERA SHKURT/MARS/PRILL 2021 = 72,740+4803,2 prill 2021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47" authorId="1">
      <text>
        <r>
          <rPr>
            <b/>
            <sz val="9"/>
            <color indexed="81"/>
            <rFont val="Tahoma"/>
            <family val="2"/>
            <charset val="238"/>
          </rPr>
          <t>UKT-AMBJENTI ME QERA/ SHKURT-MARS-PRILL2021</t>
        </r>
      </text>
    </comment>
    <comment ref="F548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fiks+celulaar-one = 9600+11299= 20899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49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54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AQ560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56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56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KORCE,ledi
</t>
        </r>
      </text>
    </comment>
    <comment ref="F571" authorId="1">
      <text>
        <r>
          <rPr>
            <b/>
            <sz val="9"/>
            <color indexed="81"/>
            <rFont val="Tahoma"/>
            <family val="2"/>
            <charset val="238"/>
          </rPr>
          <t>korce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2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Eneida, korce
</t>
        </r>
      </text>
    </comment>
    <comment ref="F573" authorId="1">
      <text>
        <r>
          <rPr>
            <b/>
            <sz val="9"/>
            <color indexed="81"/>
            <rFont val="Tahoma"/>
            <family val="2"/>
            <charset val="238"/>
          </rPr>
          <t>TAMAR</t>
        </r>
      </text>
    </comment>
    <comment ref="F574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575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576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7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8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79" authorId="1">
      <text>
        <r>
          <rPr>
            <b/>
            <sz val="9"/>
            <color indexed="81"/>
            <rFont val="Tahoma"/>
            <family val="2"/>
            <charset val="238"/>
          </rPr>
          <t>Diber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81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86" authorId="1">
      <text>
        <r>
          <rPr>
            <b/>
            <sz val="9"/>
            <color indexed="81"/>
            <rFont val="Tahoma"/>
            <family val="2"/>
            <charset val="238"/>
          </rPr>
          <t>lyerje me boje 59400+vetrata</t>
        </r>
        <r>
          <rPr>
            <sz val="9"/>
            <color indexed="81"/>
            <rFont val="Tahoma"/>
            <family val="2"/>
            <charset val="238"/>
          </rPr>
          <t xml:space="preserve">
119400+ rashinum parketi 119700=298500</t>
        </r>
      </text>
    </comment>
    <comment ref="F618" authorId="1">
      <text>
        <r>
          <rPr>
            <b/>
            <sz val="9"/>
            <color indexed="81"/>
            <rFont val="Tahoma"/>
            <family val="2"/>
            <charset val="238"/>
          </rPr>
          <t>5000 KAMAMT VONESE+tatim burim 9000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2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 + 15000 TATIM TAXA=15,000 LEKE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1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  <comment ref="F645" authorId="0">
      <text>
        <r>
          <rPr>
            <b/>
            <sz val="9"/>
            <color indexed="81"/>
            <rFont val="Tahoma"/>
            <family val="2"/>
          </rPr>
          <t>1,705,275 BKT + 117,912 LEDI + 71,135 SONI+70,922
NEDA + 49,362 Milena = Paga Total 2,014,606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645" authorId="0">
      <text>
        <r>
          <rPr>
            <b/>
            <sz val="9"/>
            <color indexed="81"/>
            <rFont val="Tahoma"/>
            <family val="2"/>
          </rPr>
          <t>1,665,952 BKT + 101,499 LEDI + 73,745 SONI+70,710
NEDA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57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promovim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70" authorId="0">
      <text>
        <r>
          <rPr>
            <sz val="9"/>
            <color indexed="81"/>
            <rFont val="Tahoma"/>
            <family val="2"/>
          </rPr>
          <t>SHUMA ESHTE E = DHE PER(konsulenca),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fushate komunikuese
</t>
        </r>
      </text>
    </comment>
    <comment ref="BH67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sherbime konsulence per objektin ndertimor, planimetrin
</t>
        </r>
      </text>
    </comment>
    <comment ref="F67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pages gabim nga banka
</t>
        </r>
      </text>
    </comment>
    <comment ref="AC671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Diferenca nga kursi i kembimit - kalimi nga lek-euro( kursi bankes 126)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72" authorId="0">
      <text>
        <r>
          <rPr>
            <b/>
            <sz val="9"/>
            <color indexed="81"/>
            <rFont val="Tahoma"/>
            <family val="2"/>
          </rPr>
          <t>Audituesi</t>
        </r>
      </text>
    </comment>
    <comment ref="F672" authorId="1">
      <text>
        <r>
          <rPr>
            <b/>
            <sz val="9"/>
            <color indexed="81"/>
            <rFont val="Tahoma"/>
            <family val="2"/>
            <charset val="238"/>
          </rPr>
          <t>Projektlidj i PI me ndryshime te nejvojshme, relacion i projektligjit,raporti i vlersimit te impaktit RIA, permbledhje e shkurter mbi procesin e konsultimit publik</t>
        </r>
        <r>
          <rPr>
            <sz val="9"/>
            <color indexed="81"/>
            <rFont val="Tahoma"/>
            <family val="2"/>
            <charset val="238"/>
          </rPr>
          <t xml:space="preserve">
PERKTHIM SHQIP ANGLISHT</t>
        </r>
      </text>
    </comment>
    <comment ref="AQ672" authorId="1">
      <text>
        <r>
          <rPr>
            <sz val="9"/>
            <color indexed="81"/>
            <rFont val="Tahoma"/>
            <family val="2"/>
            <charset val="238"/>
          </rPr>
          <t>SHERBIME PERKTHIM SHQIP ANG</t>
        </r>
      </text>
    </comment>
    <comment ref="F674" authorId="1">
      <text>
        <r>
          <rPr>
            <b/>
            <sz val="9"/>
            <color indexed="81"/>
            <rFont val="Tahoma"/>
            <family val="2"/>
            <charset val="238"/>
          </rPr>
          <t>56228+2132=58,360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75" authorId="1">
      <text>
        <r>
          <rPr>
            <b/>
            <sz val="9"/>
            <color indexed="81"/>
            <rFont val="Tahoma"/>
            <family val="2"/>
            <charset val="238"/>
          </rPr>
          <t>ambjent me qera</t>
        </r>
      </text>
    </comment>
    <comment ref="F676" authorId="0">
      <text>
        <r>
          <rPr>
            <b/>
            <sz val="9"/>
            <color indexed="81"/>
            <rFont val="Tahoma"/>
            <family val="2"/>
          </rPr>
          <t xml:space="preserve">Sherbimme telefonike : fiks+celulaar-one = 9600+11199,60=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77" authorId="1">
      <text>
        <r>
          <rPr>
            <b/>
            <sz val="9"/>
            <color indexed="81"/>
            <rFont val="Tahoma"/>
            <family val="2"/>
            <charset val="238"/>
          </rPr>
          <t>Sherbimi Postar jashte vendit TNT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82" authorId="1">
      <text>
        <r>
          <rPr>
            <b/>
            <sz val="9"/>
            <color indexed="81"/>
            <rFont val="Tahoma"/>
            <family val="2"/>
            <charset val="238"/>
          </rPr>
          <t>Komisione bankare</t>
        </r>
      </text>
    </comment>
    <comment ref="F688" authorId="1">
      <text>
        <r>
          <rPr>
            <b/>
            <sz val="9"/>
            <color indexed="81"/>
            <rFont val="Tahoma"/>
            <charset val="1"/>
          </rPr>
          <t>aplikim per nenshkrim elektronik 4800+4800= 9600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Q688" authorId="1">
      <text>
        <r>
          <rPr>
            <sz val="9"/>
            <color indexed="81"/>
            <rFont val="Tahoma"/>
            <family val="2"/>
            <charset val="238"/>
          </rPr>
          <t xml:space="preserve">Rregjistrim Domain
</t>
        </r>
      </text>
    </comment>
    <comment ref="F689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tualetesh
</t>
        </r>
      </text>
    </comment>
    <comment ref="AS69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Blerje filtra-vaj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98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</text>
    </comment>
    <comment ref="F699" authorId="1">
      <text>
        <r>
          <rPr>
            <b/>
            <sz val="9"/>
            <color indexed="81"/>
            <rFont val="Tahoma"/>
            <family val="2"/>
            <charset val="238"/>
          </rPr>
          <t>Elbasan, Durres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0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Elbasan, Durres
</t>
        </r>
      </text>
    </comment>
    <comment ref="F701" authorId="1">
      <text>
        <r>
          <rPr>
            <b/>
            <sz val="9"/>
            <color indexed="81"/>
            <rFont val="Tahoma"/>
            <family val="2"/>
            <charset val="238"/>
          </rPr>
          <t>Erseke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2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703" authorId="1">
      <text>
        <r>
          <rPr>
            <b/>
            <sz val="9"/>
            <color indexed="81"/>
            <rFont val="Tahoma"/>
            <family val="2"/>
            <charset val="238"/>
          </rPr>
          <t>Puke</t>
        </r>
      </text>
    </comment>
    <comment ref="F70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Leskoviku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5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6" authorId="1">
      <text>
        <r>
          <rPr>
            <b/>
            <sz val="9"/>
            <color indexed="81"/>
            <rFont val="Tahoma"/>
            <family val="2"/>
            <charset val="238"/>
          </rPr>
          <t>gjirokaster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7" authorId="1">
      <text>
        <r>
          <rPr>
            <b/>
            <sz val="9"/>
            <color indexed="81"/>
            <rFont val="Tahoma"/>
            <family val="2"/>
            <charset val="238"/>
          </rPr>
          <t>Diber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09" authorId="1">
      <text>
        <r>
          <rPr>
            <b/>
            <sz val="9"/>
            <color indexed="81"/>
            <rFont val="Tahoma"/>
            <family val="2"/>
            <charset val="238"/>
          </rPr>
          <t>Pogradec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14" authorId="1">
      <text>
        <r>
          <rPr>
            <b/>
            <sz val="9"/>
            <color indexed="81"/>
            <rFont val="Tahoma"/>
            <family val="2"/>
            <charset val="238"/>
          </rPr>
          <t xml:space="preserve">riparim rrjeti 118800 elektrik+119400
suva plus mure+ 119700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719" authorId="1">
      <text>
        <r>
          <rPr>
            <b/>
            <sz val="9"/>
            <color indexed="81"/>
            <rFont val="Tahoma"/>
            <family val="2"/>
            <charset val="238"/>
          </rPr>
          <t>lyerje me boje 59400+vetrata</t>
        </r>
        <r>
          <rPr>
            <sz val="9"/>
            <color indexed="81"/>
            <rFont val="Tahoma"/>
            <family val="2"/>
            <charset val="238"/>
          </rPr>
          <t xml:space="preserve">
119400+ rashinum parketi 119700=298500</t>
        </r>
      </text>
    </comment>
    <comment ref="F747" authorId="1">
      <text>
        <r>
          <rPr>
            <b/>
            <sz val="9"/>
            <color indexed="81"/>
            <rFont val="Tahoma"/>
            <family val="2"/>
            <charset val="238"/>
          </rPr>
          <t>kamat vonese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70" authorId="1">
      <text>
        <r>
          <rPr>
            <b/>
            <sz val="9"/>
            <color indexed="81"/>
            <rFont val="Tahoma"/>
            <family val="2"/>
            <charset val="238"/>
          </rPr>
          <t>DEBITOHEN ME + BANKA PER KETO KTHIM PAGESASH</t>
        </r>
      </text>
    </comment>
  </commentList>
</comments>
</file>

<file path=xl/comments3.xml><?xml version="1.0" encoding="utf-8"?>
<comments xmlns="http://schemas.openxmlformats.org/spreadsheetml/2006/main">
  <authors>
    <author>inastefa_2</author>
    <author>Admin</author>
  </authors>
  <commentLis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114.76*1549,6=177.835,1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9" authorId="0">
      <text>
        <r>
          <rPr>
            <b/>
            <sz val="9"/>
            <color indexed="81"/>
            <rFont val="Tahoma"/>
            <family val="2"/>
            <charset val="238"/>
          </rPr>
          <t>kursi 114,76</t>
        </r>
      </text>
    </comment>
    <comment ref="G10" authorId="1">
      <text>
        <r>
          <rPr>
            <sz val="9"/>
            <color indexed="81"/>
            <rFont val="Tahoma"/>
            <family val="2"/>
          </rPr>
          <t xml:space="preserve">378,45* 123,66=46,799,12
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nga statementi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M11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ketu eshte mbledhur shuma totale e te ardhurave nga statement + shumen e CHF te konvertuar ne leke+ euro te konvertuar ne lek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38"/>
          </rPr>
          <t>1074,56*114,57=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38"/>
          </rPr>
          <t>2,5*111,64=279,1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17" authorId="1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38"/>
          </rPr>
          <t>1,661.45 * 111,84=185.816,7,5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>2,5*111,49 =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27" authorId="1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D28" authorId="0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1" authorId="0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  <comment ref="I47" authorId="0">
      <text>
        <r>
          <rPr>
            <b/>
            <sz val="9"/>
            <color indexed="81"/>
            <rFont val="Tahoma"/>
            <family val="2"/>
            <charset val="238"/>
          </rPr>
          <t>592657,7*111,47 = 66,063,553.8</t>
        </r>
      </text>
    </comment>
    <comment ref="H48" authorId="0">
      <text>
        <r>
          <rPr>
            <sz val="9"/>
            <color indexed="81"/>
            <rFont val="Tahoma"/>
            <family val="2"/>
            <charset val="238"/>
          </rPr>
          <t xml:space="preserve">
+ 922.44 *111,47 = 1033,91
= 1033,91+66,063,553.8 = 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>2,5 * 111.58=</t>
        </r>
      </text>
    </comment>
    <comment ref="G49" authorId="1">
      <text>
        <r>
          <rPr>
            <sz val="9"/>
            <color indexed="81"/>
            <rFont val="Tahoma"/>
            <family val="2"/>
          </rPr>
          <t xml:space="preserve">KURS BSH 123.06*915,28 = 112,634.4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>2,5*123.23= 308,08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51" authorId="0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64" authorId="0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66" authorId="0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  <comment ref="K70" authorId="0">
      <text>
        <r>
          <rPr>
            <b/>
            <sz val="9"/>
            <color indexed="81"/>
            <rFont val="Tahoma"/>
            <family val="2"/>
            <charset val="238"/>
          </rPr>
          <t>2,5*114,26=285,65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H71" authorId="0">
      <text>
        <r>
          <rPr>
            <b/>
            <sz val="9"/>
            <color indexed="81"/>
            <rFont val="Tahoma"/>
            <family val="2"/>
            <charset val="238"/>
          </rPr>
          <t>701,46*111,92 = 78,507.40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72" authorId="1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J73" authorId="0">
      <text>
        <r>
          <rPr>
            <b/>
            <sz val="9"/>
            <color indexed="81"/>
            <rFont val="Tahoma"/>
            <family val="2"/>
            <charset val="238"/>
          </rPr>
          <t>2,5*123,8=309,5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D74" authorId="0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87" authorId="0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89" authorId="0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  <comment ref="K95" authorId="0">
      <text>
        <r>
          <rPr>
            <b/>
            <sz val="9"/>
            <color indexed="81"/>
            <rFont val="Tahoma"/>
            <family val="2"/>
            <charset val="238"/>
          </rPr>
          <t>2,5*114,26=285,65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H96" authorId="0">
      <text>
        <r>
          <rPr>
            <b/>
            <sz val="9"/>
            <color indexed="81"/>
            <rFont val="Tahoma"/>
            <family val="2"/>
            <charset val="238"/>
          </rPr>
          <t>701,46*111,92 = 78,507.40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97" authorId="1">
      <text>
        <r>
          <rPr>
            <sz val="9"/>
            <color indexed="81"/>
            <rFont val="Tahoma"/>
            <family val="2"/>
          </rPr>
          <t xml:space="preserve">KURS BSH 123.71
</t>
        </r>
      </text>
    </comment>
    <comment ref="J98" authorId="0">
      <text>
        <r>
          <rPr>
            <b/>
            <sz val="9"/>
            <color indexed="81"/>
            <rFont val="Tahoma"/>
            <family val="2"/>
            <charset val="238"/>
          </rPr>
          <t>2,5*123,8=309,5</t>
        </r>
        <r>
          <rPr>
            <sz val="9"/>
            <color indexed="81"/>
            <rFont val="Tahoma"/>
            <family val="2"/>
            <charset val="238"/>
          </rPr>
          <t xml:space="preserve">
Jane deklaruar te shpenzimet tek komisione bankare sebashku me te tjerat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Keto rimbursim pagese vihen me minus tek te ardhurat, pra kreditohet banka dhe debitohen shpenzimet. ( shuma totale i ketyre i zbreten te ardhurave dhe kalojn me plus tek shpenzimet ne fund, pra ze me vete)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12" authorId="0">
      <text>
        <r>
          <rPr>
            <sz val="9"/>
            <color indexed="81"/>
            <rFont val="Tahoma"/>
            <family val="2"/>
            <charset val="238"/>
          </rPr>
          <t xml:space="preserve">KREDITOJME BANKEN DHE DEBITOJME TE TJERA OPERACIONE ME SHTETIN, KALON ME + NE SHPENZIM
</t>
        </r>
      </text>
    </comment>
    <comment ref="F114" authorId="0">
      <text>
        <r>
          <rPr>
            <b/>
            <sz val="9"/>
            <color indexed="81"/>
            <rFont val="Tahoma"/>
            <family val="2"/>
            <charset val="238"/>
          </rPr>
          <t>Total kthim pagese</t>
        </r>
      </text>
    </comment>
  </commentList>
</comments>
</file>

<file path=xl/sharedStrings.xml><?xml version="1.0" encoding="utf-8"?>
<sst xmlns="http://schemas.openxmlformats.org/spreadsheetml/2006/main" count="2303" uniqueCount="468">
  <si>
    <t>Kancelari</t>
  </si>
  <si>
    <t>I</t>
  </si>
  <si>
    <t>II</t>
  </si>
  <si>
    <t>III</t>
  </si>
  <si>
    <t>IV</t>
  </si>
  <si>
    <t>V</t>
  </si>
  <si>
    <t>VI</t>
  </si>
  <si>
    <t>Emërtimi</t>
  </si>
  <si>
    <t xml:space="preserve">Plan </t>
  </si>
  <si>
    <t>Fakt</t>
  </si>
  <si>
    <t>Njësia e matjes</t>
  </si>
  <si>
    <t>000/lek</t>
  </si>
  <si>
    <t>Materiale per pastrim, dezinfektim, ngrohje dhe ndriçim</t>
  </si>
  <si>
    <t>Furnizime dhe materiale te tjera zyre dhe te pergjishme</t>
  </si>
  <si>
    <t>602.1</t>
  </si>
  <si>
    <t>Materiale dhe sherbime speciale</t>
  </si>
  <si>
    <t xml:space="preserve"> Softe informatike me karakter te pergjithshem</t>
  </si>
  <si>
    <t>Elektricitet</t>
  </si>
  <si>
    <t>Uje</t>
  </si>
  <si>
    <t>Posta dhe sherbimi korrier</t>
  </si>
  <si>
    <t>Sherbim per ngrohje</t>
  </si>
  <si>
    <t>Sherbime te sigurimit dhe ruajtjes</t>
  </si>
  <si>
    <t>Sherbime te printimit dhe publikimit</t>
  </si>
  <si>
    <t>Kosto e trajnimit dhe seminareve</t>
  </si>
  <si>
    <t>Sherbime te tjera</t>
  </si>
  <si>
    <t>Karburant dhe vaj</t>
  </si>
  <si>
    <t>Pjese kembimi, goma dhe bateri</t>
  </si>
  <si>
    <t>Shpenzimet e siguracionit te mjeteve te transportit</t>
  </si>
  <si>
    <t>Shpenzime te tjera transporti</t>
  </si>
  <si>
    <t>Udhetim i brendshem.</t>
  </si>
  <si>
    <t>Udhetim jashte shtetit.</t>
  </si>
  <si>
    <t>Shpenzime per mirembajtjen e objekteve ndertimore.</t>
  </si>
  <si>
    <t>602.6</t>
  </si>
  <si>
    <t>Shpenzime per qeramarrje  ambjentesh</t>
  </si>
  <si>
    <t>Shpenzime per qeramarrje  per pronat residenciale.</t>
  </si>
  <si>
    <t>Shpenzime per qeramarrje per aparate dhe pajisjet teknike, makineri</t>
  </si>
  <si>
    <t>Shpenzime per qeramarrje mjetesh transporti</t>
  </si>
  <si>
    <t>Shpenzime te tjera qeraje.</t>
  </si>
  <si>
    <t>602.7</t>
  </si>
  <si>
    <t>Shpenzime per ekzekutim te vendimeve gjyqesore per largim nga puna</t>
  </si>
  <si>
    <t>602.0</t>
  </si>
  <si>
    <t xml:space="preserve">Materiale zyre dhe te pergjithshme </t>
  </si>
  <si>
    <t>Materiale per funksionimin e pajisjeve speciale</t>
  </si>
  <si>
    <t>Blerje dokumentacioni</t>
  </si>
  <si>
    <t>Uniforma dhe veshje te tjera speciale</t>
  </si>
  <si>
    <t>Plehra kimike, furnitura veterinare, farera, fidane e te tjera produkte agrokulturore.</t>
  </si>
  <si>
    <t>Ilaçe, materiale dhe proteza mjekesore.</t>
  </si>
  <si>
    <t>Furnizime dhe sherbime me ushqim per mencat</t>
  </si>
  <si>
    <t>Pajisje, materiale dhe sherbime ushtarake</t>
  </si>
  <si>
    <t>Pajisje per perdorim policor</t>
  </si>
  <si>
    <t>Libra dhe publikime profesionale.</t>
  </si>
  <si>
    <t xml:space="preserve">Materiale per mbrojtjen e tokes, bimeve dhe kafsheve nga semundjet </t>
  </si>
  <si>
    <t>Materiale dhe pajisje labratorike te sherbimit publik</t>
  </si>
  <si>
    <t>Shpenzime per prodhim dokumentacioni specifik</t>
  </si>
  <si>
    <t>Te tjera materiale dhe sherbime speciale</t>
  </si>
  <si>
    <t>Sherbime te ISSH per ISKSH</t>
  </si>
  <si>
    <t>602.3</t>
  </si>
  <si>
    <t>Shpenzime transporti</t>
  </si>
  <si>
    <t>Shpenzime per mirembajtjen e tokave dhe aktiveve natyrore</t>
  </si>
  <si>
    <t>Shpenzime per mirembajtjen e objekteve specifike</t>
  </si>
  <si>
    <t xml:space="preserve">Shpenzime per mirembajtjen e rrugeve, veprave ujore dhe rrjeteve hidraulike, elektrike, telefonike, ngrohje </t>
  </si>
  <si>
    <t>Shpenzime per mirembajtjen e aparateve, paisjeve teknike dhe  veglave te punes</t>
  </si>
  <si>
    <t>Shpenzime per mirembajtjen e mjeteve te transportit</t>
  </si>
  <si>
    <t>Shpenzime per mirembajtjen e rezerves shteterore</t>
  </si>
  <si>
    <t>Shpenzime per mirembajtjen e paisjeve te zyrave</t>
  </si>
  <si>
    <t>602-62</t>
  </si>
  <si>
    <t>Shpenzime per kompensim per ish te perndjekurit politike</t>
  </si>
  <si>
    <t>Shpenzime per kompensim per burgosjet e padrejta.</t>
  </si>
  <si>
    <t>Shpenzime kompensimi per shpronesim ne te kaluaren</t>
  </si>
  <si>
    <t>Shpenzime per ekzekutim te detyrime kontraktuale te papaguara</t>
  </si>
  <si>
    <t>Shpenzime per kompensime te tjera te papaguara</t>
  </si>
  <si>
    <t>Shpenzime per kuota qe rrjedhin nga detyrimet</t>
  </si>
  <si>
    <t>602.9</t>
  </si>
  <si>
    <t>Shpenzime te tjera operative</t>
  </si>
  <si>
    <t>Shpenzime per pritje e percjellje.</t>
  </si>
  <si>
    <t>Shpenzime per aktivitete sociale per personelin</t>
  </si>
  <si>
    <t>Shpenzime gjyqesore.</t>
  </si>
  <si>
    <t>Shpenzime kompesimi per anetaret e Parlamentit dhe zyrtare te tjera te zgjedhur</t>
  </si>
  <si>
    <t>Shpenzime per pjesmarrje ne konferenca</t>
  </si>
  <si>
    <t>Shpenzime per tatime &amp; taksa te paguara nga institucioni..</t>
  </si>
  <si>
    <t>Shpenzime per terheqjen e limitit te arkes</t>
  </si>
  <si>
    <t>Shpenzime te lidhura me huamarrjen per hua</t>
  </si>
  <si>
    <t>Shpenzime per te tjera materiale dhe sherbime operative</t>
  </si>
  <si>
    <r>
      <t>Sherbime telefonike</t>
    </r>
    <r>
      <rPr>
        <u/>
        <sz val="10"/>
        <color theme="1"/>
        <rFont val="Arial"/>
        <family val="2"/>
        <charset val="238"/>
        <scheme val="minor"/>
      </rPr>
      <t xml:space="preserve"> </t>
    </r>
  </si>
  <si>
    <r>
      <t>Shpenzime per qe</t>
    </r>
    <r>
      <rPr>
        <b/>
        <sz val="10"/>
        <color rgb="FF000000"/>
        <rFont val="Arial"/>
        <family val="2"/>
        <charset val="238"/>
        <scheme val="minor"/>
      </rPr>
      <t>ramarrje</t>
    </r>
  </si>
  <si>
    <r>
      <t>Shpenzime per d</t>
    </r>
    <r>
      <rPr>
        <b/>
        <sz val="10"/>
        <color rgb="FF000000"/>
        <rFont val="Arial"/>
        <family val="2"/>
        <charset val="238"/>
        <scheme val="minor"/>
      </rPr>
      <t>etyrime dhe kompensime legale</t>
    </r>
  </si>
  <si>
    <r>
      <t xml:space="preserve">Shpenzime </t>
    </r>
    <r>
      <rPr>
        <sz val="10"/>
        <color rgb="FF000000"/>
        <rFont val="Arial"/>
        <family val="2"/>
        <charset val="238"/>
        <scheme val="minor"/>
      </rPr>
      <t>te tjera lidhur me huamarrjen</t>
    </r>
  </si>
  <si>
    <r>
      <t>Shpenzime per sigurimin e n</t>
    </r>
    <r>
      <rPr>
        <sz val="10"/>
        <color rgb="FF000000"/>
        <rFont val="Arial"/>
        <family val="2"/>
        <charset val="238"/>
        <scheme val="minor"/>
      </rPr>
      <t>dertesave dhe te tjera kosto sigurimi te ngjashme</t>
    </r>
  </si>
  <si>
    <t xml:space="preserve">602.8        </t>
  </si>
  <si>
    <t>Sherbime nga te trete</t>
  </si>
  <si>
    <t>602.2</t>
  </si>
  <si>
    <t xml:space="preserve">602.4   </t>
  </si>
  <si>
    <t>Shpenzime udhetimi</t>
  </si>
  <si>
    <t>Sherbime te  pastrimit dhe gjelberimit</t>
  </si>
  <si>
    <t>Sherbimet bankare</t>
  </si>
  <si>
    <t>TOTALI (I)</t>
  </si>
  <si>
    <t>Shpenzime operative</t>
  </si>
  <si>
    <r>
      <t>Shpenzime per m</t>
    </r>
    <r>
      <rPr>
        <b/>
        <sz val="10"/>
        <color rgb="FF000000"/>
        <rFont val="Arial"/>
        <family val="2"/>
        <charset val="238"/>
        <scheme val="minor"/>
      </rPr>
      <t>irembajtje te zakonshme</t>
    </r>
  </si>
  <si>
    <t>60258</t>
  </si>
  <si>
    <t>60274</t>
  </si>
  <si>
    <t>detyrime për t'u mbartur</t>
  </si>
  <si>
    <t>Drejtoria e Përgjithshme e Pronësisë Industriale</t>
  </si>
  <si>
    <t xml:space="preserve"> </t>
  </si>
  <si>
    <t>Llogaria ekonomike</t>
  </si>
  <si>
    <t>Nr.</t>
  </si>
  <si>
    <t>OBJEKTI I PROKURIMIT</t>
  </si>
  <si>
    <t>INVESTIME</t>
  </si>
  <si>
    <t>SHPENZIME OPERATIVE</t>
  </si>
  <si>
    <t>Koha e prokurimit</t>
  </si>
  <si>
    <t>Procedura</t>
  </si>
  <si>
    <t>Burimi I financimit</t>
  </si>
  <si>
    <t xml:space="preserve">Shpenzime Operative </t>
  </si>
  <si>
    <t>Shpenzime telefonike fikse</t>
  </si>
  <si>
    <t>DPPI</t>
  </si>
  <si>
    <t>Shpenzime telefonike celulare</t>
  </si>
  <si>
    <t>Shërbime postare</t>
  </si>
  <si>
    <t>Shpenzime energji elektrike</t>
  </si>
  <si>
    <t>Shpenzime uji</t>
  </si>
  <si>
    <t>Shpenz shërbim pajisje elektronike,kaldaja, aparaturat etj</t>
  </si>
  <si>
    <t>Prokurim me vlerë të vogël</t>
  </si>
  <si>
    <t xml:space="preserve">Shpenzimet për mirëbajtje pajisje zyre </t>
  </si>
  <si>
    <t xml:space="preserve">Blerje karburanti </t>
  </si>
  <si>
    <t>Blerje kancelari  dhe letër</t>
  </si>
  <si>
    <t>Blerje skedar format A5 (karton)</t>
  </si>
  <si>
    <t>Blerje tonera dhe të tjera materiale të përgjithshme zyre</t>
  </si>
  <si>
    <t>Blerje softe për financën</t>
  </si>
  <si>
    <t>Përkthime zyrtare</t>
  </si>
  <si>
    <t>Siguracion TPL, kasko full,karton jeshil,leje qarkullimi</t>
  </si>
  <si>
    <t xml:space="preserve">Publikime të ndryshme </t>
  </si>
  <si>
    <t>Pritje percjellje delegacione</t>
  </si>
  <si>
    <t>Pagesa bordesh e komisionesh</t>
  </si>
  <si>
    <t>Konferenca e seminare, trainime, qira</t>
  </si>
  <si>
    <t xml:space="preserve">Abonim shtypi I huaj ,periodik, fletore zyrtare, kartvizita </t>
  </si>
  <si>
    <t>Prokurim i drejperdrejte</t>
  </si>
  <si>
    <t>Transport ngarkim shkarkim</t>
  </si>
  <si>
    <t>Udhëtim jashtë shteti,  valutë</t>
  </si>
  <si>
    <t>Udhëtime,  dieta brenda vendit</t>
  </si>
  <si>
    <t>Të tjera transporti,  larje makine</t>
  </si>
  <si>
    <t>Blerje materiale pastrimi</t>
  </si>
  <si>
    <t>Blerje materiale elektrike</t>
  </si>
  <si>
    <t>Shpenzime për ruajtjen dhe sigurimin e  godinës</t>
  </si>
  <si>
    <t>Prokurim</t>
  </si>
  <si>
    <t>Shpenzime për taksa vendore</t>
  </si>
  <si>
    <t xml:space="preserve">Riparim dhe shërbim automjetesh, blerje goma, vaj </t>
  </si>
  <si>
    <t>Shpenzime për mirëmbajtje objekte ndërtimore</t>
  </si>
  <si>
    <t>Shpenzime për vendime gjyqësore</t>
  </si>
  <si>
    <t>Shpenzime për komisione bankare</t>
  </si>
  <si>
    <t>Mirembajtje Sistemi te Monitormit te Investimeve Publike</t>
  </si>
  <si>
    <t>Shpenzime per Investime</t>
  </si>
  <si>
    <t>Blerje pajisje zyre</t>
  </si>
  <si>
    <t>Blerje pajisje zyre ( tavolina , karrige ,rafte etj)</t>
  </si>
  <si>
    <t>Prokurim OBQ</t>
  </si>
  <si>
    <t>Blerje perde per zyra , tapet dhe grila</t>
  </si>
  <si>
    <t>Blerje pajisje kompjuterike</t>
  </si>
  <si>
    <t>Blerje printer</t>
  </si>
  <si>
    <t>Blerje hard disk I jashtëm</t>
  </si>
  <si>
    <t>Blerje kompjutera</t>
  </si>
  <si>
    <t>Blerje laptop</t>
  </si>
  <si>
    <t>Swich</t>
  </si>
  <si>
    <t>Module centrali</t>
  </si>
  <si>
    <t>Prokuimi me vlere te vogla</t>
  </si>
  <si>
    <t>UPS</t>
  </si>
  <si>
    <t>Rikonstruksione</t>
  </si>
  <si>
    <t>Rikonstruksion godine</t>
  </si>
  <si>
    <t>Projekti I rikonstruksionit</t>
  </si>
  <si>
    <t>Pajisje Audovizuale</t>
  </si>
  <si>
    <t xml:space="preserve">                             TOTALI</t>
  </si>
  <si>
    <t xml:space="preserve">                                         MIRATOI</t>
  </si>
  <si>
    <t xml:space="preserve">                              KESHILLI   MBIKQYRËS</t>
  </si>
  <si>
    <t>(Ne leke)</t>
  </si>
  <si>
    <t>Nr</t>
  </si>
  <si>
    <t>ZERAT</t>
  </si>
  <si>
    <t>A. KL.7</t>
  </si>
  <si>
    <t>TE ARDHURAT</t>
  </si>
  <si>
    <t>Aktivitet  kryesor, aplikime kombetare</t>
  </si>
  <si>
    <t xml:space="preserve">Të trashëg. invest, proj. ne vazh.  </t>
  </si>
  <si>
    <t xml:space="preserve">Marreveshje e Madridit                      </t>
  </si>
  <si>
    <t xml:space="preserve"> Marreveshja e Hages          </t>
  </si>
  <si>
    <t xml:space="preserve">Te ardhura nga ZEP      </t>
  </si>
  <si>
    <t>TOTALI I TE ARDHURAVE</t>
  </si>
  <si>
    <t>B.600+601</t>
  </si>
  <si>
    <t xml:space="preserve">SHPENZIME PERSONELI            </t>
  </si>
  <si>
    <t>Paga e administrates</t>
  </si>
  <si>
    <t>Paga me kontrate per kohe te kufizuar</t>
  </si>
  <si>
    <t>0000</t>
  </si>
  <si>
    <t xml:space="preserve">Sigurime Shoqerore , Shendetesore   </t>
  </si>
  <si>
    <t>SHUMA</t>
  </si>
  <si>
    <t>C.</t>
  </si>
  <si>
    <t xml:space="preserve">SHPENZIME KORRENTE   </t>
  </si>
  <si>
    <t>602.'0</t>
  </si>
  <si>
    <t xml:space="preserve">  Materiale zyre dhe  te pergjithshme</t>
  </si>
  <si>
    <t>0100</t>
  </si>
  <si>
    <t xml:space="preserve">Kancelari         </t>
  </si>
  <si>
    <t>0200</t>
  </si>
  <si>
    <t xml:space="preserve">Materiale per pastrim, dezinfektim, ngrohje,  ndriçim </t>
  </si>
  <si>
    <t>0300</t>
  </si>
  <si>
    <t>Materiale per funks e pajiste zyres. Toner</t>
  </si>
  <si>
    <t>0400</t>
  </si>
  <si>
    <t>0500</t>
  </si>
  <si>
    <t>Blerje dokumentaconi</t>
  </si>
  <si>
    <t>0900</t>
  </si>
  <si>
    <t>Furniz dhe mater te tjera zy dhe te pergj. Mat promov</t>
  </si>
  <si>
    <t xml:space="preserve">Libra dhe publikime profesionale </t>
  </si>
  <si>
    <t>Shpenzim per prodhim dokumentacioni specifik</t>
  </si>
  <si>
    <t>Te tj mat dhe shpz spec(konsulenca), spote publ.perkthime,konferenca. Spotet publicitare sherbejne per promovimine e fushes se PI, ku promovimi eshte nje nga dy shtyllat kryesore te ligjit 9947 dhe eshte detyrim promovimi i saj. Perkthimi I akteve nenligjore si detyrim i anetaresimit te DPPI-se ne organizma nderkombetare, WIPO, EPO, EUIPO. Ne faqen zyrtare duhet te jene te perkthyera ne gjuhen angleze.</t>
  </si>
  <si>
    <t>Sherbime nga te tretet</t>
  </si>
  <si>
    <t xml:space="preserve">Sherbime telefonike </t>
  </si>
  <si>
    <t>Telefoni fikse</t>
  </si>
  <si>
    <t>Telefoni celular</t>
  </si>
  <si>
    <t xml:space="preserve">Sherbim per ngrohje </t>
  </si>
  <si>
    <t>Sherbime te pastrimit dhe gjelberimit</t>
  </si>
  <si>
    <t xml:space="preserve">Kosto e trajnimit dhe seminareve </t>
  </si>
  <si>
    <t xml:space="preserve">Sherbime te tjera.  </t>
  </si>
  <si>
    <t>Fondi i emergjencave 2%</t>
  </si>
  <si>
    <t>Shpenzime  transporti</t>
  </si>
  <si>
    <t>Pjese kembimi , goma , bateri</t>
  </si>
  <si>
    <t>Udhetim i brendshem</t>
  </si>
  <si>
    <t>Udhetim jashte shtetit</t>
  </si>
  <si>
    <t xml:space="preserve">Shpenzime per mirembajtje te zakonshme </t>
  </si>
  <si>
    <t xml:space="preserve">Shpenzime per mirembajtjen e objekteve ndertimore </t>
  </si>
  <si>
    <t xml:space="preserve">Shpenzime per mirembajtjen e pajisjeve te zyrave </t>
  </si>
  <si>
    <t>Shpenzime per qiramarrje</t>
  </si>
  <si>
    <t>Shpenzime per qiramarrje ambjentesh</t>
  </si>
  <si>
    <t xml:space="preserve">Shpenzime per qiramarrje mjetesh transporti </t>
  </si>
  <si>
    <t>Shpenzime te tjera qiraje</t>
  </si>
  <si>
    <t>Shpenzime per detyrime dhe kompesime legale</t>
  </si>
  <si>
    <t>Shpenzim per ekzekutim te dety. kontr. pa paguara</t>
  </si>
  <si>
    <t>Shpenzime per kompesime te tjera ta papaguara</t>
  </si>
  <si>
    <t>Shpenzime per pritje dhe percjellje</t>
  </si>
  <si>
    <t>Shpenzime gjyqesore</t>
  </si>
  <si>
    <t>Shpenzime per honorare( Bordi+K.Mbikqyres)</t>
  </si>
  <si>
    <t xml:space="preserve">Shpenzime per pjesmarrje ne konferenca </t>
  </si>
  <si>
    <t>Shpenzime per tatime &amp;taksa te paguara nga institu.</t>
  </si>
  <si>
    <t>E.604</t>
  </si>
  <si>
    <t xml:space="preserve">                 TRANSFERIME KORRENTE TE BRENDESHME</t>
  </si>
  <si>
    <t>F.605</t>
  </si>
  <si>
    <t xml:space="preserve">TRANSFERIME KORRENTE JASHTE   </t>
  </si>
  <si>
    <t>Transferta Organizma Nderkombetare; "Marreveshja e Lisbones" referuar nenit 29 te Aktit te Gjeneves</t>
  </si>
  <si>
    <t>Transferta Organizma Nderkombetare;(EPO) ne zbatim te nenit 39 te Konventes Europiane te Patentave</t>
  </si>
  <si>
    <t xml:space="preserve">SHUMA    </t>
  </si>
  <si>
    <t xml:space="preserve">TOTALI I SHPENZIMEVE </t>
  </si>
  <si>
    <t>G.231.8</t>
  </si>
  <si>
    <t xml:space="preserve"> SHPENZIME KAPITALE TE TRUPEZUARA    </t>
  </si>
  <si>
    <t>Orendi zyre</t>
  </si>
  <si>
    <t xml:space="preserve">Pajisje kompjuterike </t>
  </si>
  <si>
    <t>Liçense Server Payroll, implementim dhe venie ne pune</t>
  </si>
  <si>
    <t>Kamera sigurie dhe akses kontrolli</t>
  </si>
  <si>
    <t>Krijimi I nje regjistri per listen e PA, kush ska paguar kalon "inactive" vazh 2019</t>
  </si>
  <si>
    <t>l.230</t>
  </si>
  <si>
    <r>
      <t xml:space="preserve"> </t>
    </r>
    <r>
      <rPr>
        <b/>
        <sz val="14"/>
        <rFont val="Arial"/>
        <family val="2"/>
      </rPr>
      <t>SHPENZIME KAPITALE TE PATRUPEZUARA</t>
    </r>
  </si>
  <si>
    <t>TOTALI I SHPENZIMEVE KAPITALE</t>
  </si>
  <si>
    <t>TOTAL SHPENZIME KORRENTE DHE INVESTIMESH</t>
  </si>
  <si>
    <t>TEPRICA DERDHJE NE BUXHETIN E SHTETIT</t>
  </si>
  <si>
    <t>Paga bruto / punonjesit e administrates</t>
  </si>
  <si>
    <t>Paga bruto / punonjes me kontrate</t>
  </si>
  <si>
    <t>Paga bruto total</t>
  </si>
  <si>
    <t>Detyrime Punedhenesi</t>
  </si>
  <si>
    <t>(sipas borderose)</t>
  </si>
  <si>
    <t>(sipas tatimeve)</t>
  </si>
  <si>
    <t>Dif.</t>
  </si>
  <si>
    <t>Nentor</t>
  </si>
  <si>
    <t>Tetor</t>
  </si>
  <si>
    <t>SHTATOR</t>
  </si>
  <si>
    <t>Gusht</t>
  </si>
  <si>
    <t>Korrik</t>
  </si>
  <si>
    <t>Qershor</t>
  </si>
  <si>
    <t>MAJ</t>
  </si>
  <si>
    <t>Prill</t>
  </si>
  <si>
    <t>MARS</t>
  </si>
  <si>
    <t>SHKURT</t>
  </si>
  <si>
    <t>JANAR</t>
  </si>
  <si>
    <t>Total</t>
  </si>
  <si>
    <t xml:space="preserve"> Date</t>
  </si>
  <si>
    <t>Banka</t>
  </si>
  <si>
    <t>Te ardhura nga ZEP (EUR)</t>
  </si>
  <si>
    <t>Te ardhura nga Haga (CHF)</t>
  </si>
  <si>
    <t>Te ardhura nga Madridi (CHF)</t>
  </si>
  <si>
    <t>Komision EUR</t>
  </si>
  <si>
    <t>Komision klientiCHF</t>
  </si>
  <si>
    <t>Te ardhura lek</t>
  </si>
  <si>
    <t xml:space="preserve"> PAGA  600 (administ.)</t>
  </si>
  <si>
    <t xml:space="preserve"> PAGA  600 (punonjes me kontrate)</t>
  </si>
  <si>
    <r>
      <t>Sig. Shoq Punedhenesi</t>
    </r>
    <r>
      <rPr>
        <b/>
        <sz val="8"/>
        <rFont val="Arial"/>
        <family val="2"/>
      </rPr>
      <t xml:space="preserve"> (15%)</t>
    </r>
    <r>
      <rPr>
        <sz val="8"/>
        <rFont val="Arial"/>
        <family val="2"/>
      </rPr>
      <t xml:space="preserve">  601</t>
    </r>
  </si>
  <si>
    <t>Sig Shendet (1,7 %) 600</t>
  </si>
  <si>
    <r>
      <t xml:space="preserve">Sig Shoq. Punemarresi  </t>
    </r>
    <r>
      <rPr>
        <b/>
        <sz val="8"/>
        <rFont val="Arial"/>
        <family val="2"/>
      </rPr>
      <t>(9,5%)</t>
    </r>
    <r>
      <rPr>
        <sz val="8"/>
        <rFont val="Arial"/>
        <family val="2"/>
      </rPr>
      <t xml:space="preserve"> 600</t>
    </r>
  </si>
  <si>
    <t>Sig Shendet (1,7%) 601</t>
  </si>
  <si>
    <t xml:space="preserve"> TAP 600</t>
  </si>
  <si>
    <t>Ndalesa te tjera</t>
  </si>
  <si>
    <t>Honorare KM &amp; BA</t>
  </si>
  <si>
    <t xml:space="preserve">Tatim ne burim </t>
  </si>
  <si>
    <t>Dieta  jashte vendit</t>
  </si>
  <si>
    <t>Hotel, Sig Shend, etj</t>
  </si>
  <si>
    <t xml:space="preserve">Komisione bankare </t>
  </si>
  <si>
    <t>Udhetim brenda vendit</t>
  </si>
  <si>
    <t xml:space="preserve">Pritje percjellje </t>
  </si>
  <si>
    <t xml:space="preserve">Karburant </t>
  </si>
  <si>
    <t>Pagese WIPO PCT</t>
  </si>
  <si>
    <t>Pagese EPO Aplikim nderkombetar</t>
  </si>
  <si>
    <t xml:space="preserve">Orendi zyre </t>
  </si>
  <si>
    <t>Sherbim Auditimi</t>
  </si>
  <si>
    <t>EPO</t>
  </si>
  <si>
    <t>Riparim pajisje zyre</t>
  </si>
  <si>
    <t>Siguracion te mjeteve te transportit</t>
  </si>
  <si>
    <t>Sherbim Larje Automjeti</t>
  </si>
  <si>
    <t xml:space="preserve">Furnitori Tonera </t>
  </si>
  <si>
    <t>Furnitori publikime raporte</t>
  </si>
  <si>
    <t>Furnitor Pajisje Kompjuterike</t>
  </si>
  <si>
    <t>Furnitori  Kancelari</t>
  </si>
  <si>
    <t>Furnitori Materiale promovuese me logo</t>
  </si>
  <si>
    <t>Taksa vendore</t>
  </si>
  <si>
    <t>T Mobile</t>
  </si>
  <si>
    <t>Teprice ne buxhetin e shtetit</t>
  </si>
  <si>
    <t>Konference promovuese</t>
  </si>
  <si>
    <t xml:space="preserve"> Kthim pagese</t>
  </si>
  <si>
    <t>Posta</t>
  </si>
  <si>
    <t>Shpz. albtelecom</t>
  </si>
  <si>
    <t>FSHU - OSHEE</t>
  </si>
  <si>
    <t>Konsulenca</t>
  </si>
  <si>
    <t>Furnitor  Higjenike</t>
  </si>
  <si>
    <t>Bileta Avioni</t>
  </si>
  <si>
    <t>UKT</t>
  </si>
  <si>
    <t>debi</t>
  </si>
  <si>
    <t>kredi</t>
  </si>
  <si>
    <r>
      <rPr>
        <b/>
        <sz val="12"/>
        <rFont val="Arial"/>
        <family val="2"/>
        <charset val="238"/>
        <scheme val="minor"/>
      </rPr>
      <t>Shpenzime Personeli</t>
    </r>
    <r>
      <rPr>
        <b/>
        <sz val="14"/>
        <rFont val="Arial"/>
        <family val="2"/>
      </rPr>
      <t xml:space="preserve">            </t>
    </r>
  </si>
  <si>
    <t>Date</t>
  </si>
  <si>
    <t>x</t>
  </si>
  <si>
    <t>X</t>
  </si>
  <si>
    <t xml:space="preserve">Te ardhura nga ZEP (EPO)     </t>
  </si>
  <si>
    <t xml:space="preserve">      000/lekë</t>
  </si>
  <si>
    <t>Periudha Janar</t>
  </si>
  <si>
    <t xml:space="preserve">Sigurime Shoqerore , Shendetesore + TAP   </t>
  </si>
  <si>
    <t>URDHER. NR FATURE</t>
  </si>
  <si>
    <t>Shpenzime auditi</t>
  </si>
  <si>
    <t>Emri I Fituesit/Prokurimit</t>
  </si>
  <si>
    <t>Materiale per funksionimin e pajisjeve te zyres.(Tonera)</t>
  </si>
  <si>
    <t>Shpenzime per honorare ( Bordi+K.Mbikqyres)</t>
  </si>
  <si>
    <t>Kontrat sherbimi</t>
  </si>
  <si>
    <t>6029005</t>
  </si>
  <si>
    <t>Total Shpenzime Operative</t>
  </si>
  <si>
    <t>Total Shpenzime Personeli</t>
  </si>
  <si>
    <t>NR.</t>
  </si>
  <si>
    <t>Kthim Pages</t>
  </si>
  <si>
    <t>Sherbime Perkthimi</t>
  </si>
  <si>
    <t>Krijimi I nje faqe te re ne dy gjuhe, shqip, anglisht + faqe adminis</t>
  </si>
  <si>
    <t>GRUPI. 231.8 KLASA 4160</t>
  </si>
  <si>
    <t>Blerje materiale te tjera/ Materiale promovimi</t>
  </si>
  <si>
    <t>60226870</t>
  </si>
  <si>
    <t>DEBI</t>
  </si>
  <si>
    <t>TEPRICA DERDHJE NE BUXHETIN E SHTETIT 2019</t>
  </si>
  <si>
    <t>60240</t>
  </si>
  <si>
    <t>60209</t>
  </si>
  <si>
    <t>Nevila</t>
  </si>
  <si>
    <t>Ina</t>
  </si>
  <si>
    <t>Shtator</t>
  </si>
  <si>
    <t>VII</t>
  </si>
  <si>
    <t>KTHIM PAGESASH</t>
  </si>
  <si>
    <t>Posta dhe sherbimi korrier TNT</t>
  </si>
  <si>
    <t>Investim . Financa 5/Krijimi I nje regjistri per listen e PA</t>
  </si>
  <si>
    <t>Fonde te disponueshme</t>
  </si>
  <si>
    <t>Në %</t>
  </si>
  <si>
    <t>Shpenzime per honorare ( Bordi+K.Mbikqyres)-TATIM BURIM</t>
  </si>
  <si>
    <t>Total kthim pagese</t>
  </si>
  <si>
    <t>60202</t>
  </si>
  <si>
    <t>Paga e administrates (tetor)</t>
  </si>
  <si>
    <t>komisione bankare</t>
  </si>
  <si>
    <t xml:space="preserve">          DETAJIMI I PLANIT TE  SHPENZIMEVE OPERATIVE DHE INVESTIMEVE PËR VITIN 2021  PER DPPI</t>
  </si>
  <si>
    <t>Te ardhura Janar 2021</t>
  </si>
  <si>
    <t>Te ardhura TOTAL Janar 2021</t>
  </si>
  <si>
    <t>Te ardhura TOTAL Shkurt  2021</t>
  </si>
  <si>
    <t>Te ardhura Mars 2021</t>
  </si>
  <si>
    <t>Periudha SHKURT</t>
  </si>
  <si>
    <t>TOTAL SHPENZIME Shkurt 2021</t>
  </si>
  <si>
    <t>Periudha MARS</t>
  </si>
  <si>
    <t>TOTAL SHPENZIME Mars 2021</t>
  </si>
  <si>
    <t>Periudha Prill</t>
  </si>
  <si>
    <t>Paga e administrates (Prill)</t>
  </si>
  <si>
    <t>TEPRICA DERDHJE NE BUXHETIN E SHTETIT 2020</t>
  </si>
  <si>
    <t>TOTAL SHPENZIME Prill 2021</t>
  </si>
  <si>
    <t>Periudha Maj</t>
  </si>
  <si>
    <t xml:space="preserve">Periudha Qershor </t>
  </si>
  <si>
    <t>Tabela e Shpenzimeve Operative</t>
  </si>
  <si>
    <t>Post pune per Programi financa 5</t>
  </si>
  <si>
    <t>Shpenzime per krijimin e fondit te biblotekes</t>
  </si>
  <si>
    <t>Studim, indetifikimi dhe nxitja e regjistrimit te markave te sherbimit</t>
  </si>
  <si>
    <t>Studim, indetifikimi dhe nxitja e regjistrimit te disenjove industrial shqiptare</t>
  </si>
  <si>
    <t>Studim, indetifikimi dhe nxitja e regjistrimit te markave Made in Albania</t>
  </si>
  <si>
    <t xml:space="preserve">Projekt mbi rritjen e ndërgjegjësimit tek brezat e rinj dhe stafet pedakogjikë të ciklit të ulët dhe të mesëm </t>
  </si>
  <si>
    <t>Nje program per te nxjerr nga i kemi te ardhurat dhe per te na filtruar sa te ardhura kemi nga patentat;markat; disenjo( nga objektet e PI-se) si dhe per tu printuar dhe percjelle zyres se egzaminimit per ti vertetuar qe pagesat e objekteve te PI-se jane bere.</t>
  </si>
  <si>
    <t>Program llogaritje per riperteritjen e Patentave nga EPO dhe sa duhet te jete shuma duke llogaritur me 50% qe ti kthejme zyres</t>
  </si>
  <si>
    <t>(Projekti ALSIP- SHQIPERI)                                                                                                        TVSH</t>
  </si>
  <si>
    <t>BUXHETI i DPPI-se                                                            VITI 2021</t>
  </si>
  <si>
    <t>PLAN viti 2021</t>
  </si>
  <si>
    <t>FAKT viti 2021 Realizimi</t>
  </si>
  <si>
    <r>
      <t>Paga e administrates (</t>
    </r>
    <r>
      <rPr>
        <sz val="12"/>
        <color rgb="FFC00000"/>
        <rFont val="Arial"/>
        <family val="2"/>
        <charset val="238"/>
        <scheme val="minor"/>
      </rPr>
      <t>DHJETOR</t>
    </r>
    <r>
      <rPr>
        <sz val="12"/>
        <rFont val="Arial"/>
        <family val="2"/>
        <charset val="238"/>
        <scheme val="minor"/>
      </rPr>
      <t>)</t>
    </r>
  </si>
  <si>
    <t>05,01,2021</t>
  </si>
  <si>
    <t>12,01,2021</t>
  </si>
  <si>
    <t>1,3,4,5</t>
  </si>
  <si>
    <t>21,10,2021</t>
  </si>
  <si>
    <t>21,01,2021</t>
  </si>
  <si>
    <t>TOTAL SHPENZIME JANAR 2021</t>
  </si>
  <si>
    <t>Krahasim</t>
  </si>
  <si>
    <t>Diferenca</t>
  </si>
  <si>
    <t>Total ne leke</t>
  </si>
  <si>
    <t xml:space="preserve">Mirembajtje e objekteve ndertimore </t>
  </si>
  <si>
    <t>Karburant &amp; Vaj</t>
  </si>
  <si>
    <t>Shpz. per mirembajtjen e mjeteve te transportit</t>
  </si>
  <si>
    <t xml:space="preserve">Perkthime, spote publicitare, konferenca, konsulenca etj </t>
  </si>
  <si>
    <t>Krijimi I nje regjistri per listen e PA</t>
  </si>
  <si>
    <t>Krijimi I nje faqe te re ne dy gjuhe, shqip, anglisht</t>
  </si>
  <si>
    <t>Pajisje kompjuterike</t>
  </si>
  <si>
    <t>T Mobile- ONE</t>
  </si>
  <si>
    <t>Paga Neto / punonjesit e administrates</t>
  </si>
  <si>
    <t>Paga Neto / punonjes me kontrate</t>
  </si>
  <si>
    <t>Paga e administrates (janar)</t>
  </si>
  <si>
    <t>Detyrimet e Punemarrsit</t>
  </si>
  <si>
    <t>Total paga NETO( ADM+Kontrat) + sigurime</t>
  </si>
  <si>
    <r>
      <t>Kontributet për sigurimet shëndetësore</t>
    </r>
    <r>
      <rPr>
        <b/>
        <sz val="11"/>
        <color theme="1"/>
        <rFont val="Arial"/>
        <family val="2"/>
        <charset val="238"/>
        <scheme val="minor"/>
      </rPr>
      <t>) 1,7%</t>
    </r>
  </si>
  <si>
    <r>
      <t>tatim mbi te ardhura punesimi gjithsej )</t>
    </r>
    <r>
      <rPr>
        <b/>
        <sz val="11"/>
        <color theme="1"/>
        <rFont val="Arial"/>
        <family val="2"/>
        <charset val="238"/>
        <scheme val="minor"/>
      </rPr>
      <t>15%</t>
    </r>
  </si>
  <si>
    <t>ina</t>
  </si>
  <si>
    <t>Paga e administrates (SHKURT)</t>
  </si>
  <si>
    <t>69+66</t>
  </si>
  <si>
    <t>19.03,.2021</t>
  </si>
  <si>
    <t>JANAR-MARS</t>
  </si>
  <si>
    <t>Post pune Financa 5</t>
  </si>
  <si>
    <t xml:space="preserve"> SHPENZIME KAPITALE TE PATRUPEZUARA</t>
  </si>
  <si>
    <t>Studime, Projekte</t>
  </si>
  <si>
    <t>Program Statistikor per buxhetin</t>
  </si>
  <si>
    <t>72+73+74+78+79</t>
  </si>
  <si>
    <t>Total Shpenzime Operative/</t>
  </si>
  <si>
    <t>308.08</t>
  </si>
  <si>
    <t>46,799,12</t>
  </si>
  <si>
    <t>Banka/statement</t>
  </si>
  <si>
    <r>
      <t xml:space="preserve">Te ardhura </t>
    </r>
    <r>
      <rPr>
        <sz val="18"/>
        <color rgb="FFFF0000"/>
        <rFont val="Arial"/>
        <family val="2"/>
      </rPr>
      <t xml:space="preserve">Prill </t>
    </r>
    <r>
      <rPr>
        <sz val="14"/>
        <color rgb="FFFF0000"/>
        <rFont val="Arial"/>
        <family val="2"/>
      </rPr>
      <t>2021</t>
    </r>
  </si>
  <si>
    <r>
      <t xml:space="preserve">Te ardhura Maj 2020 </t>
    </r>
    <r>
      <rPr>
        <b/>
        <sz val="14"/>
        <color rgb="FFFF0000"/>
        <rFont val="Arial"/>
        <family val="2"/>
        <charset val="238"/>
      </rPr>
      <t>ALL</t>
    </r>
  </si>
  <si>
    <t>103,104,105,106</t>
  </si>
  <si>
    <t>G.605</t>
  </si>
  <si>
    <t>TRANSFERIMET KORRENTE JASHTE</t>
  </si>
  <si>
    <t>6051099</t>
  </si>
  <si>
    <t>Organizatat nderkombetare te tjera</t>
  </si>
  <si>
    <t>98</t>
  </si>
  <si>
    <t>111+113+112</t>
  </si>
  <si>
    <t>13,05,2021</t>
  </si>
  <si>
    <t>10,05,2021</t>
  </si>
  <si>
    <t>19,05,2021</t>
  </si>
  <si>
    <t>5.5.2021/19,05,2021</t>
  </si>
  <si>
    <t>6029008</t>
  </si>
  <si>
    <t>26,05,2021</t>
  </si>
  <si>
    <t>25,05,2021</t>
  </si>
  <si>
    <t>27,05,2021</t>
  </si>
  <si>
    <t>TOTAL SHPENZIME Maj 2021</t>
  </si>
  <si>
    <t>Institucioni  DPPI 2021</t>
  </si>
  <si>
    <t>18,05,2021</t>
  </si>
  <si>
    <r>
      <t xml:space="preserve">KOMISION maj 2021 </t>
    </r>
    <r>
      <rPr>
        <b/>
        <sz val="14"/>
        <color rgb="FFFF0000"/>
        <rFont val="Arial"/>
        <family val="2"/>
        <charset val="238"/>
      </rPr>
      <t>CHF</t>
    </r>
  </si>
  <si>
    <r>
      <t xml:space="preserve">KOMISION Mj  2021 </t>
    </r>
    <r>
      <rPr>
        <b/>
        <sz val="14"/>
        <color rgb="FFFF0000"/>
        <rFont val="Arial"/>
        <family val="2"/>
        <charset val="238"/>
      </rPr>
      <t>EUR</t>
    </r>
  </si>
  <si>
    <t>total te ardhur</t>
  </si>
  <si>
    <t>e ardhura+haga duke hequr kthimet</t>
  </si>
  <si>
    <t>e ardhura ne lek duke hequr kthimet</t>
  </si>
  <si>
    <t>01.06.2021</t>
  </si>
  <si>
    <t>01,06,2021</t>
  </si>
  <si>
    <t>135+140+139+138+137</t>
  </si>
  <si>
    <t>08,06,2021</t>
  </si>
  <si>
    <t>11,06,2021</t>
  </si>
  <si>
    <t>QERSHOR</t>
  </si>
  <si>
    <t>145+154</t>
  </si>
  <si>
    <t>16,06,2021</t>
  </si>
  <si>
    <t>TOTAL SHPENZIME Qershor2021</t>
  </si>
  <si>
    <t>30,06,2021</t>
  </si>
  <si>
    <t>Janar - Qershor 2021</t>
  </si>
</sst>
</file>

<file path=xl/styles.xml><?xml version="1.0" encoding="utf-8"?>
<styleSheet xmlns="http://schemas.openxmlformats.org/spreadsheetml/2006/main">
  <numFmts count="10">
    <numFmt numFmtId="43" formatCode="_-* #,##0.00\ _L_e_k_-;\-* #,##0.00\ _L_e_k_-;_-* &quot;-&quot;??\ _L_e_k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[$-409]d\-mmm\-yy;@"/>
    <numFmt numFmtId="168" formatCode="#,##0.00;[Red]#,##0.00"/>
    <numFmt numFmtId="169" formatCode="#,##0.0"/>
    <numFmt numFmtId="170" formatCode="dd/mm/yyyy;@"/>
    <numFmt numFmtId="171" formatCode="#,##0.00\ _L_e_k"/>
    <numFmt numFmtId="172" formatCode="#,##0.00_ ;\-#,##0.00\ "/>
  </numFmts>
  <fonts count="139">
    <font>
      <sz val="11"/>
      <color theme="1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inor"/>
    </font>
    <font>
      <sz val="11"/>
      <color indexed="8"/>
      <name val="Times New Roman"/>
      <family val="1"/>
    </font>
    <font>
      <i/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Arial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0"/>
      <color rgb="FF000000"/>
      <name val="Arial"/>
      <family val="2"/>
      <charset val="238"/>
      <scheme val="minor"/>
    </font>
    <font>
      <sz val="10"/>
      <color rgb="FF000000"/>
      <name val="Arial"/>
      <family val="2"/>
      <charset val="238"/>
      <scheme val="minor"/>
    </font>
    <font>
      <sz val="10"/>
      <color theme="1"/>
      <name val="Arial"/>
      <family val="2"/>
      <charset val="238"/>
      <scheme val="minor"/>
    </font>
    <font>
      <u/>
      <sz val="10"/>
      <color theme="1"/>
      <name val="Arial"/>
      <family val="2"/>
      <charset val="238"/>
      <scheme val="minor"/>
    </font>
    <font>
      <i/>
      <sz val="10"/>
      <color theme="1"/>
      <name val="Arial"/>
      <family val="2"/>
      <charset val="238"/>
      <scheme val="minor"/>
    </font>
    <font>
      <b/>
      <sz val="10"/>
      <color theme="1"/>
      <name val="Arial"/>
      <family val="2"/>
      <charset val="238"/>
      <scheme val="minor"/>
    </font>
    <font>
      <sz val="10"/>
      <color indexed="8"/>
      <name val="Arial"/>
      <family val="2"/>
      <charset val="238"/>
      <scheme val="minor"/>
    </font>
    <font>
      <b/>
      <sz val="12"/>
      <color indexed="8"/>
      <name val="Arial"/>
      <family val="2"/>
      <charset val="238"/>
      <scheme val="minor"/>
    </font>
    <font>
      <b/>
      <sz val="11"/>
      <color indexed="8"/>
      <name val="Times New Roman"/>
      <family val="1"/>
    </font>
    <font>
      <b/>
      <sz val="12"/>
      <color indexed="8"/>
      <name val="Franklin Gothic Book"/>
      <family val="1"/>
      <charset val="238"/>
      <scheme val="major"/>
    </font>
    <font>
      <b/>
      <sz val="10"/>
      <color rgb="FF000000"/>
      <name val="Franklin Gothic Book"/>
      <family val="1"/>
      <charset val="238"/>
      <scheme val="major"/>
    </font>
    <font>
      <b/>
      <sz val="11"/>
      <color indexed="8"/>
      <name val="Franklin Gothic Book"/>
      <family val="1"/>
      <charset val="238"/>
      <scheme val="major"/>
    </font>
    <font>
      <b/>
      <sz val="10"/>
      <color indexed="8"/>
      <name val="Arial"/>
      <family val="2"/>
      <charset val="238"/>
      <scheme val="minor"/>
    </font>
    <font>
      <b/>
      <sz val="14"/>
      <color theme="1"/>
      <name val="Franklin Gothic Book"/>
      <family val="1"/>
      <charset val="238"/>
      <scheme val="major"/>
    </font>
    <font>
      <b/>
      <sz val="8"/>
      <color indexed="8"/>
      <name val="Times New Roman"/>
      <family val="1"/>
    </font>
    <font>
      <b/>
      <sz val="8"/>
      <color rgb="FF000000"/>
      <name val="Arial"/>
      <family val="2"/>
      <charset val="238"/>
      <scheme val="minor"/>
    </font>
    <font>
      <sz val="11"/>
      <color theme="1"/>
      <name val="Arial"/>
      <family val="2"/>
      <scheme val="minor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12"/>
      <name val="Arial"/>
      <family val="2"/>
      <scheme val="minor"/>
    </font>
    <font>
      <sz val="12"/>
      <color theme="1"/>
      <name val="Arial"/>
      <family val="2"/>
      <scheme val="minor"/>
    </font>
    <font>
      <b/>
      <u/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Arial Narrow"/>
      <family val="2"/>
    </font>
    <font>
      <b/>
      <sz val="14"/>
      <name val="Arial"/>
      <family val="2"/>
      <charset val="238"/>
    </font>
    <font>
      <b/>
      <sz val="14"/>
      <name val="Arial"/>
      <family val="2"/>
    </font>
    <font>
      <b/>
      <sz val="14"/>
      <color theme="1"/>
      <name val="Arial"/>
      <family val="2"/>
      <scheme val="minor"/>
    </font>
    <font>
      <sz val="14"/>
      <name val="Arial"/>
      <family val="2"/>
    </font>
    <font>
      <b/>
      <sz val="14"/>
      <name val="Arial"/>
      <family val="2"/>
      <scheme val="minor"/>
    </font>
    <font>
      <sz val="14"/>
      <name val="Arial"/>
      <family val="2"/>
      <charset val="238"/>
    </font>
    <font>
      <sz val="14"/>
      <color theme="1"/>
      <name val="Arial"/>
      <family val="2"/>
      <scheme val="minor"/>
    </font>
    <font>
      <sz val="14"/>
      <name val="Arial"/>
      <family val="2"/>
      <scheme val="minor"/>
    </font>
    <font>
      <sz val="10"/>
      <name val="Arial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  <scheme val="minor"/>
    </font>
    <font>
      <b/>
      <sz val="14"/>
      <color theme="1"/>
      <name val="Arial"/>
      <family val="2"/>
    </font>
    <font>
      <sz val="14"/>
      <color theme="1" tint="4.9989318521683403E-2"/>
      <name val="Arial"/>
      <family val="2"/>
    </font>
    <font>
      <sz val="14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  <font>
      <sz val="11"/>
      <color rgb="FF00B05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3" tint="0.39997558519241921"/>
      <name val="Arial"/>
      <family val="2"/>
      <scheme val="minor"/>
    </font>
    <font>
      <sz val="11"/>
      <name val="Arial"/>
      <family val="2"/>
      <scheme val="minor"/>
    </font>
    <font>
      <b/>
      <sz val="11"/>
      <color rgb="FF00B050"/>
      <name val="Arial"/>
      <family val="2"/>
      <scheme val="minor"/>
    </font>
    <font>
      <b/>
      <sz val="11"/>
      <name val="Arial"/>
      <family val="2"/>
      <scheme val="minor"/>
    </font>
    <font>
      <sz val="8"/>
      <name val="Arial"/>
      <family val="2"/>
      <charset val="238"/>
    </font>
    <font>
      <b/>
      <sz val="12"/>
      <name val="Arial"/>
      <family val="2"/>
      <charset val="238"/>
      <scheme val="minor"/>
    </font>
    <font>
      <sz val="12"/>
      <name val="Arial"/>
      <family val="2"/>
      <charset val="238"/>
      <scheme val="minor"/>
    </font>
    <font>
      <sz val="10"/>
      <color rgb="FF000000"/>
      <name val="Arial"/>
      <family val="2"/>
      <scheme val="minor"/>
    </font>
    <font>
      <sz val="12"/>
      <name val="Arial"/>
      <family val="2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Arial Black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3"/>
      <color theme="1"/>
      <name val="Arial"/>
      <family val="2"/>
      <scheme val="minor"/>
    </font>
    <font>
      <b/>
      <sz val="13"/>
      <color indexed="8"/>
      <name val="Franklin Gothic Book"/>
      <family val="1"/>
      <charset val="238"/>
      <scheme val="major"/>
    </font>
    <font>
      <b/>
      <sz val="13"/>
      <color rgb="FF000000"/>
      <name val="Arial"/>
      <family val="2"/>
      <charset val="238"/>
      <scheme val="minor"/>
    </font>
    <font>
      <b/>
      <sz val="13"/>
      <color indexed="8"/>
      <name val="Times New Roman"/>
      <family val="1"/>
    </font>
    <font>
      <sz val="13"/>
      <color rgb="FF000000"/>
      <name val="Arial"/>
      <family val="2"/>
      <charset val="238"/>
      <scheme val="minor"/>
    </font>
    <font>
      <sz val="13"/>
      <color indexed="8"/>
      <name val="Times New Roman"/>
      <family val="1"/>
      <charset val="238"/>
    </font>
    <font>
      <b/>
      <sz val="11"/>
      <name val="Arial"/>
      <family val="2"/>
      <charset val="238"/>
    </font>
    <font>
      <b/>
      <sz val="13"/>
      <color indexed="8"/>
      <name val="Times New Roman"/>
      <family val="1"/>
      <charset val="238"/>
    </font>
    <font>
      <sz val="13"/>
      <color indexed="8"/>
      <name val="Times New Roman"/>
      <family val="1"/>
    </font>
    <font>
      <b/>
      <sz val="13"/>
      <name val="Arial"/>
      <family val="2"/>
      <charset val="238"/>
    </font>
    <font>
      <b/>
      <sz val="13"/>
      <name val="Arial"/>
      <family val="2"/>
    </font>
    <font>
      <sz val="13"/>
      <name val="Arial"/>
      <family val="2"/>
    </font>
    <font>
      <sz val="10"/>
      <color indexed="8"/>
      <name val="Times New Roman"/>
      <family val="1"/>
      <charset val="238"/>
    </font>
    <font>
      <b/>
      <sz val="11"/>
      <name val="Arial"/>
      <family val="2"/>
    </font>
    <font>
      <b/>
      <sz val="12"/>
      <color theme="1"/>
      <name val="Arial"/>
      <family val="2"/>
      <charset val="238"/>
      <scheme val="minor"/>
    </font>
    <font>
      <sz val="12"/>
      <name val="Arial"/>
      <family val="2"/>
      <charset val="238"/>
    </font>
    <font>
      <b/>
      <sz val="14"/>
      <color theme="1"/>
      <name val="Arial"/>
      <family val="2"/>
      <charset val="238"/>
      <scheme val="minor"/>
    </font>
    <font>
      <sz val="10"/>
      <color theme="1"/>
      <name val="Arial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sz val="16"/>
      <name val="Arial"/>
      <family val="2"/>
      <charset val="238"/>
      <scheme val="minor"/>
    </font>
    <font>
      <sz val="16"/>
      <color theme="1"/>
      <name val="Arial"/>
      <family val="2"/>
    </font>
    <font>
      <b/>
      <sz val="15"/>
      <color theme="1"/>
      <name val="Arial Narrow"/>
      <family val="2"/>
    </font>
    <font>
      <b/>
      <sz val="14"/>
      <color theme="1" tint="4.9989318521683403E-2"/>
      <name val="Arial"/>
      <family val="2"/>
    </font>
    <font>
      <b/>
      <sz val="14"/>
      <color rgb="FF00B0F0"/>
      <name val="Arial"/>
      <family val="2"/>
      <scheme val="minor"/>
    </font>
    <font>
      <b/>
      <sz val="12"/>
      <name val="Albertus MT Lt"/>
    </font>
    <font>
      <b/>
      <sz val="12"/>
      <color theme="1"/>
      <name val="Albertus MT Lt"/>
    </font>
    <font>
      <sz val="12"/>
      <name val="Times New Roman"/>
      <family val="1"/>
      <charset val="238"/>
    </font>
    <font>
      <sz val="11"/>
      <color theme="1"/>
      <name val="Albertus MT"/>
      <family val="2"/>
    </font>
    <font>
      <b/>
      <sz val="8"/>
      <color theme="1"/>
      <name val="Albertus MT"/>
      <family val="2"/>
    </font>
    <font>
      <b/>
      <sz val="16"/>
      <color theme="1"/>
      <name val="Albertus MT"/>
      <family val="2"/>
    </font>
    <font>
      <sz val="8"/>
      <color theme="1"/>
      <name val="Albertus MT"/>
      <family val="2"/>
    </font>
    <font>
      <b/>
      <sz val="11"/>
      <color theme="1"/>
      <name val="Albertus MT"/>
      <family val="2"/>
    </font>
    <font>
      <b/>
      <sz val="20"/>
      <color theme="1"/>
      <name val="Albertus MT Lt"/>
    </font>
    <font>
      <b/>
      <sz val="16"/>
      <color theme="1"/>
      <name val="Albertus MT Lt"/>
    </font>
    <font>
      <b/>
      <sz val="16"/>
      <name val="Arial"/>
      <family val="2"/>
      <scheme val="minor"/>
    </font>
    <font>
      <sz val="12"/>
      <color rgb="FFC00000"/>
      <name val="Arial"/>
      <family val="2"/>
      <charset val="238"/>
      <scheme val="minor"/>
    </font>
    <font>
      <sz val="11"/>
      <name val="Arial"/>
      <family val="2"/>
    </font>
    <font>
      <b/>
      <sz val="11"/>
      <color rgb="FFFF0000"/>
      <name val="Arial"/>
      <family val="2"/>
      <scheme val="minor"/>
    </font>
    <font>
      <sz val="11"/>
      <color rgb="FF0CA0A4"/>
      <name val="Arial"/>
      <family val="2"/>
      <scheme val="minor"/>
    </font>
    <font>
      <b/>
      <sz val="11"/>
      <color rgb="FF0CA0A4"/>
      <name val="Arial"/>
      <family val="2"/>
      <scheme val="minor"/>
    </font>
    <font>
      <sz val="14"/>
      <color rgb="FFFF0000"/>
      <name val="Arial"/>
      <family val="2"/>
      <charset val="238"/>
    </font>
    <font>
      <sz val="14"/>
      <color rgb="FFFF0000"/>
      <name val="Arial"/>
      <family val="2"/>
    </font>
    <font>
      <b/>
      <sz val="14"/>
      <color rgb="FFFF0000"/>
      <name val="Arial"/>
      <family val="2"/>
    </font>
    <font>
      <sz val="18"/>
      <color rgb="FFFF0000"/>
      <name val="Arial"/>
      <family val="2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8"/>
      <color rgb="FFFF0000"/>
      <name val="Arial"/>
      <family val="2"/>
    </font>
    <font>
      <sz val="16"/>
      <color rgb="FFFF0000"/>
      <name val="Albertus MT Lt"/>
    </font>
    <font>
      <b/>
      <sz val="12"/>
      <color theme="1"/>
      <name val="Times New Roman"/>
      <family val="1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4"/>
      <color rgb="FF00B0F0"/>
      <name val="Arial"/>
      <family val="2"/>
      <charset val="238"/>
      <scheme val="minor"/>
    </font>
    <font>
      <b/>
      <sz val="11"/>
      <color rgb="FF00B0F0"/>
      <name val="Arial"/>
      <family val="2"/>
      <scheme val="minor"/>
    </font>
    <font>
      <b/>
      <sz val="11"/>
      <color rgb="FF00B0F0"/>
      <name val="Arial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6" fillId="0" borderId="0" applyFont="0" applyFill="0" applyBorder="0" applyAlignment="0" applyProtection="0"/>
    <xf numFmtId="165" fontId="33" fillId="0" borderId="0" applyFont="0" applyFill="0" applyBorder="0" applyAlignment="0" applyProtection="0"/>
    <xf numFmtId="0" fontId="33" fillId="0" borderId="0"/>
    <xf numFmtId="9" fontId="26" fillId="0" borderId="0" applyFont="0" applyFill="0" applyBorder="0" applyAlignment="0" applyProtection="0"/>
  </cellStyleXfs>
  <cellXfs count="1387">
    <xf numFmtId="0" fontId="0" fillId="0" borderId="0" xfId="0"/>
    <xf numFmtId="0" fontId="0" fillId="0" borderId="0" xfId="0" applyAlignment="1"/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/>
    </xf>
    <xf numFmtId="3" fontId="5" fillId="0" borderId="1" xfId="0" applyNumberFormat="1" applyFont="1" applyBorder="1" applyAlignment="1"/>
    <xf numFmtId="0" fontId="22" fillId="0" borderId="4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9" fillId="3" borderId="20" xfId="0" applyFont="1" applyFill="1" applyBorder="1" applyAlignment="1">
      <alignment horizontal="left"/>
    </xf>
    <xf numFmtId="0" fontId="10" fillId="2" borderId="22" xfId="0" applyFont="1" applyFill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5" fillId="2" borderId="22" xfId="0" applyFont="1" applyFill="1" applyBorder="1" applyAlignment="1">
      <alignment horizontal="left"/>
    </xf>
    <xf numFmtId="0" fontId="14" fillId="0" borderId="22" xfId="0" applyFont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/>
    </xf>
    <xf numFmtId="0" fontId="19" fillId="3" borderId="5" xfId="0" applyFont="1" applyFill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22" xfId="0" applyFont="1" applyBorder="1" applyAlignment="1">
      <alignment horizontal="left"/>
    </xf>
    <xf numFmtId="0" fontId="11" fillId="0" borderId="28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3" fontId="5" fillId="0" borderId="11" xfId="0" applyNumberFormat="1" applyFont="1" applyBorder="1" applyAlignment="1"/>
    <xf numFmtId="3" fontId="5" fillId="0" borderId="10" xfId="0" applyNumberFormat="1" applyFont="1" applyBorder="1" applyAlignment="1"/>
    <xf numFmtId="3" fontId="5" fillId="0" borderId="2" xfId="0" applyNumberFormat="1" applyFont="1" applyBorder="1" applyAlignment="1"/>
    <xf numFmtId="3" fontId="5" fillId="0" borderId="16" xfId="0" applyNumberFormat="1" applyFont="1" applyBorder="1" applyAlignment="1"/>
    <xf numFmtId="3" fontId="5" fillId="0" borderId="14" xfId="0" applyNumberFormat="1" applyFont="1" applyBorder="1" applyAlignment="1"/>
    <xf numFmtId="3" fontId="21" fillId="3" borderId="34" xfId="0" applyNumberFormat="1" applyFont="1" applyFill="1" applyBorder="1" applyAlignment="1"/>
    <xf numFmtId="3" fontId="21" fillId="3" borderId="35" xfId="0" applyNumberFormat="1" applyFont="1" applyFill="1" applyBorder="1" applyAlignment="1"/>
    <xf numFmtId="3" fontId="21" fillId="3" borderId="36" xfId="0" applyNumberFormat="1" applyFont="1" applyFill="1" applyBorder="1" applyAlignment="1"/>
    <xf numFmtId="3" fontId="10" fillId="2" borderId="37" xfId="0" applyNumberFormat="1" applyFont="1" applyFill="1" applyBorder="1" applyAlignment="1">
      <alignment horizontal="right" vertical="center"/>
    </xf>
    <xf numFmtId="3" fontId="10" fillId="2" borderId="38" xfId="0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40" xfId="0" applyNumberFormat="1" applyFont="1" applyFill="1" applyBorder="1" applyAlignment="1">
      <alignment horizontal="right" vertical="center"/>
    </xf>
    <xf numFmtId="3" fontId="10" fillId="2" borderId="41" xfId="0" applyNumberFormat="1" applyFont="1" applyFill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0" fontId="18" fillId="3" borderId="19" xfId="0" applyFont="1" applyFill="1" applyBorder="1" applyAlignment="1"/>
    <xf numFmtId="0" fontId="18" fillId="3" borderId="8" xfId="0" applyFont="1" applyFill="1" applyBorder="1" applyAlignment="1"/>
    <xf numFmtId="0" fontId="18" fillId="3" borderId="20" xfId="0" applyFont="1" applyFill="1" applyBorder="1" applyAlignment="1"/>
    <xf numFmtId="0" fontId="18" fillId="3" borderId="15" xfId="0" applyFont="1" applyFill="1" applyBorder="1" applyAlignment="1"/>
    <xf numFmtId="0" fontId="18" fillId="3" borderId="26" xfId="0" applyFont="1" applyFill="1" applyBorder="1" applyAlignme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4" fillId="3" borderId="19" xfId="0" applyFont="1" applyFill="1" applyBorder="1" applyAlignment="1"/>
    <xf numFmtId="0" fontId="24" fillId="3" borderId="8" xfId="0" applyFont="1" applyFill="1" applyBorder="1" applyAlignment="1"/>
    <xf numFmtId="3" fontId="25" fillId="2" borderId="38" xfId="0" applyNumberFormat="1" applyFont="1" applyFill="1" applyBorder="1" applyAlignment="1">
      <alignment horizontal="right" vertical="center"/>
    </xf>
    <xf numFmtId="3" fontId="25" fillId="2" borderId="40" xfId="0" applyNumberFormat="1" applyFont="1" applyFill="1" applyBorder="1" applyAlignment="1">
      <alignment horizontal="right" vertical="center"/>
    </xf>
    <xf numFmtId="0" fontId="0" fillId="0" borderId="0" xfId="0"/>
    <xf numFmtId="3" fontId="5" fillId="0" borderId="1" xfId="0" applyNumberFormat="1" applyFont="1" applyBorder="1" applyAlignment="1"/>
    <xf numFmtId="3" fontId="5" fillId="0" borderId="11" xfId="0" applyNumberFormat="1" applyFont="1" applyBorder="1" applyAlignment="1"/>
    <xf numFmtId="3" fontId="5" fillId="0" borderId="10" xfId="0" applyNumberFormat="1" applyFont="1" applyBorder="1" applyAlignment="1"/>
    <xf numFmtId="3" fontId="5" fillId="0" borderId="2" xfId="0" applyNumberFormat="1" applyFont="1" applyBorder="1" applyAlignment="1"/>
    <xf numFmtId="3" fontId="5" fillId="0" borderId="16" xfId="0" applyNumberFormat="1" applyFont="1" applyBorder="1" applyAlignment="1"/>
    <xf numFmtId="3" fontId="5" fillId="0" borderId="14" xfId="0" applyNumberFormat="1" applyFont="1" applyBorder="1" applyAlignment="1"/>
    <xf numFmtId="3" fontId="21" fillId="3" borderId="34" xfId="0" applyNumberFormat="1" applyFont="1" applyFill="1" applyBorder="1" applyAlignment="1"/>
    <xf numFmtId="3" fontId="21" fillId="3" borderId="35" xfId="0" applyNumberFormat="1" applyFont="1" applyFill="1" applyBorder="1" applyAlignment="1"/>
    <xf numFmtId="3" fontId="21" fillId="3" borderId="36" xfId="0" applyNumberFormat="1" applyFont="1" applyFill="1" applyBorder="1" applyAlignment="1"/>
    <xf numFmtId="3" fontId="10" fillId="2" borderId="37" xfId="0" applyNumberFormat="1" applyFont="1" applyFill="1" applyBorder="1" applyAlignment="1">
      <alignment horizontal="right" vertical="center"/>
    </xf>
    <xf numFmtId="3" fontId="10" fillId="2" borderId="38" xfId="0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40" xfId="0" applyNumberFormat="1" applyFont="1" applyFill="1" applyBorder="1" applyAlignment="1">
      <alignment horizontal="right" vertical="center"/>
    </xf>
    <xf numFmtId="3" fontId="10" fillId="2" borderId="41" xfId="0" applyNumberFormat="1" applyFont="1" applyFill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2" borderId="21" xfId="0" applyNumberFormat="1" applyFont="1" applyFill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2" fillId="0" borderId="21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6" fillId="0" borderId="21" xfId="0" applyNumberFormat="1" applyFont="1" applyBorder="1" applyAlignment="1">
      <alignment horizontal="right"/>
    </xf>
    <xf numFmtId="3" fontId="16" fillId="0" borderId="2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2" fillId="0" borderId="24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2" fillId="0" borderId="2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/>
    </xf>
    <xf numFmtId="3" fontId="18" fillId="3" borderId="26" xfId="0" applyNumberFormat="1" applyFont="1" applyFill="1" applyBorder="1" applyAlignment="1"/>
    <xf numFmtId="0" fontId="18" fillId="0" borderId="21" xfId="0" applyFont="1" applyFill="1" applyBorder="1" applyAlignment="1">
      <alignment horizontal="right"/>
    </xf>
    <xf numFmtId="0" fontId="18" fillId="2" borderId="21" xfId="0" applyFont="1" applyFill="1" applyBorder="1" applyAlignment="1">
      <alignment horizontal="right"/>
    </xf>
    <xf numFmtId="0" fontId="18" fillId="3" borderId="21" xfId="0" applyFont="1" applyFill="1" applyBorder="1" applyAlignment="1">
      <alignment horizontal="right"/>
    </xf>
    <xf numFmtId="3" fontId="5" fillId="0" borderId="1" xfId="0" applyNumberFormat="1" applyFont="1" applyBorder="1" applyAlignment="1"/>
    <xf numFmtId="3" fontId="5" fillId="0" borderId="11" xfId="0" applyNumberFormat="1" applyFont="1" applyBorder="1" applyAlignment="1"/>
    <xf numFmtId="3" fontId="5" fillId="0" borderId="10" xfId="0" applyNumberFormat="1" applyFont="1" applyBorder="1" applyAlignment="1"/>
    <xf numFmtId="3" fontId="5" fillId="0" borderId="2" xfId="0" applyNumberFormat="1" applyFont="1" applyBorder="1" applyAlignment="1"/>
    <xf numFmtId="3" fontId="5" fillId="0" borderId="16" xfId="0" applyNumberFormat="1" applyFont="1" applyBorder="1" applyAlignment="1"/>
    <xf numFmtId="3" fontId="5" fillId="0" borderId="14" xfId="0" applyNumberFormat="1" applyFont="1" applyBorder="1" applyAlignment="1"/>
    <xf numFmtId="3" fontId="21" fillId="3" borderId="34" xfId="0" applyNumberFormat="1" applyFont="1" applyFill="1" applyBorder="1" applyAlignment="1"/>
    <xf numFmtId="3" fontId="21" fillId="3" borderId="35" xfId="0" applyNumberFormat="1" applyFont="1" applyFill="1" applyBorder="1" applyAlignment="1"/>
    <xf numFmtId="3" fontId="21" fillId="3" borderId="36" xfId="0" applyNumberFormat="1" applyFont="1" applyFill="1" applyBorder="1" applyAlignment="1"/>
    <xf numFmtId="3" fontId="10" fillId="2" borderId="38" xfId="0" applyNumberFormat="1" applyFont="1" applyFill="1" applyBorder="1" applyAlignment="1">
      <alignment horizontal="right" vertical="center"/>
    </xf>
    <xf numFmtId="3" fontId="10" fillId="2" borderId="39" xfId="0" applyNumberFormat="1" applyFont="1" applyFill="1" applyBorder="1" applyAlignment="1">
      <alignment horizontal="right" vertical="center"/>
    </xf>
    <xf numFmtId="3" fontId="10" fillId="2" borderId="40" xfId="0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3" fontId="10" fillId="2" borderId="2" xfId="0" applyNumberFormat="1" applyFont="1" applyFill="1" applyBorder="1" applyAlignment="1">
      <alignment horizontal="right" vertical="center"/>
    </xf>
    <xf numFmtId="3" fontId="10" fillId="2" borderId="22" xfId="0" applyNumberFormat="1" applyFont="1" applyFill="1" applyBorder="1" applyAlignment="1">
      <alignment horizontal="right" vertical="center"/>
    </xf>
    <xf numFmtId="3" fontId="10" fillId="2" borderId="16" xfId="0" applyNumberFormat="1" applyFont="1" applyFill="1" applyBorder="1" applyAlignment="1">
      <alignment horizontal="right" vertical="center"/>
    </xf>
    <xf numFmtId="3" fontId="10" fillId="2" borderId="14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22" xfId="0" applyNumberFormat="1" applyFont="1" applyBorder="1" applyAlignment="1">
      <alignment horizontal="right" vertical="center"/>
    </xf>
    <xf numFmtId="3" fontId="12" fillId="0" borderId="16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3" fontId="16" fillId="0" borderId="2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16" xfId="0" applyNumberFormat="1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3" fontId="12" fillId="0" borderId="24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8" fillId="3" borderId="8" xfId="0" applyNumberFormat="1" applyFont="1" applyFill="1" applyBorder="1" applyAlignment="1"/>
    <xf numFmtId="3" fontId="18" fillId="3" borderId="20" xfId="0" applyNumberFormat="1" applyFont="1" applyFill="1" applyBorder="1" applyAlignment="1"/>
    <xf numFmtId="0" fontId="0" fillId="7" borderId="0" xfId="0" applyFill="1"/>
    <xf numFmtId="0" fontId="28" fillId="7" borderId="0" xfId="0" applyFont="1" applyFill="1" applyAlignment="1">
      <alignment horizontal="center"/>
    </xf>
    <xf numFmtId="0" fontId="30" fillId="7" borderId="0" xfId="0" applyFont="1" applyFill="1"/>
    <xf numFmtId="0" fontId="29" fillId="7" borderId="0" xfId="0" applyFont="1" applyFill="1"/>
    <xf numFmtId="165" fontId="31" fillId="0" borderId="0" xfId="2" applyNumberFormat="1" applyFont="1" applyProtection="1">
      <protection locked="0"/>
    </xf>
    <xf numFmtId="165" fontId="28" fillId="0" borderId="0" xfId="2" applyNumberFormat="1" applyFont="1" applyProtection="1">
      <protection locked="0"/>
    </xf>
    <xf numFmtId="0" fontId="35" fillId="0" borderId="0" xfId="3" applyFont="1" applyFill="1"/>
    <xf numFmtId="0" fontId="31" fillId="0" borderId="0" xfId="3" applyFont="1" applyProtection="1">
      <protection locked="0"/>
    </xf>
    <xf numFmtId="0" fontId="28" fillId="0" borderId="0" xfId="3" applyFont="1" applyProtection="1">
      <protection locked="0"/>
    </xf>
    <xf numFmtId="0" fontId="33" fillId="0" borderId="0" xfId="3" applyFont="1" applyProtection="1">
      <protection locked="0"/>
    </xf>
    <xf numFmtId="0" fontId="36" fillId="0" borderId="0" xfId="0" applyFont="1"/>
    <xf numFmtId="0" fontId="37" fillId="0" borderId="0" xfId="0" applyFont="1" applyBorder="1" applyAlignment="1" applyProtection="1">
      <alignment horizontal="center"/>
      <protection locked="0"/>
    </xf>
    <xf numFmtId="0" fontId="38" fillId="0" borderId="48" xfId="0" applyFont="1" applyBorder="1" applyAlignment="1" applyProtection="1">
      <alignment horizontal="center"/>
      <protection locked="0"/>
    </xf>
    <xf numFmtId="0" fontId="39" fillId="0" borderId="48" xfId="0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right"/>
    </xf>
    <xf numFmtId="0" fontId="42" fillId="5" borderId="17" xfId="0" applyFont="1" applyFill="1" applyBorder="1" applyProtection="1">
      <protection locked="0"/>
    </xf>
    <xf numFmtId="0" fontId="42" fillId="5" borderId="10" xfId="0" applyFont="1" applyFill="1" applyBorder="1" applyAlignment="1" applyProtection="1">
      <alignment horizontal="center"/>
      <protection locked="0"/>
    </xf>
    <xf numFmtId="0" fontId="36" fillId="0" borderId="10" xfId="0" applyFont="1" applyBorder="1"/>
    <xf numFmtId="0" fontId="44" fillId="0" borderId="17" xfId="0" applyFont="1" applyBorder="1" applyProtection="1">
      <protection locked="0"/>
    </xf>
    <xf numFmtId="165" fontId="43" fillId="0" borderId="14" xfId="0" applyNumberFormat="1" applyFont="1" applyBorder="1"/>
    <xf numFmtId="0" fontId="44" fillId="0" borderId="21" xfId="0" applyFont="1" applyBorder="1" applyProtection="1">
      <protection locked="0"/>
    </xf>
    <xf numFmtId="0" fontId="44" fillId="0" borderId="21" xfId="0" applyFont="1" applyBorder="1" applyAlignment="1" applyProtection="1">
      <protection locked="0"/>
    </xf>
    <xf numFmtId="0" fontId="46" fillId="3" borderId="21" xfId="0" applyFont="1" applyFill="1" applyBorder="1" applyProtection="1">
      <protection locked="0"/>
    </xf>
    <xf numFmtId="0" fontId="42" fillId="5" borderId="21" xfId="0" applyFont="1" applyFill="1" applyBorder="1" applyProtection="1">
      <protection locked="0"/>
    </xf>
    <xf numFmtId="0" fontId="47" fillId="0" borderId="14" xfId="0" applyFont="1" applyBorder="1"/>
    <xf numFmtId="165" fontId="47" fillId="0" borderId="14" xfId="0" applyNumberFormat="1" applyFont="1" applyBorder="1"/>
    <xf numFmtId="0" fontId="44" fillId="5" borderId="21" xfId="0" applyFont="1" applyFill="1" applyBorder="1" applyProtection="1">
      <protection locked="0"/>
    </xf>
    <xf numFmtId="165" fontId="48" fillId="0" borderId="14" xfId="0" applyNumberFormat="1" applyFont="1" applyBorder="1"/>
    <xf numFmtId="0" fontId="44" fillId="5" borderId="21" xfId="0" quotePrefix="1" applyFont="1" applyFill="1" applyBorder="1" applyAlignment="1" applyProtection="1">
      <alignment horizontal="right"/>
      <protection locked="0"/>
    </xf>
    <xf numFmtId="0" fontId="47" fillId="3" borderId="14" xfId="0" applyFont="1" applyFill="1" applyBorder="1"/>
    <xf numFmtId="0" fontId="42" fillId="5" borderId="21" xfId="0" applyFont="1" applyFill="1" applyBorder="1" applyAlignment="1" applyProtection="1">
      <alignment horizontal="left"/>
      <protection locked="0"/>
    </xf>
    <xf numFmtId="0" fontId="44" fillId="0" borderId="21" xfId="0" quotePrefix="1" applyFont="1" applyFill="1" applyBorder="1" applyAlignment="1" applyProtection="1">
      <alignment horizontal="right"/>
      <protection locked="0"/>
    </xf>
    <xf numFmtId="165" fontId="47" fillId="5" borderId="14" xfId="0" applyNumberFormat="1" applyFont="1" applyFill="1" applyBorder="1"/>
    <xf numFmtId="165" fontId="48" fillId="5" borderId="14" xfId="0" applyNumberFormat="1" applyFont="1" applyFill="1" applyBorder="1"/>
    <xf numFmtId="0" fontId="42" fillId="0" borderId="21" xfId="0" quotePrefix="1" applyFont="1" applyFill="1" applyBorder="1" applyAlignment="1" applyProtection="1">
      <alignment horizontal="left"/>
      <protection locked="0"/>
    </xf>
    <xf numFmtId="0" fontId="44" fillId="0" borderId="21" xfId="0" applyFont="1" applyFill="1" applyBorder="1" applyProtection="1">
      <protection locked="0"/>
    </xf>
    <xf numFmtId="0" fontId="42" fillId="0" borderId="21" xfId="0" applyFont="1" applyFill="1" applyBorder="1" applyAlignment="1" applyProtection="1">
      <alignment horizontal="left"/>
      <protection locked="0"/>
    </xf>
    <xf numFmtId="0" fontId="44" fillId="0" borderId="21" xfId="0" quotePrefix="1" applyFont="1" applyBorder="1" applyAlignment="1" applyProtection="1">
      <alignment horizontal="right"/>
      <protection locked="0"/>
    </xf>
    <xf numFmtId="0" fontId="50" fillId="0" borderId="21" xfId="0" applyFont="1" applyBorder="1" applyProtection="1">
      <protection locked="0"/>
    </xf>
    <xf numFmtId="0" fontId="50" fillId="5" borderId="21" xfId="0" applyFont="1" applyFill="1" applyBorder="1" applyAlignment="1" applyProtection="1">
      <alignment horizontal="right"/>
      <protection locked="0"/>
    </xf>
    <xf numFmtId="0" fontId="50" fillId="5" borderId="21" xfId="0" applyFont="1" applyFill="1" applyBorder="1" applyProtection="1">
      <protection locked="0"/>
    </xf>
    <xf numFmtId="0" fontId="51" fillId="5" borderId="21" xfId="0" applyFont="1" applyFill="1" applyBorder="1" applyAlignment="1" applyProtection="1">
      <alignment horizontal="left"/>
      <protection locked="0"/>
    </xf>
    <xf numFmtId="0" fontId="44" fillId="0" borderId="21" xfId="0" applyFont="1" applyBorder="1" applyAlignment="1" applyProtection="1">
      <alignment horizontal="right"/>
      <protection locked="0"/>
    </xf>
    <xf numFmtId="0" fontId="44" fillId="5" borderId="21" xfId="0" applyFont="1" applyFill="1" applyBorder="1" applyAlignment="1" applyProtection="1">
      <alignment horizontal="right"/>
      <protection locked="0"/>
    </xf>
    <xf numFmtId="0" fontId="42" fillId="5" borderId="21" xfId="0" quotePrefix="1" applyFont="1" applyFill="1" applyBorder="1" applyAlignment="1" applyProtection="1">
      <alignment horizontal="left"/>
      <protection locked="0"/>
    </xf>
    <xf numFmtId="0" fontId="42" fillId="5" borderId="2" xfId="0" applyFont="1" applyFill="1" applyBorder="1" applyAlignment="1" applyProtection="1">
      <alignment horizontal="left"/>
      <protection locked="0"/>
    </xf>
    <xf numFmtId="0" fontId="44" fillId="5" borderId="2" xfId="0" applyFont="1" applyFill="1" applyBorder="1" applyAlignment="1" applyProtection="1">
      <alignment horizontal="right"/>
      <protection locked="0"/>
    </xf>
    <xf numFmtId="0" fontId="44" fillId="5" borderId="2" xfId="0" applyFont="1" applyFill="1" applyBorder="1" applyAlignment="1" applyProtection="1">
      <protection locked="0"/>
    </xf>
    <xf numFmtId="165" fontId="52" fillId="0" borderId="14" xfId="0" applyNumberFormat="1" applyFont="1" applyBorder="1"/>
    <xf numFmtId="0" fontId="48" fillId="0" borderId="14" xfId="0" applyFont="1" applyFill="1" applyBorder="1"/>
    <xf numFmtId="165" fontId="43" fillId="3" borderId="14" xfId="1" applyNumberFormat="1" applyFont="1" applyFill="1" applyBorder="1"/>
    <xf numFmtId="0" fontId="42" fillId="3" borderId="2" xfId="0" applyFont="1" applyFill="1" applyBorder="1" applyAlignment="1" applyProtection="1">
      <alignment horizontal="center"/>
      <protection locked="0"/>
    </xf>
    <xf numFmtId="0" fontId="48" fillId="5" borderId="14" xfId="0" applyFont="1" applyFill="1" applyBorder="1"/>
    <xf numFmtId="0" fontId="58" fillId="0" borderId="0" xfId="0" applyFont="1"/>
    <xf numFmtId="0" fontId="59" fillId="0" borderId="2" xfId="0" applyFont="1" applyBorder="1"/>
    <xf numFmtId="0" fontId="59" fillId="0" borderId="2" xfId="0" applyFont="1" applyBorder="1" applyAlignment="1">
      <alignment horizontal="center"/>
    </xf>
    <xf numFmtId="166" fontId="0" fillId="0" borderId="2" xfId="0" applyNumberFormat="1" applyBorder="1"/>
    <xf numFmtId="0" fontId="0" fillId="0" borderId="2" xfId="0" applyBorder="1"/>
    <xf numFmtId="0" fontId="0" fillId="0" borderId="0" xfId="0" applyBorder="1"/>
    <xf numFmtId="10" fontId="60" fillId="9" borderId="2" xfId="0" applyNumberFormat="1" applyFont="1" applyFill="1" applyBorder="1"/>
    <xf numFmtId="166" fontId="0" fillId="0" borderId="2" xfId="1" applyNumberFormat="1" applyFont="1" applyBorder="1"/>
    <xf numFmtId="3" fontId="61" fillId="0" borderId="2" xfId="0" applyNumberFormat="1" applyFont="1" applyBorder="1"/>
    <xf numFmtId="166" fontId="61" fillId="0" borderId="2" xfId="1" applyNumberFormat="1" applyFont="1" applyBorder="1"/>
    <xf numFmtId="0" fontId="0" fillId="0" borderId="0" xfId="0" applyBorder="1" applyAlignment="1">
      <alignment horizontal="right"/>
    </xf>
    <xf numFmtId="3" fontId="0" fillId="0" borderId="2" xfId="0" applyNumberFormat="1" applyBorder="1"/>
    <xf numFmtId="166" fontId="0" fillId="0" borderId="0" xfId="1" applyNumberFormat="1" applyFont="1"/>
    <xf numFmtId="166" fontId="62" fillId="0" borderId="2" xfId="0" applyNumberFormat="1" applyFont="1" applyBorder="1"/>
    <xf numFmtId="166" fontId="62" fillId="0" borderId="2" xfId="1" applyNumberFormat="1" applyFont="1" applyBorder="1"/>
    <xf numFmtId="0" fontId="63" fillId="0" borderId="2" xfId="0" applyFont="1" applyBorder="1"/>
    <xf numFmtId="166" fontId="63" fillId="0" borderId="2" xfId="1" applyNumberFormat="1" applyFont="1" applyBorder="1"/>
    <xf numFmtId="0" fontId="63" fillId="0" borderId="0" xfId="0" applyFont="1"/>
    <xf numFmtId="166" fontId="61" fillId="0" borderId="2" xfId="0" applyNumberFormat="1" applyFont="1" applyBorder="1"/>
    <xf numFmtId="0" fontId="64" fillId="0" borderId="2" xfId="0" applyFont="1" applyBorder="1"/>
    <xf numFmtId="166" fontId="64" fillId="0" borderId="2" xfId="1" applyNumberFormat="1" applyFont="1" applyBorder="1"/>
    <xf numFmtId="166" fontId="0" fillId="0" borderId="0" xfId="1" applyNumberFormat="1" applyFont="1" applyBorder="1"/>
    <xf numFmtId="0" fontId="65" fillId="0" borderId="0" xfId="0" applyFont="1" applyBorder="1" applyAlignment="1">
      <alignment horizontal="center"/>
    </xf>
    <xf numFmtId="166" fontId="65" fillId="0" borderId="2" xfId="0" applyNumberFormat="1" applyFont="1" applyBorder="1"/>
    <xf numFmtId="166" fontId="64" fillId="0" borderId="2" xfId="0" applyNumberFormat="1" applyFont="1" applyBorder="1"/>
    <xf numFmtId="164" fontId="29" fillId="0" borderId="2" xfId="1" applyNumberFormat="1" applyFont="1" applyBorder="1" applyAlignment="1">
      <alignment horizontal="left" vertical="center" wrapText="1"/>
    </xf>
    <xf numFmtId="164" fontId="29" fillId="0" borderId="2" xfId="1" applyNumberFormat="1" applyFont="1" applyBorder="1" applyAlignment="1">
      <alignment vertical="center" wrapText="1"/>
    </xf>
    <xf numFmtId="4" fontId="29" fillId="0" borderId="2" xfId="0" applyNumberFormat="1" applyFont="1" applyFill="1" applyBorder="1" applyAlignment="1">
      <alignment vertical="center" wrapText="1"/>
    </xf>
    <xf numFmtId="3" fontId="30" fillId="0" borderId="2" xfId="0" applyNumberFormat="1" applyFont="1" applyBorder="1" applyAlignment="1">
      <alignment vertical="center" wrapText="1"/>
    </xf>
    <xf numFmtId="4" fontId="30" fillId="0" borderId="2" xfId="0" applyNumberFormat="1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30" fillId="10" borderId="2" xfId="0" applyFont="1" applyFill="1" applyBorder="1" applyAlignment="1">
      <alignment wrapText="1"/>
    </xf>
    <xf numFmtId="164" fontId="30" fillId="0" borderId="2" xfId="1" applyNumberFormat="1" applyFont="1" applyBorder="1"/>
    <xf numFmtId="164" fontId="30" fillId="10" borderId="2" xfId="1" applyNumberFormat="1" applyFont="1" applyFill="1" applyBorder="1"/>
    <xf numFmtId="164" fontId="30" fillId="3" borderId="2" xfId="1" applyNumberFormat="1" applyFont="1" applyFill="1" applyBorder="1"/>
    <xf numFmtId="167" fontId="30" fillId="0" borderId="2" xfId="0" applyNumberFormat="1" applyFont="1" applyBorder="1"/>
    <xf numFmtId="167" fontId="30" fillId="10" borderId="2" xfId="0" applyNumberFormat="1" applyFont="1" applyFill="1" applyBorder="1"/>
    <xf numFmtId="0" fontId="10" fillId="3" borderId="30" xfId="0" applyFont="1" applyFill="1" applyBorder="1" applyAlignment="1">
      <alignment horizontal="center" vertical="center"/>
    </xf>
    <xf numFmtId="3" fontId="30" fillId="9" borderId="2" xfId="0" applyNumberFormat="1" applyFont="1" applyFill="1" applyBorder="1" applyAlignment="1">
      <alignment vertical="center" wrapText="1"/>
    </xf>
    <xf numFmtId="3" fontId="29" fillId="0" borderId="2" xfId="0" applyNumberFormat="1" applyFont="1" applyBorder="1" applyAlignment="1">
      <alignment vertical="center" wrapText="1"/>
    </xf>
    <xf numFmtId="164" fontId="30" fillId="0" borderId="2" xfId="1" applyNumberFormat="1" applyFont="1" applyBorder="1" applyAlignment="1">
      <alignment vertical="center" wrapText="1"/>
    </xf>
    <xf numFmtId="0" fontId="18" fillId="3" borderId="2" xfId="0" applyFont="1" applyFill="1" applyBorder="1" applyAlignment="1">
      <alignment horizontal="right"/>
    </xf>
    <xf numFmtId="0" fontId="0" fillId="0" borderId="2" xfId="0" applyBorder="1" applyAlignment="1"/>
    <xf numFmtId="0" fontId="68" fillId="0" borderId="14" xfId="0" applyFont="1" applyBorder="1" applyProtection="1">
      <protection locked="0"/>
    </xf>
    <xf numFmtId="0" fontId="68" fillId="5" borderId="14" xfId="0" applyFont="1" applyFill="1" applyBorder="1" applyProtection="1">
      <protection locked="0"/>
    </xf>
    <xf numFmtId="164" fontId="29" fillId="3" borderId="2" xfId="1" applyNumberFormat="1" applyFont="1" applyFill="1" applyBorder="1" applyAlignment="1">
      <alignment vertical="center" wrapText="1"/>
    </xf>
    <xf numFmtId="0" fontId="42" fillId="3" borderId="14" xfId="0" applyFont="1" applyFill="1" applyBorder="1" applyAlignment="1" applyProtection="1">
      <alignment horizontal="left"/>
      <protection locked="0"/>
    </xf>
    <xf numFmtId="164" fontId="29" fillId="3" borderId="2" xfId="1" applyNumberFormat="1" applyFont="1" applyFill="1" applyBorder="1" applyAlignment="1">
      <alignment horizontal="left" vertical="center" wrapText="1"/>
    </xf>
    <xf numFmtId="167" fontId="30" fillId="3" borderId="2" xfId="0" applyNumberFormat="1" applyFont="1" applyFill="1" applyBorder="1"/>
    <xf numFmtId="3" fontId="30" fillId="3" borderId="2" xfId="0" applyNumberFormat="1" applyFont="1" applyFill="1" applyBorder="1" applyAlignment="1">
      <alignment vertical="center" wrapText="1"/>
    </xf>
    <xf numFmtId="4" fontId="30" fillId="3" borderId="2" xfId="0" applyNumberFormat="1" applyFont="1" applyFill="1" applyBorder="1" applyAlignment="1">
      <alignment vertical="center" wrapText="1"/>
    </xf>
    <xf numFmtId="3" fontId="29" fillId="3" borderId="2" xfId="0" applyNumberFormat="1" applyFont="1" applyFill="1" applyBorder="1" applyAlignment="1">
      <alignment vertical="center" wrapText="1"/>
    </xf>
    <xf numFmtId="164" fontId="30" fillId="3" borderId="2" xfId="1" applyNumberFormat="1" applyFont="1" applyFill="1" applyBorder="1" applyAlignment="1">
      <alignment vertical="center" wrapText="1"/>
    </xf>
    <xf numFmtId="0" fontId="0" fillId="3" borderId="2" xfId="0" applyFill="1" applyBorder="1" applyAlignment="1"/>
    <xf numFmtId="164" fontId="29" fillId="10" borderId="1" xfId="1" applyNumberFormat="1" applyFont="1" applyFill="1" applyBorder="1"/>
    <xf numFmtId="4" fontId="29" fillId="10" borderId="1" xfId="0" applyNumberFormat="1" applyFont="1" applyFill="1" applyBorder="1"/>
    <xf numFmtId="3" fontId="30" fillId="10" borderId="1" xfId="0" applyNumberFormat="1" applyFont="1" applyFill="1" applyBorder="1"/>
    <xf numFmtId="3" fontId="30" fillId="10" borderId="10" xfId="0" applyNumberFormat="1" applyFont="1" applyFill="1" applyBorder="1" applyAlignment="1">
      <alignment wrapText="1"/>
    </xf>
    <xf numFmtId="4" fontId="30" fillId="10" borderId="1" xfId="0" applyNumberFormat="1" applyFont="1" applyFill="1" applyBorder="1"/>
    <xf numFmtId="164" fontId="30" fillId="10" borderId="1" xfId="1" applyNumberFormat="1" applyFont="1" applyFill="1" applyBorder="1"/>
    <xf numFmtId="164" fontId="29" fillId="10" borderId="2" xfId="1" applyNumberFormat="1" applyFont="1" applyFill="1" applyBorder="1" applyAlignment="1">
      <alignment horizontal="left" vertical="center" wrapText="1"/>
    </xf>
    <xf numFmtId="164" fontId="29" fillId="10" borderId="2" xfId="1" applyNumberFormat="1" applyFont="1" applyFill="1" applyBorder="1" applyAlignment="1">
      <alignment vertical="center" wrapText="1"/>
    </xf>
    <xf numFmtId="3" fontId="30" fillId="10" borderId="16" xfId="0" applyNumberFormat="1" applyFont="1" applyFill="1" applyBorder="1" applyAlignment="1">
      <alignment vertical="center" wrapText="1"/>
    </xf>
    <xf numFmtId="3" fontId="30" fillId="10" borderId="2" xfId="0" applyNumberFormat="1" applyFont="1" applyFill="1" applyBorder="1" applyAlignment="1">
      <alignment vertical="center" wrapText="1"/>
    </xf>
    <xf numFmtId="3" fontId="30" fillId="10" borderId="14" xfId="0" applyNumberFormat="1" applyFont="1" applyFill="1" applyBorder="1" applyAlignment="1">
      <alignment vertical="center" wrapText="1"/>
    </xf>
    <xf numFmtId="4" fontId="30" fillId="10" borderId="2" xfId="0" applyNumberFormat="1" applyFont="1" applyFill="1" applyBorder="1" applyAlignment="1">
      <alignment vertical="center" wrapText="1"/>
    </xf>
    <xf numFmtId="3" fontId="29" fillId="10" borderId="16" xfId="0" applyNumberFormat="1" applyFont="1" applyFill="1" applyBorder="1" applyAlignment="1">
      <alignment vertical="center" wrapText="1"/>
    </xf>
    <xf numFmtId="164" fontId="30" fillId="10" borderId="16" xfId="1" applyNumberFormat="1" applyFont="1" applyFill="1" applyBorder="1" applyAlignment="1">
      <alignment vertical="center" wrapText="1"/>
    </xf>
    <xf numFmtId="0" fontId="18" fillId="10" borderId="42" xfId="0" applyFont="1" applyFill="1" applyBorder="1" applyAlignment="1">
      <alignment horizontal="right"/>
    </xf>
    <xf numFmtId="0" fontId="30" fillId="10" borderId="2" xfId="0" applyFont="1" applyFill="1" applyBorder="1" applyAlignment="1"/>
    <xf numFmtId="164" fontId="29" fillId="10" borderId="1" xfId="1" applyNumberFormat="1" applyFont="1" applyFill="1" applyBorder="1" applyAlignment="1">
      <alignment horizontal="left" vertical="center" wrapText="1"/>
    </xf>
    <xf numFmtId="164" fontId="29" fillId="10" borderId="1" xfId="1" applyNumberFormat="1" applyFont="1" applyFill="1" applyBorder="1" applyAlignment="1">
      <alignment vertical="center" wrapText="1"/>
    </xf>
    <xf numFmtId="164" fontId="30" fillId="10" borderId="2" xfId="1" applyNumberFormat="1" applyFont="1" applyFill="1" applyBorder="1" applyAlignment="1"/>
    <xf numFmtId="3" fontId="30" fillId="10" borderId="11" xfId="0" applyNumberFormat="1" applyFont="1" applyFill="1" applyBorder="1" applyAlignment="1">
      <alignment vertical="center" wrapText="1"/>
    </xf>
    <xf numFmtId="3" fontId="30" fillId="10" borderId="1" xfId="0" applyNumberFormat="1" applyFont="1" applyFill="1" applyBorder="1" applyAlignment="1">
      <alignment vertical="center" wrapText="1"/>
    </xf>
    <xf numFmtId="3" fontId="30" fillId="10" borderId="10" xfId="0" applyNumberFormat="1" applyFont="1" applyFill="1" applyBorder="1" applyAlignment="1">
      <alignment vertical="center" wrapText="1"/>
    </xf>
    <xf numFmtId="4" fontId="30" fillId="10" borderId="1" xfId="0" applyNumberFormat="1" applyFont="1" applyFill="1" applyBorder="1" applyAlignment="1">
      <alignment vertical="center" wrapText="1"/>
    </xf>
    <xf numFmtId="3" fontId="29" fillId="10" borderId="11" xfId="0" applyNumberFormat="1" applyFont="1" applyFill="1" applyBorder="1" applyAlignment="1">
      <alignment vertical="center" wrapText="1"/>
    </xf>
    <xf numFmtId="164" fontId="30" fillId="10" borderId="11" xfId="1" applyNumberFormat="1" applyFont="1" applyFill="1" applyBorder="1" applyAlignment="1">
      <alignment vertical="center" wrapText="1"/>
    </xf>
    <xf numFmtId="3" fontId="30" fillId="10" borderId="2" xfId="0" applyNumberFormat="1" applyFont="1" applyFill="1" applyBorder="1"/>
    <xf numFmtId="164" fontId="66" fillId="10" borderId="2" xfId="1" applyNumberFormat="1" applyFont="1" applyFill="1" applyBorder="1"/>
    <xf numFmtId="0" fontId="30" fillId="10" borderId="47" xfId="0" applyFont="1" applyFill="1" applyBorder="1" applyAlignment="1">
      <alignment wrapText="1"/>
    </xf>
    <xf numFmtId="164" fontId="29" fillId="10" borderId="8" xfId="1" applyNumberFormat="1" applyFont="1" applyFill="1" applyBorder="1" applyAlignment="1">
      <alignment horizontal="left" vertical="center" wrapText="1"/>
    </xf>
    <xf numFmtId="164" fontId="29" fillId="10" borderId="8" xfId="1" applyNumberFormat="1" applyFont="1" applyFill="1" applyBorder="1" applyAlignment="1">
      <alignment vertical="center" wrapText="1"/>
    </xf>
    <xf numFmtId="167" fontId="30" fillId="10" borderId="47" xfId="0" applyNumberFormat="1" applyFont="1" applyFill="1" applyBorder="1"/>
    <xf numFmtId="164" fontId="30" fillId="10" borderId="47" xfId="1" applyNumberFormat="1" applyFont="1" applyFill="1" applyBorder="1"/>
    <xf numFmtId="3" fontId="30" fillId="10" borderId="15" xfId="0" applyNumberFormat="1" applyFont="1" applyFill="1" applyBorder="1" applyAlignment="1">
      <alignment vertical="center" wrapText="1"/>
    </xf>
    <xf numFmtId="3" fontId="30" fillId="10" borderId="8" xfId="0" applyNumberFormat="1" applyFont="1" applyFill="1" applyBorder="1" applyAlignment="1">
      <alignment vertical="center" wrapText="1"/>
    </xf>
    <xf numFmtId="3" fontId="30" fillId="10" borderId="26" xfId="0" applyNumberFormat="1" applyFont="1" applyFill="1" applyBorder="1" applyAlignment="1">
      <alignment vertical="center" wrapText="1"/>
    </xf>
    <xf numFmtId="4" fontId="30" fillId="10" borderId="8" xfId="0" applyNumberFormat="1" applyFont="1" applyFill="1" applyBorder="1" applyAlignment="1">
      <alignment vertical="center" wrapText="1"/>
    </xf>
    <xf numFmtId="3" fontId="29" fillId="10" borderId="15" xfId="0" applyNumberFormat="1" applyFont="1" applyFill="1" applyBorder="1" applyAlignment="1">
      <alignment vertical="center" wrapText="1"/>
    </xf>
    <xf numFmtId="164" fontId="30" fillId="10" borderId="15" xfId="1" applyNumberFormat="1" applyFont="1" applyFill="1" applyBorder="1" applyAlignment="1">
      <alignment vertical="center" wrapText="1"/>
    </xf>
    <xf numFmtId="3" fontId="30" fillId="10" borderId="47" xfId="0" applyNumberFormat="1" applyFont="1" applyFill="1" applyBorder="1" applyAlignment="1">
      <alignment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/>
    <xf numFmtId="0" fontId="18" fillId="10" borderId="51" xfId="0" applyFont="1" applyFill="1" applyBorder="1" applyAlignment="1">
      <alignment horizontal="right"/>
    </xf>
    <xf numFmtId="0" fontId="18" fillId="10" borderId="19" xfId="0" applyFont="1" applyFill="1" applyBorder="1" applyAlignment="1">
      <alignment horizontal="right"/>
    </xf>
    <xf numFmtId="0" fontId="18" fillId="10" borderId="2" xfId="0" applyFont="1" applyFill="1" applyBorder="1" applyAlignment="1">
      <alignment horizontal="right"/>
    </xf>
    <xf numFmtId="0" fontId="41" fillId="3" borderId="2" xfId="0" applyFont="1" applyFill="1" applyBorder="1" applyProtection="1">
      <protection locked="0"/>
    </xf>
    <xf numFmtId="164" fontId="29" fillId="10" borderId="2" xfId="1" applyNumberFormat="1" applyFont="1" applyFill="1" applyBorder="1"/>
    <xf numFmtId="0" fontId="44" fillId="0" borderId="2" xfId="0" applyFont="1" applyBorder="1" applyAlignment="1" applyProtection="1">
      <alignment horizontal="left"/>
      <protection locked="0"/>
    </xf>
    <xf numFmtId="0" fontId="44" fillId="5" borderId="2" xfId="0" applyFont="1" applyFill="1" applyBorder="1" applyAlignment="1" applyProtection="1">
      <alignment horizontal="left"/>
      <protection locked="0"/>
    </xf>
    <xf numFmtId="0" fontId="44" fillId="0" borderId="2" xfId="0" applyFont="1" applyBorder="1" applyAlignment="1" applyProtection="1">
      <alignment wrapText="1"/>
      <protection locked="0"/>
    </xf>
    <xf numFmtId="0" fontId="42" fillId="10" borderId="2" xfId="0" applyFont="1" applyFill="1" applyBorder="1" applyAlignment="1" applyProtection="1">
      <alignment horizontal="center"/>
      <protection locked="0"/>
    </xf>
    <xf numFmtId="0" fontId="0" fillId="10" borderId="2" xfId="0" applyFill="1" applyBorder="1"/>
    <xf numFmtId="0" fontId="0" fillId="9" borderId="2" xfId="0" applyFill="1" applyBorder="1"/>
    <xf numFmtId="164" fontId="29" fillId="9" borderId="2" xfId="1" applyNumberFormat="1" applyFont="1" applyFill="1" applyBorder="1" applyAlignment="1">
      <alignment vertical="center" wrapText="1"/>
    </xf>
    <xf numFmtId="164" fontId="29" fillId="9" borderId="2" xfId="1" applyNumberFormat="1" applyFont="1" applyFill="1" applyBorder="1" applyAlignment="1">
      <alignment horizontal="left" vertical="center" wrapText="1"/>
    </xf>
    <xf numFmtId="4" fontId="29" fillId="10" borderId="2" xfId="0" applyNumberFormat="1" applyFont="1" applyFill="1" applyBorder="1"/>
    <xf numFmtId="167" fontId="30" fillId="11" borderId="2" xfId="0" applyNumberFormat="1" applyFont="1" applyFill="1" applyBorder="1"/>
    <xf numFmtId="0" fontId="0" fillId="11" borderId="2" xfId="0" applyFill="1" applyBorder="1"/>
    <xf numFmtId="164" fontId="30" fillId="11" borderId="2" xfId="1" applyNumberFormat="1" applyFont="1" applyFill="1" applyBorder="1"/>
    <xf numFmtId="4" fontId="30" fillId="5" borderId="0" xfId="0" applyNumberFormat="1" applyFont="1" applyFill="1" applyBorder="1"/>
    <xf numFmtId="164" fontId="30" fillId="11" borderId="14" xfId="1" applyNumberFormat="1" applyFont="1" applyFill="1" applyBorder="1"/>
    <xf numFmtId="0" fontId="29" fillId="7" borderId="0" xfId="0" applyFont="1" applyFill="1" applyAlignment="1">
      <alignment horizontal="left" vertical="center"/>
    </xf>
    <xf numFmtId="0" fontId="30" fillId="0" borderId="2" xfId="0" applyFont="1" applyFill="1" applyBorder="1" applyAlignment="1">
      <alignment wrapText="1"/>
    </xf>
    <xf numFmtId="0" fontId="30" fillId="12" borderId="2" xfId="0" applyFont="1" applyFill="1" applyBorder="1" applyAlignment="1">
      <alignment wrapText="1"/>
    </xf>
    <xf numFmtId="0" fontId="27" fillId="0" borderId="2" xfId="0" applyFont="1" applyBorder="1" applyAlignment="1">
      <alignment wrapText="1"/>
    </xf>
    <xf numFmtId="164" fontId="30" fillId="0" borderId="2" xfId="1" applyNumberFormat="1" applyFont="1" applyFill="1" applyBorder="1"/>
    <xf numFmtId="164" fontId="30" fillId="12" borderId="2" xfId="1" applyNumberFormat="1" applyFont="1" applyFill="1" applyBorder="1"/>
    <xf numFmtId="167" fontId="30" fillId="0" borderId="2" xfId="0" applyNumberFormat="1" applyFont="1" applyFill="1" applyBorder="1"/>
    <xf numFmtId="167" fontId="30" fillId="12" borderId="2" xfId="0" applyNumberFormat="1" applyFont="1" applyFill="1" applyBorder="1"/>
    <xf numFmtId="3" fontId="30" fillId="0" borderId="2" xfId="0" applyNumberFormat="1" applyFont="1" applyFill="1" applyBorder="1"/>
    <xf numFmtId="3" fontId="29" fillId="0" borderId="2" xfId="0" applyNumberFormat="1" applyFont="1" applyFill="1" applyBorder="1"/>
    <xf numFmtId="4" fontId="30" fillId="0" borderId="2" xfId="0" applyNumberFormat="1" applyFont="1" applyFill="1" applyBorder="1"/>
    <xf numFmtId="165" fontId="0" fillId="0" borderId="0" xfId="0" applyNumberFormat="1"/>
    <xf numFmtId="164" fontId="29" fillId="10" borderId="50" xfId="1" applyNumberFormat="1" applyFont="1" applyFill="1" applyBorder="1" applyAlignment="1">
      <alignment vertical="center" wrapText="1"/>
    </xf>
    <xf numFmtId="164" fontId="29" fillId="10" borderId="49" xfId="1" applyNumberFormat="1" applyFont="1" applyFill="1" applyBorder="1" applyAlignment="1">
      <alignment vertical="center" wrapText="1"/>
    </xf>
    <xf numFmtId="164" fontId="29" fillId="10" borderId="0" xfId="1" applyNumberFormat="1" applyFont="1" applyFill="1" applyBorder="1" applyAlignment="1">
      <alignment vertical="center" wrapText="1"/>
    </xf>
    <xf numFmtId="164" fontId="29" fillId="0" borderId="16" xfId="1" applyNumberFormat="1" applyFont="1" applyBorder="1" applyAlignment="1">
      <alignment vertical="center" wrapText="1"/>
    </xf>
    <xf numFmtId="0" fontId="67" fillId="5" borderId="16" xfId="0" applyFont="1" applyFill="1" applyBorder="1" applyProtection="1">
      <protection locked="0"/>
    </xf>
    <xf numFmtId="0" fontId="68" fillId="0" borderId="16" xfId="0" applyFont="1" applyBorder="1" applyProtection="1">
      <protection locked="0"/>
    </xf>
    <xf numFmtId="0" fontId="68" fillId="5" borderId="16" xfId="0" applyFont="1" applyFill="1" applyBorder="1" applyProtection="1">
      <protection locked="0"/>
    </xf>
    <xf numFmtId="0" fontId="68" fillId="5" borderId="16" xfId="0" quotePrefix="1" applyFont="1" applyFill="1" applyBorder="1" applyAlignment="1" applyProtection="1">
      <alignment horizontal="right"/>
      <protection locked="0"/>
    </xf>
    <xf numFmtId="0" fontId="19" fillId="3" borderId="15" xfId="0" applyFont="1" applyFill="1" applyBorder="1" applyAlignment="1">
      <alignment horizontal="center"/>
    </xf>
    <xf numFmtId="49" fontId="10" fillId="2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/>
    </xf>
    <xf numFmtId="49" fontId="11" fillId="0" borderId="55" xfId="0" applyNumberFormat="1" applyFont="1" applyBorder="1" applyAlignment="1">
      <alignment horizontal="center" vertical="center"/>
    </xf>
    <xf numFmtId="49" fontId="20" fillId="3" borderId="56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10" borderId="2" xfId="0" applyFill="1" applyBorder="1" applyAlignment="1"/>
    <xf numFmtId="0" fontId="8" fillId="0" borderId="2" xfId="0" applyFont="1" applyBorder="1" applyAlignment="1"/>
    <xf numFmtId="0" fontId="0" fillId="0" borderId="2" xfId="0" applyFont="1" applyBorder="1" applyAlignment="1"/>
    <xf numFmtId="0" fontId="0" fillId="13" borderId="2" xfId="0" applyFill="1" applyBorder="1" applyAlignment="1"/>
    <xf numFmtId="49" fontId="11" fillId="13" borderId="16" xfId="0" applyNumberFormat="1" applyFont="1" applyFill="1" applyBorder="1" applyAlignment="1">
      <alignment horizontal="center" vertical="center"/>
    </xf>
    <xf numFmtId="0" fontId="11" fillId="13" borderId="22" xfId="0" applyFont="1" applyFill="1" applyBorder="1" applyAlignment="1">
      <alignment horizontal="left" vertical="center"/>
    </xf>
    <xf numFmtId="0" fontId="11" fillId="13" borderId="28" xfId="0" applyFont="1" applyFill="1" applyBorder="1" applyAlignment="1">
      <alignment horizontal="center" vertical="center"/>
    </xf>
    <xf numFmtId="3" fontId="11" fillId="13" borderId="21" xfId="0" applyNumberFormat="1" applyFont="1" applyFill="1" applyBorder="1" applyAlignment="1">
      <alignment horizontal="right" vertical="center"/>
    </xf>
    <xf numFmtId="3" fontId="11" fillId="13" borderId="2" xfId="0" applyNumberFormat="1" applyFont="1" applyFill="1" applyBorder="1" applyAlignment="1">
      <alignment horizontal="right" vertical="center"/>
    </xf>
    <xf numFmtId="3" fontId="11" fillId="13" borderId="22" xfId="0" applyNumberFormat="1" applyFont="1" applyFill="1" applyBorder="1" applyAlignment="1">
      <alignment horizontal="right" vertical="center"/>
    </xf>
    <xf numFmtId="3" fontId="11" fillId="13" borderId="16" xfId="0" applyNumberFormat="1" applyFont="1" applyFill="1" applyBorder="1" applyAlignment="1">
      <alignment horizontal="right" vertical="center"/>
    </xf>
    <xf numFmtId="3" fontId="11" fillId="13" borderId="14" xfId="0" applyNumberFormat="1" applyFont="1" applyFill="1" applyBorder="1" applyAlignment="1">
      <alignment horizontal="right" vertical="center"/>
    </xf>
    <xf numFmtId="3" fontId="18" fillId="13" borderId="21" xfId="0" applyNumberFormat="1" applyFont="1" applyFill="1" applyBorder="1" applyAlignment="1">
      <alignment horizontal="right"/>
    </xf>
    <xf numFmtId="0" fontId="18" fillId="13" borderId="21" xfId="0" applyFont="1" applyFill="1" applyBorder="1" applyAlignment="1">
      <alignment horizontal="right"/>
    </xf>
    <xf numFmtId="49" fontId="12" fillId="13" borderId="16" xfId="0" applyNumberFormat="1" applyFont="1" applyFill="1" applyBorder="1" applyAlignment="1">
      <alignment horizontal="center" vertical="center"/>
    </xf>
    <xf numFmtId="0" fontId="44" fillId="13" borderId="21" xfId="0" applyFont="1" applyFill="1" applyBorder="1" applyProtection="1">
      <protection locked="0"/>
    </xf>
    <xf numFmtId="165" fontId="47" fillId="13" borderId="14" xfId="0" applyNumberFormat="1" applyFont="1" applyFill="1" applyBorder="1"/>
    <xf numFmtId="0" fontId="50" fillId="13" borderId="21" xfId="0" applyFont="1" applyFill="1" applyBorder="1" applyProtection="1">
      <protection locked="0"/>
    </xf>
    <xf numFmtId="165" fontId="48" fillId="13" borderId="14" xfId="0" applyNumberFormat="1" applyFont="1" applyFill="1" applyBorder="1"/>
    <xf numFmtId="0" fontId="0" fillId="14" borderId="2" xfId="0" applyFill="1" applyBorder="1"/>
    <xf numFmtId="49" fontId="12" fillId="14" borderId="2" xfId="0" applyNumberFormat="1" applyFont="1" applyFill="1" applyBorder="1" applyAlignment="1">
      <alignment horizontal="center" vertical="center"/>
    </xf>
    <xf numFmtId="49" fontId="11" fillId="7" borderId="16" xfId="0" applyNumberFormat="1" applyFont="1" applyFill="1" applyBorder="1" applyAlignment="1">
      <alignment horizontal="center" vertical="center"/>
    </xf>
    <xf numFmtId="0" fontId="11" fillId="7" borderId="22" xfId="0" applyFont="1" applyFill="1" applyBorder="1" applyAlignment="1">
      <alignment horizontal="left" vertical="center"/>
    </xf>
    <xf numFmtId="49" fontId="11" fillId="14" borderId="2" xfId="0" applyNumberFormat="1" applyFont="1" applyFill="1" applyBorder="1" applyAlignment="1">
      <alignment horizontal="center" vertical="center"/>
    </xf>
    <xf numFmtId="0" fontId="11" fillId="7" borderId="58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12" fillId="0" borderId="0" xfId="0" applyNumberFormat="1" applyFont="1" applyFill="1" applyBorder="1" applyAlignment="1">
      <alignment horizontal="center" vertical="center"/>
    </xf>
    <xf numFmtId="49" fontId="12" fillId="13" borderId="0" xfId="0" applyNumberFormat="1" applyFont="1" applyFill="1" applyBorder="1" applyAlignment="1">
      <alignment horizontal="center" vertical="center"/>
    </xf>
    <xf numFmtId="0" fontId="73" fillId="13" borderId="2" xfId="0" applyFont="1" applyFill="1" applyBorder="1" applyAlignment="1">
      <alignment horizontal="center" vertical="center" wrapText="1"/>
    </xf>
    <xf numFmtId="0" fontId="73" fillId="15" borderId="2" xfId="0" applyFont="1" applyFill="1" applyBorder="1" applyAlignment="1">
      <alignment horizontal="center" vertical="center" wrapText="1"/>
    </xf>
    <xf numFmtId="0" fontId="73" fillId="12" borderId="2" xfId="0" applyFont="1" applyFill="1" applyBorder="1" applyAlignment="1">
      <alignment horizontal="center" vertical="center" wrapText="1"/>
    </xf>
    <xf numFmtId="0" fontId="74" fillId="0" borderId="0" xfId="0" applyFont="1"/>
    <xf numFmtId="168" fontId="72" fillId="13" borderId="2" xfId="0" applyNumberFormat="1" applyFont="1" applyFill="1" applyBorder="1" applyAlignment="1">
      <alignment horizontal="center" vertical="center"/>
    </xf>
    <xf numFmtId="168" fontId="73" fillId="13" borderId="2" xfId="0" applyNumberFormat="1" applyFont="1" applyFill="1" applyBorder="1" applyAlignment="1">
      <alignment horizontal="center" vertical="center" wrapText="1"/>
    </xf>
    <xf numFmtId="168" fontId="73" fillId="15" borderId="2" xfId="0" applyNumberFormat="1" applyFont="1" applyFill="1" applyBorder="1" applyAlignment="1">
      <alignment horizontal="center" vertical="center" wrapText="1"/>
    </xf>
    <xf numFmtId="168" fontId="73" fillId="12" borderId="2" xfId="0" applyNumberFormat="1" applyFont="1" applyFill="1" applyBorder="1" applyAlignment="1">
      <alignment horizontal="center" vertical="center" wrapText="1"/>
    </xf>
    <xf numFmtId="168" fontId="18" fillId="3" borderId="19" xfId="0" applyNumberFormat="1" applyFont="1" applyFill="1" applyBorder="1" applyAlignment="1"/>
    <xf numFmtId="168" fontId="18" fillId="3" borderId="8" xfId="0" applyNumberFormat="1" applyFont="1" applyFill="1" applyBorder="1" applyAlignment="1"/>
    <xf numFmtId="0" fontId="68" fillId="0" borderId="16" xfId="0" applyFont="1" applyBorder="1" applyAlignment="1" applyProtection="1">
      <alignment horizontal="center"/>
      <protection locked="0"/>
    </xf>
    <xf numFmtId="0" fontId="68" fillId="5" borderId="16" xfId="0" applyFont="1" applyFill="1" applyBorder="1" applyAlignment="1" applyProtection="1">
      <alignment horizontal="center"/>
      <protection locked="0"/>
    </xf>
    <xf numFmtId="0" fontId="68" fillId="5" borderId="16" xfId="0" quotePrefix="1" applyFont="1" applyFill="1" applyBorder="1" applyAlignment="1" applyProtection="1">
      <alignment horizontal="center"/>
      <protection locked="0"/>
    </xf>
    <xf numFmtId="14" fontId="0" fillId="0" borderId="2" xfId="0" applyNumberFormat="1" applyBorder="1"/>
    <xf numFmtId="3" fontId="10" fillId="5" borderId="14" xfId="0" applyNumberFormat="1" applyFont="1" applyFill="1" applyBorder="1" applyAlignment="1">
      <alignment horizontal="right" vertical="center"/>
    </xf>
    <xf numFmtId="0" fontId="18" fillId="5" borderId="21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3" fontId="12" fillId="5" borderId="14" xfId="0" applyNumberFormat="1" applyFont="1" applyFill="1" applyBorder="1" applyAlignment="1">
      <alignment horizontal="right" vertical="center"/>
    </xf>
    <xf numFmtId="3" fontId="11" fillId="5" borderId="14" xfId="0" applyNumberFormat="1" applyFont="1" applyFill="1" applyBorder="1" applyAlignment="1">
      <alignment horizontal="right" vertical="center"/>
    </xf>
    <xf numFmtId="3" fontId="21" fillId="5" borderId="36" xfId="0" applyNumberFormat="1" applyFont="1" applyFill="1" applyBorder="1" applyAlignment="1"/>
    <xf numFmtId="3" fontId="5" fillId="3" borderId="14" xfId="0" applyNumberFormat="1" applyFont="1" applyFill="1" applyBorder="1" applyAlignment="1"/>
    <xf numFmtId="3" fontId="12" fillId="2" borderId="14" xfId="0" applyNumberFormat="1" applyFont="1" applyFill="1" applyBorder="1" applyAlignment="1">
      <alignment horizontal="right" vertical="center"/>
    </xf>
    <xf numFmtId="3" fontId="18" fillId="3" borderId="21" xfId="0" applyNumberFormat="1" applyFont="1" applyFill="1" applyBorder="1" applyAlignment="1">
      <alignment horizontal="right"/>
    </xf>
    <xf numFmtId="0" fontId="18" fillId="0" borderId="28" xfId="0" applyFont="1" applyFill="1" applyBorder="1" applyAlignment="1">
      <alignment horizontal="right"/>
    </xf>
    <xf numFmtId="0" fontId="18" fillId="3" borderId="28" xfId="0" applyFont="1" applyFill="1" applyBorder="1" applyAlignment="1">
      <alignment horizontal="right"/>
    </xf>
    <xf numFmtId="3" fontId="11" fillId="2" borderId="14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/>
    <xf numFmtId="3" fontId="14" fillId="5" borderId="14" xfId="0" applyNumberFormat="1" applyFont="1" applyFill="1" applyBorder="1" applyAlignment="1">
      <alignment horizontal="right" vertical="center"/>
    </xf>
    <xf numFmtId="3" fontId="14" fillId="2" borderId="14" xfId="0" applyNumberFormat="1" applyFont="1" applyFill="1" applyBorder="1" applyAlignment="1">
      <alignment horizontal="right" vertical="center"/>
    </xf>
    <xf numFmtId="3" fontId="11" fillId="3" borderId="10" xfId="0" applyNumberFormat="1" applyFont="1" applyFill="1" applyBorder="1" applyAlignment="1">
      <alignment horizontal="right" vertical="center"/>
    </xf>
    <xf numFmtId="0" fontId="18" fillId="3" borderId="17" xfId="0" applyFont="1" applyFill="1" applyBorder="1" applyAlignment="1">
      <alignment horizontal="right"/>
    </xf>
    <xf numFmtId="0" fontId="0" fillId="0" borderId="14" xfId="0" applyBorder="1"/>
    <xf numFmtId="0" fontId="18" fillId="2" borderId="28" xfId="0" applyFont="1" applyFill="1" applyBorder="1" applyAlignment="1">
      <alignment horizontal="right"/>
    </xf>
    <xf numFmtId="0" fontId="18" fillId="13" borderId="28" xfId="0" applyFont="1" applyFill="1" applyBorder="1" applyAlignment="1">
      <alignment horizontal="right"/>
    </xf>
    <xf numFmtId="0" fontId="18" fillId="5" borderId="28" xfId="0" applyFont="1" applyFill="1" applyBorder="1" applyAlignment="1">
      <alignment horizontal="right"/>
    </xf>
    <xf numFmtId="0" fontId="0" fillId="5" borderId="0" xfId="0" applyFill="1" applyBorder="1" applyAlignment="1"/>
    <xf numFmtId="0" fontId="0" fillId="5" borderId="0" xfId="0" applyFill="1" applyBorder="1"/>
    <xf numFmtId="0" fontId="8" fillId="5" borderId="0" xfId="0" applyFont="1" applyFill="1" applyBorder="1" applyAlignment="1"/>
    <xf numFmtId="0" fontId="0" fillId="5" borderId="0" xfId="0" applyFont="1" applyFill="1" applyBorder="1" applyAlignment="1"/>
    <xf numFmtId="3" fontId="5" fillId="0" borderId="57" xfId="0" applyNumberFormat="1" applyFont="1" applyBorder="1" applyAlignment="1"/>
    <xf numFmtId="0" fontId="18" fillId="0" borderId="32" xfId="0" applyFont="1" applyFill="1" applyBorder="1" applyAlignment="1">
      <alignment horizontal="right"/>
    </xf>
    <xf numFmtId="0" fontId="18" fillId="0" borderId="29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21" fillId="3" borderId="2" xfId="0" applyNumberFormat="1" applyFont="1" applyFill="1" applyBorder="1" applyAlignment="1"/>
    <xf numFmtId="3" fontId="12" fillId="0" borderId="57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 vertical="center"/>
    </xf>
    <xf numFmtId="0" fontId="0" fillId="3" borderId="2" xfId="0" applyFill="1" applyBorder="1"/>
    <xf numFmtId="0" fontId="19" fillId="3" borderId="27" xfId="0" applyFont="1" applyFill="1" applyBorder="1" applyAlignment="1">
      <alignment horizontal="center"/>
    </xf>
    <xf numFmtId="3" fontId="5" fillId="3" borderId="16" xfId="0" applyNumberFormat="1" applyFont="1" applyFill="1" applyBorder="1" applyAlignment="1"/>
    <xf numFmtId="0" fontId="8" fillId="3" borderId="2" xfId="0" applyFont="1" applyFill="1" applyBorder="1"/>
    <xf numFmtId="3" fontId="78" fillId="0" borderId="1" xfId="0" applyNumberFormat="1" applyFont="1" applyBorder="1" applyAlignment="1"/>
    <xf numFmtId="3" fontId="78" fillId="0" borderId="2" xfId="0" applyNumberFormat="1" applyFont="1" applyBorder="1" applyAlignment="1"/>
    <xf numFmtId="3" fontId="79" fillId="3" borderId="2" xfId="0" applyNumberFormat="1" applyFont="1" applyFill="1" applyBorder="1" applyAlignment="1"/>
    <xf numFmtId="0" fontId="80" fillId="0" borderId="2" xfId="0" applyFont="1" applyBorder="1" applyAlignment="1"/>
    <xf numFmtId="0" fontId="81" fillId="3" borderId="15" xfId="0" applyFont="1" applyFill="1" applyBorder="1" applyAlignment="1">
      <alignment horizontal="center"/>
    </xf>
    <xf numFmtId="0" fontId="81" fillId="3" borderId="20" xfId="0" applyFont="1" applyFill="1" applyBorder="1" applyAlignment="1">
      <alignment horizontal="left"/>
    </xf>
    <xf numFmtId="0" fontId="82" fillId="3" borderId="30" xfId="0" applyFont="1" applyFill="1" applyBorder="1" applyAlignment="1">
      <alignment horizontal="center" vertical="center"/>
    </xf>
    <xf numFmtId="168" fontId="83" fillId="3" borderId="19" xfId="0" applyNumberFormat="1" applyFont="1" applyFill="1" applyBorder="1" applyAlignment="1"/>
    <xf numFmtId="168" fontId="83" fillId="3" borderId="8" xfId="0" applyNumberFormat="1" applyFont="1" applyFill="1" applyBorder="1" applyAlignment="1"/>
    <xf numFmtId="0" fontId="83" fillId="3" borderId="20" xfId="0" applyFont="1" applyFill="1" applyBorder="1" applyAlignment="1"/>
    <xf numFmtId="0" fontId="83" fillId="3" borderId="15" xfId="0" applyFont="1" applyFill="1" applyBorder="1" applyAlignment="1"/>
    <xf numFmtId="0" fontId="83" fillId="3" borderId="8" xfId="0" applyFont="1" applyFill="1" applyBorder="1" applyAlignment="1"/>
    <xf numFmtId="0" fontId="83" fillId="3" borderId="26" xfId="0" applyFont="1" applyFill="1" applyBorder="1" applyAlignment="1"/>
    <xf numFmtId="0" fontId="83" fillId="3" borderId="19" xfId="0" applyFont="1" applyFill="1" applyBorder="1" applyAlignment="1"/>
    <xf numFmtId="0" fontId="83" fillId="6" borderId="8" xfId="0" applyFont="1" applyFill="1" applyBorder="1" applyAlignment="1"/>
    <xf numFmtId="3" fontId="83" fillId="3" borderId="26" xfId="0" applyNumberFormat="1" applyFont="1" applyFill="1" applyBorder="1" applyAlignment="1"/>
    <xf numFmtId="3" fontId="83" fillId="3" borderId="8" xfId="0" applyNumberFormat="1" applyFont="1" applyFill="1" applyBorder="1" applyAlignment="1"/>
    <xf numFmtId="3" fontId="83" fillId="3" borderId="20" xfId="0" applyNumberFormat="1" applyFont="1" applyFill="1" applyBorder="1" applyAlignment="1"/>
    <xf numFmtId="3" fontId="84" fillId="3" borderId="10" xfId="0" applyNumberFormat="1" applyFont="1" applyFill="1" applyBorder="1" applyAlignment="1">
      <alignment horizontal="right" vertical="center"/>
    </xf>
    <xf numFmtId="0" fontId="83" fillId="3" borderId="17" xfId="0" applyFont="1" applyFill="1" applyBorder="1" applyAlignment="1">
      <alignment horizontal="right"/>
    </xf>
    <xf numFmtId="0" fontId="83" fillId="3" borderId="30" xfId="0" applyFont="1" applyFill="1" applyBorder="1" applyAlignment="1">
      <alignment horizontal="right"/>
    </xf>
    <xf numFmtId="0" fontId="80" fillId="5" borderId="0" xfId="0" applyFont="1" applyFill="1" applyBorder="1" applyAlignment="1"/>
    <xf numFmtId="0" fontId="85" fillId="5" borderId="0" xfId="0" applyFont="1" applyFill="1" applyBorder="1" applyAlignment="1">
      <alignment horizontal="right"/>
    </xf>
    <xf numFmtId="164" fontId="86" fillId="3" borderId="2" xfId="1" applyNumberFormat="1" applyFont="1" applyFill="1" applyBorder="1"/>
    <xf numFmtId="3" fontId="21" fillId="16" borderId="15" xfId="0" applyNumberFormat="1" applyFont="1" applyFill="1" applyBorder="1" applyAlignment="1"/>
    <xf numFmtId="3" fontId="21" fillId="16" borderId="8" xfId="0" applyNumberFormat="1" applyFont="1" applyFill="1" applyBorder="1" applyAlignment="1"/>
    <xf numFmtId="3" fontId="21" fillId="16" borderId="26" xfId="0" applyNumberFormat="1" applyFont="1" applyFill="1" applyBorder="1" applyAlignment="1"/>
    <xf numFmtId="3" fontId="21" fillId="16" borderId="2" xfId="0" applyNumberFormat="1" applyFont="1" applyFill="1" applyBorder="1" applyAlignment="1"/>
    <xf numFmtId="0" fontId="18" fillId="16" borderId="16" xfId="0" applyFont="1" applyFill="1" applyBorder="1" applyAlignment="1">
      <alignment horizontal="right"/>
    </xf>
    <xf numFmtId="3" fontId="18" fillId="16" borderId="21" xfId="0" applyNumberFormat="1" applyFont="1" applyFill="1" applyBorder="1" applyAlignment="1">
      <alignment horizontal="right"/>
    </xf>
    <xf numFmtId="0" fontId="18" fillId="16" borderId="21" xfId="0" applyFont="1" applyFill="1" applyBorder="1" applyAlignment="1">
      <alignment horizontal="right"/>
    </xf>
    <xf numFmtId="0" fontId="18" fillId="16" borderId="28" xfId="0" applyFont="1" applyFill="1" applyBorder="1" applyAlignment="1">
      <alignment horizontal="right"/>
    </xf>
    <xf numFmtId="14" fontId="12" fillId="0" borderId="16" xfId="0" applyNumberFormat="1" applyFont="1" applyBorder="1" applyAlignment="1">
      <alignment horizontal="right" vertical="center"/>
    </xf>
    <xf numFmtId="3" fontId="12" fillId="0" borderId="47" xfId="0" applyNumberFormat="1" applyFont="1" applyBorder="1" applyAlignment="1">
      <alignment horizontal="right"/>
    </xf>
    <xf numFmtId="3" fontId="78" fillId="16" borderId="14" xfId="0" applyNumberFormat="1" applyFont="1" applyFill="1" applyBorder="1" applyAlignment="1"/>
    <xf numFmtId="3" fontId="30" fillId="0" borderId="14" xfId="0" applyNumberFormat="1" applyFont="1" applyBorder="1" applyAlignment="1">
      <alignment vertical="center" wrapText="1"/>
    </xf>
    <xf numFmtId="3" fontId="30" fillId="10" borderId="10" xfId="0" applyNumberFormat="1" applyFont="1" applyFill="1" applyBorder="1"/>
    <xf numFmtId="3" fontId="18" fillId="10" borderId="60" xfId="0" applyNumberFormat="1" applyFont="1" applyFill="1" applyBorder="1" applyAlignment="1">
      <alignment horizontal="right"/>
    </xf>
    <xf numFmtId="3" fontId="18" fillId="3" borderId="14" xfId="0" applyNumberFormat="1" applyFont="1" applyFill="1" applyBorder="1" applyAlignment="1">
      <alignment horizontal="right"/>
    </xf>
    <xf numFmtId="0" fontId="18" fillId="3" borderId="30" xfId="0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0" fontId="0" fillId="3" borderId="14" xfId="0" applyFill="1" applyBorder="1"/>
    <xf numFmtId="0" fontId="8" fillId="5" borderId="0" xfId="0" applyFont="1" applyFill="1" applyBorder="1" applyAlignment="1">
      <alignment horizontal="center" vertical="center"/>
    </xf>
    <xf numFmtId="0" fontId="8" fillId="5" borderId="0" xfId="0" applyFont="1" applyFill="1" applyBorder="1"/>
    <xf numFmtId="0" fontId="22" fillId="5" borderId="0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/>
    <xf numFmtId="3" fontId="66" fillId="10" borderId="14" xfId="0" applyNumberFormat="1" applyFont="1" applyFill="1" applyBorder="1"/>
    <xf numFmtId="0" fontId="18" fillId="3" borderId="14" xfId="0" applyFont="1" applyFill="1" applyBorder="1" applyAlignment="1"/>
    <xf numFmtId="3" fontId="30" fillId="3" borderId="14" xfId="0" applyNumberFormat="1" applyFont="1" applyFill="1" applyBorder="1"/>
    <xf numFmtId="3" fontId="30" fillId="0" borderId="21" xfId="0" applyNumberFormat="1" applyFont="1" applyBorder="1" applyAlignment="1">
      <alignment vertical="center" wrapText="1"/>
    </xf>
    <xf numFmtId="3" fontId="30" fillId="0" borderId="22" xfId="0" applyNumberFormat="1" applyFont="1" applyBorder="1" applyAlignment="1">
      <alignment vertical="center" wrapText="1"/>
    </xf>
    <xf numFmtId="3" fontId="30" fillId="10" borderId="17" xfId="0" applyNumberFormat="1" applyFont="1" applyFill="1" applyBorder="1"/>
    <xf numFmtId="0" fontId="30" fillId="10" borderId="22" xfId="0" applyFont="1" applyFill="1" applyBorder="1"/>
    <xf numFmtId="0" fontId="18" fillId="10" borderId="22" xfId="0" applyFont="1" applyFill="1" applyBorder="1" applyAlignment="1">
      <alignment horizontal="right"/>
    </xf>
    <xf numFmtId="0" fontId="18" fillId="10" borderId="21" xfId="0" applyFont="1" applyFill="1" applyBorder="1" applyAlignment="1">
      <alignment horizontal="right"/>
    </xf>
    <xf numFmtId="3" fontId="66" fillId="10" borderId="21" xfId="0" applyNumberFormat="1" applyFont="1" applyFill="1" applyBorder="1"/>
    <xf numFmtId="0" fontId="18" fillId="3" borderId="22" xfId="0" applyFont="1" applyFill="1" applyBorder="1" applyAlignment="1">
      <alignment horizontal="right"/>
    </xf>
    <xf numFmtId="3" fontId="30" fillId="3" borderId="21" xfId="0" applyNumberFormat="1" applyFont="1" applyFill="1" applyBorder="1"/>
    <xf numFmtId="0" fontId="0" fillId="0" borderId="21" xfId="0" applyBorder="1"/>
    <xf numFmtId="0" fontId="0" fillId="0" borderId="22" xfId="0" applyBorder="1"/>
    <xf numFmtId="0" fontId="18" fillId="2" borderId="22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18" fillId="13" borderId="22" xfId="0" applyFont="1" applyFill="1" applyBorder="1" applyAlignment="1">
      <alignment horizontal="right"/>
    </xf>
    <xf numFmtId="0" fontId="18" fillId="5" borderId="22" xfId="0" applyFont="1" applyFill="1" applyBorder="1" applyAlignment="1">
      <alignment horizontal="right"/>
    </xf>
    <xf numFmtId="0" fontId="0" fillId="3" borderId="21" xfId="0" applyFill="1" applyBorder="1"/>
    <xf numFmtId="0" fontId="0" fillId="3" borderId="22" xfId="0" applyFill="1" applyBorder="1"/>
    <xf numFmtId="0" fontId="83" fillId="3" borderId="22" xfId="0" applyFont="1" applyFill="1" applyBorder="1" applyAlignment="1">
      <alignment horizontal="right"/>
    </xf>
    <xf numFmtId="0" fontId="18" fillId="16" borderId="22" xfId="0" applyFont="1" applyFill="1" applyBorder="1" applyAlignment="1">
      <alignment horizontal="right"/>
    </xf>
    <xf numFmtId="0" fontId="0" fillId="3" borderId="23" xfId="0" applyFill="1" applyBorder="1"/>
    <xf numFmtId="0" fontId="0" fillId="3" borderId="24" xfId="0" applyFill="1" applyBorder="1"/>
    <xf numFmtId="0" fontId="0" fillId="3" borderId="31" xfId="0" applyFill="1" applyBorder="1"/>
    <xf numFmtId="0" fontId="0" fillId="3" borderId="25" xfId="0" applyFill="1" applyBorder="1"/>
    <xf numFmtId="0" fontId="11" fillId="0" borderId="61" xfId="0" applyFont="1" applyBorder="1" applyAlignment="1">
      <alignment horizontal="center" vertical="center"/>
    </xf>
    <xf numFmtId="164" fontId="86" fillId="3" borderId="2" xfId="1" applyNumberFormat="1" applyFont="1" applyFill="1" applyBorder="1" applyAlignment="1">
      <alignment vertical="center" wrapText="1"/>
    </xf>
    <xf numFmtId="0" fontId="0" fillId="0" borderId="47" xfId="0" applyBorder="1" applyAlignment="1"/>
    <xf numFmtId="0" fontId="19" fillId="0" borderId="55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/>
    </xf>
    <xf numFmtId="3" fontId="5" fillId="0" borderId="55" xfId="0" applyNumberFormat="1" applyFont="1" applyBorder="1" applyAlignment="1"/>
    <xf numFmtId="3" fontId="5" fillId="0" borderId="47" xfId="0" applyNumberFormat="1" applyFont="1" applyBorder="1" applyAlignment="1"/>
    <xf numFmtId="3" fontId="87" fillId="3" borderId="5" xfId="0" applyNumberFormat="1" applyFont="1" applyFill="1" applyBorder="1" applyAlignment="1"/>
    <xf numFmtId="0" fontId="80" fillId="3" borderId="4" xfId="0" applyFont="1" applyFill="1" applyBorder="1"/>
    <xf numFmtId="0" fontId="81" fillId="3" borderId="56" xfId="0" applyFont="1" applyFill="1" applyBorder="1" applyAlignment="1">
      <alignment horizontal="center"/>
    </xf>
    <xf numFmtId="0" fontId="81" fillId="3" borderId="5" xfId="0" applyFont="1" applyFill="1" applyBorder="1" applyAlignment="1">
      <alignment horizontal="left"/>
    </xf>
    <xf numFmtId="0" fontId="84" fillId="8" borderId="46" xfId="0" applyFont="1" applyFill="1" applyBorder="1" applyAlignment="1">
      <alignment horizontal="center" vertical="center"/>
    </xf>
    <xf numFmtId="3" fontId="88" fillId="3" borderId="56" xfId="0" applyNumberFormat="1" applyFont="1" applyFill="1" applyBorder="1" applyAlignment="1"/>
    <xf numFmtId="0" fontId="91" fillId="7" borderId="0" xfId="0" applyFont="1" applyFill="1" applyAlignment="1">
      <alignment vertical="center" wrapText="1"/>
    </xf>
    <xf numFmtId="0" fontId="91" fillId="7" borderId="0" xfId="0" applyFont="1" applyFill="1"/>
    <xf numFmtId="0" fontId="80" fillId="7" borderId="0" xfId="0" applyFont="1" applyFill="1" applyAlignment="1">
      <alignment horizontal="center"/>
    </xf>
    <xf numFmtId="0" fontId="89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80" fillId="7" borderId="0" xfId="0" applyFont="1" applyFill="1" applyAlignment="1">
      <alignment horizontal="center" vertical="center"/>
    </xf>
    <xf numFmtId="0" fontId="89" fillId="7" borderId="0" xfId="0" applyFont="1" applyFill="1" applyAlignment="1">
      <alignment horizontal="center" vertical="center"/>
    </xf>
    <xf numFmtId="0" fontId="0" fillId="0" borderId="2" xfId="0" applyBorder="1" applyAlignment="1">
      <alignment horizontal="right"/>
    </xf>
    <xf numFmtId="14" fontId="69" fillId="0" borderId="16" xfId="0" applyNumberFormat="1" applyFont="1" applyFill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92" fillId="0" borderId="21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69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/>
    <xf numFmtId="3" fontId="12" fillId="0" borderId="2" xfId="0" applyNumberFormat="1" applyFont="1" applyFill="1" applyBorder="1" applyAlignment="1">
      <alignment horizontal="right" vertical="center" wrapText="1"/>
    </xf>
    <xf numFmtId="3" fontId="30" fillId="0" borderId="14" xfId="0" applyNumberFormat="1" applyFont="1" applyFill="1" applyBorder="1"/>
    <xf numFmtId="3" fontId="30" fillId="3" borderId="14" xfId="0" applyNumberFormat="1" applyFont="1" applyFill="1" applyBorder="1" applyAlignment="1">
      <alignment vertical="center" wrapText="1"/>
    </xf>
    <xf numFmtId="0" fontId="24" fillId="3" borderId="26" xfId="0" applyFont="1" applyFill="1" applyBorder="1" applyAlignment="1"/>
    <xf numFmtId="3" fontId="25" fillId="2" borderId="41" xfId="0" applyNumberFormat="1" applyFont="1" applyFill="1" applyBorder="1" applyAlignment="1">
      <alignment horizontal="right" vertical="center"/>
    </xf>
    <xf numFmtId="3" fontId="16" fillId="0" borderId="14" xfId="0" applyNumberFormat="1" applyFont="1" applyBorder="1" applyAlignment="1">
      <alignment horizontal="right"/>
    </xf>
    <xf numFmtId="3" fontId="11" fillId="0" borderId="31" xfId="0" applyNumberFormat="1" applyFont="1" applyBorder="1" applyAlignment="1">
      <alignment horizontal="right" vertical="center"/>
    </xf>
    <xf numFmtId="3" fontId="30" fillId="0" borderId="16" xfId="0" applyNumberFormat="1" applyFont="1" applyBorder="1" applyAlignment="1">
      <alignment vertical="center" wrapText="1"/>
    </xf>
    <xf numFmtId="3" fontId="30" fillId="10" borderId="11" xfId="0" applyNumberFormat="1" applyFont="1" applyFill="1" applyBorder="1"/>
    <xf numFmtId="3" fontId="30" fillId="10" borderId="50" xfId="0" applyNumberFormat="1" applyFont="1" applyFill="1" applyBorder="1" applyAlignment="1">
      <alignment vertical="center" wrapText="1"/>
    </xf>
    <xf numFmtId="3" fontId="30" fillId="10" borderId="49" xfId="0" applyNumberFormat="1" applyFont="1" applyFill="1" applyBorder="1" applyAlignment="1">
      <alignment vertical="center" wrapText="1"/>
    </xf>
    <xf numFmtId="3" fontId="30" fillId="10" borderId="0" xfId="0" applyNumberFormat="1" applyFont="1" applyFill="1" applyBorder="1" applyAlignment="1">
      <alignment vertical="center" wrapText="1"/>
    </xf>
    <xf numFmtId="3" fontId="30" fillId="3" borderId="16" xfId="0" applyNumberFormat="1" applyFont="1" applyFill="1" applyBorder="1" applyAlignment="1">
      <alignment vertical="center" wrapText="1"/>
    </xf>
    <xf numFmtId="0" fontId="0" fillId="0" borderId="16" xfId="0" applyBorder="1"/>
    <xf numFmtId="3" fontId="16" fillId="0" borderId="16" xfId="0" applyNumberFormat="1" applyFont="1" applyBorder="1" applyAlignment="1">
      <alignment horizontal="right"/>
    </xf>
    <xf numFmtId="3" fontId="11" fillId="0" borderId="27" xfId="0" applyNumberFormat="1" applyFont="1" applyBorder="1" applyAlignment="1">
      <alignment horizontal="right" vertical="center"/>
    </xf>
    <xf numFmtId="0" fontId="83" fillId="3" borderId="2" xfId="0" applyFont="1" applyFill="1" applyBorder="1" applyAlignment="1"/>
    <xf numFmtId="3" fontId="10" fillId="2" borderId="1" xfId="0" applyNumberFormat="1" applyFont="1" applyFill="1" applyBorder="1" applyAlignment="1">
      <alignment horizontal="right" vertical="center"/>
    </xf>
    <xf numFmtId="0" fontId="18" fillId="3" borderId="62" xfId="0" applyFont="1" applyFill="1" applyBorder="1" applyAlignment="1"/>
    <xf numFmtId="4" fontId="0" fillId="0" borderId="2" xfId="0" applyNumberFormat="1" applyBorder="1"/>
    <xf numFmtId="0" fontId="0" fillId="5" borderId="2" xfId="0" applyFill="1" applyBorder="1" applyAlignment="1"/>
    <xf numFmtId="49" fontId="11" fillId="5" borderId="16" xfId="0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 wrapText="1"/>
    </xf>
    <xf numFmtId="0" fontId="11" fillId="5" borderId="28" xfId="0" applyFont="1" applyFill="1" applyBorder="1" applyAlignment="1">
      <alignment horizontal="center" vertical="center"/>
    </xf>
    <xf numFmtId="3" fontId="11" fillId="5" borderId="21" xfId="0" applyNumberFormat="1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 wrapText="1"/>
    </xf>
    <xf numFmtId="3" fontId="11" fillId="5" borderId="22" xfId="0" applyNumberFormat="1" applyFont="1" applyFill="1" applyBorder="1" applyAlignment="1">
      <alignment horizontal="right" vertical="center"/>
    </xf>
    <xf numFmtId="3" fontId="12" fillId="5" borderId="16" xfId="0" applyNumberFormat="1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3" fontId="12" fillId="5" borderId="14" xfId="0" applyNumberFormat="1" applyFont="1" applyFill="1" applyBorder="1" applyAlignment="1">
      <alignment horizontal="right" vertical="center" wrapText="1"/>
    </xf>
    <xf numFmtId="3" fontId="11" fillId="5" borderId="16" xfId="0" applyNumberFormat="1" applyFont="1" applyFill="1" applyBorder="1" applyAlignment="1">
      <alignment horizontal="right" vertical="center"/>
    </xf>
    <xf numFmtId="49" fontId="12" fillId="5" borderId="16" xfId="0" applyNumberFormat="1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left" vertical="center"/>
    </xf>
    <xf numFmtId="3" fontId="12" fillId="5" borderId="21" xfId="0" applyNumberFormat="1" applyFont="1" applyFill="1" applyBorder="1" applyAlignment="1">
      <alignment horizontal="right" vertical="center"/>
    </xf>
    <xf numFmtId="3" fontId="12" fillId="5" borderId="2" xfId="0" applyNumberFormat="1" applyFont="1" applyFill="1" applyBorder="1" applyAlignment="1">
      <alignment horizontal="right" vertical="center"/>
    </xf>
    <xf numFmtId="3" fontId="12" fillId="5" borderId="22" xfId="0" applyNumberFormat="1" applyFont="1" applyFill="1" applyBorder="1" applyAlignment="1">
      <alignment horizontal="right" vertical="center"/>
    </xf>
    <xf numFmtId="3" fontId="12" fillId="5" borderId="16" xfId="0" applyNumberFormat="1" applyFont="1" applyFill="1" applyBorder="1" applyAlignment="1">
      <alignment horizontal="right" vertical="center"/>
    </xf>
    <xf numFmtId="164" fontId="93" fillId="3" borderId="2" xfId="1" applyNumberFormat="1" applyFont="1" applyFill="1" applyBorder="1" applyAlignment="1">
      <alignment horizontal="left" vertical="center" wrapText="1"/>
    </xf>
    <xf numFmtId="3" fontId="0" fillId="0" borderId="2" xfId="0" applyNumberFormat="1" applyFill="1" applyBorder="1"/>
    <xf numFmtId="3" fontId="16" fillId="5" borderId="22" xfId="0" applyNumberFormat="1" applyFont="1" applyFill="1" applyBorder="1" applyAlignment="1">
      <alignment horizontal="right"/>
    </xf>
    <xf numFmtId="4" fontId="30" fillId="17" borderId="2" xfId="0" applyNumberFormat="1" applyFont="1" applyFill="1" applyBorder="1" applyAlignment="1">
      <alignment horizontal="center"/>
    </xf>
    <xf numFmtId="0" fontId="42" fillId="10" borderId="16" xfId="0" applyFont="1" applyFill="1" applyBorder="1" applyProtection="1">
      <protection locked="0"/>
    </xf>
    <xf numFmtId="0" fontId="42" fillId="11" borderId="16" xfId="0" applyFont="1" applyFill="1" applyBorder="1" applyProtection="1">
      <protection locked="0"/>
    </xf>
    <xf numFmtId="0" fontId="44" fillId="0" borderId="16" xfId="0" applyFont="1" applyBorder="1" applyProtection="1">
      <protection locked="0"/>
    </xf>
    <xf numFmtId="0" fontId="44" fillId="0" borderId="16" xfId="0" applyFont="1" applyBorder="1" applyAlignment="1" applyProtection="1">
      <protection locked="0"/>
    </xf>
    <xf numFmtId="0" fontId="44" fillId="11" borderId="16" xfId="0" applyFont="1" applyFill="1" applyBorder="1" applyAlignment="1" applyProtection="1">
      <protection locked="0"/>
    </xf>
    <xf numFmtId="0" fontId="0" fillId="18" borderId="2" xfId="0" applyFill="1" applyBorder="1"/>
    <xf numFmtId="0" fontId="0" fillId="16" borderId="2" xfId="0" applyFill="1" applyBorder="1"/>
    <xf numFmtId="0" fontId="44" fillId="16" borderId="16" xfId="0" applyFont="1" applyFill="1" applyBorder="1" applyAlignment="1" applyProtection="1">
      <protection locked="0"/>
    </xf>
    <xf numFmtId="0" fontId="44" fillId="16" borderId="2" xfId="0" applyFont="1" applyFill="1" applyBorder="1" applyAlignment="1" applyProtection="1">
      <protection locked="0"/>
    </xf>
    <xf numFmtId="3" fontId="0" fillId="16" borderId="2" xfId="0" applyNumberFormat="1" applyFill="1" applyBorder="1"/>
    <xf numFmtId="164" fontId="30" fillId="16" borderId="2" xfId="1" applyNumberFormat="1" applyFont="1" applyFill="1" applyBorder="1"/>
    <xf numFmtId="0" fontId="0" fillId="16" borderId="14" xfId="0" applyFill="1" applyBorder="1"/>
    <xf numFmtId="3" fontId="12" fillId="0" borderId="50" xfId="0" applyNumberFormat="1" applyFont="1" applyBorder="1" applyAlignment="1">
      <alignment horizontal="right" vertical="center"/>
    </xf>
    <xf numFmtId="3" fontId="16" fillId="0" borderId="50" xfId="0" applyNumberFormat="1" applyFont="1" applyBorder="1" applyAlignment="1">
      <alignment horizontal="right"/>
    </xf>
    <xf numFmtId="3" fontId="11" fillId="0" borderId="55" xfId="0" applyNumberFormat="1" applyFont="1" applyBorder="1" applyAlignment="1">
      <alignment horizontal="right" vertical="center"/>
    </xf>
    <xf numFmtId="3" fontId="21" fillId="3" borderId="8" xfId="0" applyNumberFormat="1" applyFont="1" applyFill="1" applyBorder="1" applyAlignment="1"/>
    <xf numFmtId="3" fontId="21" fillId="16" borderId="14" xfId="0" applyNumberFormat="1" applyFont="1" applyFill="1" applyBorder="1" applyAlignment="1"/>
    <xf numFmtId="3" fontId="10" fillId="2" borderId="50" xfId="0" applyNumberFormat="1" applyFont="1" applyFill="1" applyBorder="1" applyAlignment="1">
      <alignment horizontal="right" vertical="center"/>
    </xf>
    <xf numFmtId="3" fontId="21" fillId="16" borderId="16" xfId="0" applyNumberFormat="1" applyFont="1" applyFill="1" applyBorder="1" applyAlignment="1"/>
    <xf numFmtId="0" fontId="17" fillId="4" borderId="52" xfId="0" applyFont="1" applyFill="1" applyBorder="1" applyAlignment="1">
      <alignment horizontal="center"/>
    </xf>
    <xf numFmtId="3" fontId="11" fillId="0" borderId="47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3" fontId="11" fillId="0" borderId="57" xfId="0" applyNumberFormat="1" applyFont="1" applyBorder="1" applyAlignment="1">
      <alignment horizontal="right" vertical="center"/>
    </xf>
    <xf numFmtId="3" fontId="12" fillId="0" borderId="55" xfId="0" applyNumberFormat="1" applyFont="1" applyBorder="1" applyAlignment="1">
      <alignment horizontal="right"/>
    </xf>
    <xf numFmtId="3" fontId="5" fillId="0" borderId="26" xfId="0" applyNumberFormat="1" applyFont="1" applyBorder="1" applyAlignment="1"/>
    <xf numFmtId="0" fontId="18" fillId="0" borderId="33" xfId="0" applyFont="1" applyFill="1" applyBorder="1" applyAlignment="1">
      <alignment horizontal="right"/>
    </xf>
    <xf numFmtId="0" fontId="0" fillId="0" borderId="1" xfId="0" applyBorder="1" applyAlignment="1"/>
    <xf numFmtId="3" fontId="21" fillId="3" borderId="1" xfId="0" applyNumberFormat="1" applyFont="1" applyFill="1" applyBorder="1" applyAlignment="1"/>
    <xf numFmtId="3" fontId="21" fillId="3" borderId="10" xfId="0" applyNumberFormat="1" applyFont="1" applyFill="1" applyBorder="1" applyAlignment="1"/>
    <xf numFmtId="3" fontId="21" fillId="3" borderId="11" xfId="0" applyNumberFormat="1" applyFont="1" applyFill="1" applyBorder="1" applyAlignment="1"/>
    <xf numFmtId="3" fontId="5" fillId="3" borderId="10" xfId="0" applyNumberFormat="1" applyFont="1" applyFill="1" applyBorder="1" applyAlignment="1"/>
    <xf numFmtId="0" fontId="18" fillId="3" borderId="1" xfId="0" applyFont="1" applyFill="1" applyBorder="1" applyAlignment="1">
      <alignment horizontal="right"/>
    </xf>
    <xf numFmtId="3" fontId="18" fillId="3" borderId="17" xfId="0" applyNumberFormat="1" applyFont="1" applyFill="1" applyBorder="1" applyAlignment="1">
      <alignment horizontal="right"/>
    </xf>
    <xf numFmtId="0" fontId="18" fillId="3" borderId="18" xfId="0" applyFont="1" applyFill="1" applyBorder="1" applyAlignment="1">
      <alignment horizontal="right"/>
    </xf>
    <xf numFmtId="49" fontId="11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1" fillId="2" borderId="2" xfId="0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right" vertical="center"/>
    </xf>
    <xf numFmtId="3" fontId="12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/>
    <xf numFmtId="0" fontId="18" fillId="2" borderId="2" xfId="0" applyFont="1" applyFill="1" applyBorder="1" applyAlignment="1">
      <alignment horizontal="right"/>
    </xf>
    <xf numFmtId="49" fontId="10" fillId="2" borderId="2" xfId="0" applyNumberFormat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/>
    </xf>
    <xf numFmtId="0" fontId="12" fillId="0" borderId="2" xfId="0" applyFont="1" applyBorder="1" applyAlignment="1">
      <alignment horizontal="left" wrapText="1"/>
    </xf>
    <xf numFmtId="14" fontId="12" fillId="0" borderId="2" xfId="0" applyNumberFormat="1" applyFont="1" applyBorder="1" applyAlignment="1">
      <alignment horizontal="right"/>
    </xf>
    <xf numFmtId="4" fontId="18" fillId="16" borderId="21" xfId="0" applyNumberFormat="1" applyFont="1" applyFill="1" applyBorder="1" applyAlignment="1">
      <alignment horizontal="right"/>
    </xf>
    <xf numFmtId="4" fontId="18" fillId="16" borderId="16" xfId="0" applyNumberFormat="1" applyFont="1" applyFill="1" applyBorder="1" applyAlignment="1">
      <alignment horizontal="right"/>
    </xf>
    <xf numFmtId="0" fontId="18" fillId="10" borderId="15" xfId="0" applyFont="1" applyFill="1" applyBorder="1" applyAlignment="1">
      <alignment horizontal="right"/>
    </xf>
    <xf numFmtId="164" fontId="66" fillId="10" borderId="15" xfId="1" applyNumberFormat="1" applyFont="1" applyFill="1" applyBorder="1"/>
    <xf numFmtId="4" fontId="12" fillId="0" borderId="16" xfId="0" applyNumberFormat="1" applyFont="1" applyBorder="1" applyAlignment="1">
      <alignment horizontal="right" vertical="center"/>
    </xf>
    <xf numFmtId="0" fontId="18" fillId="3" borderId="16" xfId="0" applyFont="1" applyFill="1" applyBorder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3" fontId="18" fillId="3" borderId="11" xfId="0" applyNumberFormat="1" applyFont="1" applyFill="1" applyBorder="1" applyAlignment="1">
      <alignment horizontal="right"/>
    </xf>
    <xf numFmtId="0" fontId="0" fillId="3" borderId="8" xfId="0" applyFill="1" applyBorder="1" applyAlignment="1"/>
    <xf numFmtId="49" fontId="20" fillId="3" borderId="15" xfId="0" applyNumberFormat="1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9" fillId="3" borderId="26" xfId="0" applyFont="1" applyFill="1" applyBorder="1" applyAlignment="1">
      <alignment horizontal="left"/>
    </xf>
    <xf numFmtId="3" fontId="14" fillId="5" borderId="2" xfId="0" applyNumberFormat="1" applyFont="1" applyFill="1" applyBorder="1" applyAlignment="1">
      <alignment horizontal="right" vertical="center"/>
    </xf>
    <xf numFmtId="0" fontId="18" fillId="5" borderId="2" xfId="0" applyFont="1" applyFill="1" applyBorder="1" applyAlignment="1">
      <alignment horizontal="right"/>
    </xf>
    <xf numFmtId="0" fontId="18" fillId="3" borderId="0" xfId="0" applyFont="1" applyFill="1" applyBorder="1" applyAlignment="1"/>
    <xf numFmtId="3" fontId="10" fillId="2" borderId="63" xfId="0" applyNumberFormat="1" applyFont="1" applyFill="1" applyBorder="1" applyAlignment="1">
      <alignment horizontal="right" vertical="center"/>
    </xf>
    <xf numFmtId="3" fontId="11" fillId="0" borderId="50" xfId="0" applyNumberFormat="1" applyFont="1" applyBorder="1" applyAlignment="1">
      <alignment horizontal="right" vertical="center"/>
    </xf>
    <xf numFmtId="3" fontId="11" fillId="13" borderId="50" xfId="0" applyNumberFormat="1" applyFont="1" applyFill="1" applyBorder="1" applyAlignment="1">
      <alignment horizontal="right" vertical="center"/>
    </xf>
    <xf numFmtId="3" fontId="14" fillId="0" borderId="50" xfId="0" applyNumberFormat="1" applyFont="1" applyBorder="1" applyAlignment="1">
      <alignment horizontal="right" vertical="center"/>
    </xf>
    <xf numFmtId="3" fontId="12" fillId="0" borderId="50" xfId="0" applyNumberFormat="1" applyFont="1" applyBorder="1" applyAlignment="1">
      <alignment horizontal="right" vertical="center" wrapText="1"/>
    </xf>
    <xf numFmtId="3" fontId="12" fillId="0" borderId="64" xfId="0" applyNumberFormat="1" applyFont="1" applyBorder="1" applyAlignment="1">
      <alignment horizontal="right"/>
    </xf>
    <xf numFmtId="3" fontId="5" fillId="0" borderId="49" xfId="0" applyNumberFormat="1" applyFont="1" applyBorder="1" applyAlignment="1"/>
    <xf numFmtId="3" fontId="5" fillId="0" borderId="50" xfId="0" applyNumberFormat="1" applyFont="1" applyBorder="1" applyAlignment="1"/>
    <xf numFmtId="3" fontId="5" fillId="3" borderId="50" xfId="0" applyNumberFormat="1" applyFont="1" applyFill="1" applyBorder="1" applyAlignment="1"/>
    <xf numFmtId="0" fontId="83" fillId="3" borderId="0" xfId="0" applyFont="1" applyFill="1" applyBorder="1" applyAlignment="1"/>
    <xf numFmtId="3" fontId="11" fillId="2" borderId="16" xfId="0" applyNumberFormat="1" applyFont="1" applyFill="1" applyBorder="1" applyAlignment="1">
      <alignment horizontal="right" vertical="center"/>
    </xf>
    <xf numFmtId="14" fontId="5" fillId="0" borderId="2" xfId="0" applyNumberFormat="1" applyFont="1" applyBorder="1" applyAlignment="1"/>
    <xf numFmtId="4" fontId="10" fillId="2" borderId="2" xfId="0" applyNumberFormat="1" applyFont="1" applyFill="1" applyBorder="1" applyAlignment="1">
      <alignment horizontal="right" vertical="center"/>
    </xf>
    <xf numFmtId="14" fontId="11" fillId="0" borderId="16" xfId="0" applyNumberFormat="1" applyFont="1" applyBorder="1" applyAlignment="1">
      <alignment horizontal="right" vertical="center"/>
    </xf>
    <xf numFmtId="0" fontId="0" fillId="14" borderId="2" xfId="0" applyFill="1" applyBorder="1" applyAlignment="1">
      <alignment wrapText="1"/>
    </xf>
    <xf numFmtId="14" fontId="30" fillId="0" borderId="2" xfId="1" applyNumberFormat="1" applyFont="1" applyFill="1" applyBorder="1"/>
    <xf numFmtId="0" fontId="0" fillId="5" borderId="2" xfId="0" applyFill="1" applyBorder="1"/>
    <xf numFmtId="0" fontId="0" fillId="5" borderId="47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47" xfId="0" applyFill="1" applyBorder="1" applyAlignment="1"/>
    <xf numFmtId="0" fontId="0" fillId="5" borderId="8" xfId="0" applyFill="1" applyBorder="1" applyAlignment="1"/>
    <xf numFmtId="0" fontId="0" fillId="5" borderId="16" xfId="0" applyFill="1" applyBorder="1" applyAlignment="1">
      <alignment wrapText="1"/>
    </xf>
    <xf numFmtId="0" fontId="0" fillId="5" borderId="46" xfId="0" applyFill="1" applyBorder="1" applyAlignment="1"/>
    <xf numFmtId="3" fontId="0" fillId="5" borderId="1" xfId="0" applyNumberFormat="1" applyFill="1" applyBorder="1" applyAlignment="1"/>
    <xf numFmtId="3" fontId="0" fillId="5" borderId="2" xfId="0" applyNumberFormat="1" applyFill="1" applyBorder="1"/>
    <xf numFmtId="0" fontId="0" fillId="5" borderId="15" xfId="0" applyFill="1" applyBorder="1" applyAlignment="1"/>
    <xf numFmtId="0" fontId="80" fillId="3" borderId="62" xfId="0" applyFont="1" applyFill="1" applyBorder="1"/>
    <xf numFmtId="0" fontId="81" fillId="3" borderId="35" xfId="0" applyFont="1" applyFill="1" applyBorder="1" applyAlignment="1">
      <alignment horizontal="center"/>
    </xf>
    <xf numFmtId="0" fontId="81" fillId="3" borderId="65" xfId="0" applyFont="1" applyFill="1" applyBorder="1" applyAlignment="1">
      <alignment horizontal="left"/>
    </xf>
    <xf numFmtId="0" fontId="84" fillId="8" borderId="6" xfId="0" applyFont="1" applyFill="1" applyBorder="1" applyAlignment="1">
      <alignment horizontal="center" vertical="center"/>
    </xf>
    <xf numFmtId="3" fontId="88" fillId="3" borderId="35" xfId="0" applyNumberFormat="1" applyFont="1" applyFill="1" applyBorder="1" applyAlignment="1"/>
    <xf numFmtId="3" fontId="87" fillId="3" borderId="65" xfId="0" applyNumberFormat="1" applyFont="1" applyFill="1" applyBorder="1" applyAlignment="1"/>
    <xf numFmtId="3" fontId="5" fillId="3" borderId="11" xfId="0" applyNumberFormat="1" applyFont="1" applyFill="1" applyBorder="1" applyAlignment="1"/>
    <xf numFmtId="3" fontId="5" fillId="3" borderId="1" xfId="0" applyNumberFormat="1" applyFont="1" applyFill="1" applyBorder="1" applyAlignment="1"/>
    <xf numFmtId="0" fontId="0" fillId="3" borderId="10" xfId="0" applyFill="1" applyBorder="1"/>
    <xf numFmtId="0" fontId="0" fillId="3" borderId="62" xfId="0" applyFill="1" applyBorder="1"/>
    <xf numFmtId="0" fontId="0" fillId="3" borderId="34" xfId="0" applyFill="1" applyBorder="1"/>
    <xf numFmtId="0" fontId="0" fillId="3" borderId="36" xfId="0" applyFill="1" applyBorder="1"/>
    <xf numFmtId="0" fontId="0" fillId="3" borderId="65" xfId="0" applyFill="1" applyBorder="1"/>
    <xf numFmtId="0" fontId="19" fillId="0" borderId="2" xfId="0" applyFont="1" applyFill="1" applyBorder="1" applyAlignment="1">
      <alignment horizontal="center"/>
    </xf>
    <xf numFmtId="3" fontId="0" fillId="11" borderId="2" xfId="0" applyNumberFormat="1" applyFill="1" applyBorder="1"/>
    <xf numFmtId="4" fontId="0" fillId="5" borderId="1" xfId="0" applyNumberFormat="1" applyFill="1" applyBorder="1" applyAlignment="1">
      <alignment wrapText="1"/>
    </xf>
    <xf numFmtId="165" fontId="96" fillId="0" borderId="2" xfId="0" applyNumberFormat="1" applyFont="1" applyBorder="1"/>
    <xf numFmtId="0" fontId="46" fillId="5" borderId="2" xfId="0" applyFont="1" applyFill="1" applyBorder="1" applyProtection="1">
      <protection locked="0"/>
    </xf>
    <xf numFmtId="0" fontId="54" fillId="5" borderId="2" xfId="0" applyFont="1" applyFill="1" applyBorder="1" applyAlignment="1" applyProtection="1">
      <alignment horizontal="right"/>
      <protection locked="0"/>
    </xf>
    <xf numFmtId="49" fontId="55" fillId="5" borderId="2" xfId="0" quotePrefix="1" applyNumberFormat="1" applyFont="1" applyFill="1" applyBorder="1" applyAlignment="1" applyProtection="1">
      <alignment horizontal="right"/>
      <protection locked="0"/>
    </xf>
    <xf numFmtId="0" fontId="55" fillId="5" borderId="2" xfId="0" applyFont="1" applyFill="1" applyBorder="1" applyAlignment="1" applyProtection="1">
      <alignment horizontal="right"/>
      <protection locked="0"/>
    </xf>
    <xf numFmtId="3" fontId="12" fillId="0" borderId="2" xfId="0" applyNumberFormat="1" applyFont="1" applyFill="1" applyBorder="1" applyAlignment="1">
      <alignment horizontal="right"/>
    </xf>
    <xf numFmtId="3" fontId="12" fillId="0" borderId="21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169" fontId="12" fillId="0" borderId="14" xfId="0" applyNumberFormat="1" applyFont="1" applyBorder="1" applyAlignment="1">
      <alignment horizontal="right" vertical="center"/>
    </xf>
    <xf numFmtId="169" fontId="12" fillId="0" borderId="21" xfId="0" applyNumberFormat="1" applyFont="1" applyFill="1" applyBorder="1" applyAlignment="1">
      <alignment horizontal="right" vertical="center"/>
    </xf>
    <xf numFmtId="43" fontId="0" fillId="0" borderId="2" xfId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58" fillId="0" borderId="14" xfId="0" applyFont="1" applyBorder="1"/>
    <xf numFmtId="0" fontId="0" fillId="0" borderId="1" xfId="0" applyBorder="1"/>
    <xf numFmtId="0" fontId="41" fillId="0" borderId="0" xfId="0" applyFont="1" applyBorder="1" applyAlignment="1" applyProtection="1">
      <alignment horizontal="center" vertical="center" wrapText="1"/>
      <protection locked="0"/>
    </xf>
    <xf numFmtId="4" fontId="97" fillId="5" borderId="0" xfId="0" applyNumberFormat="1" applyFont="1" applyFill="1" applyBorder="1" applyAlignment="1"/>
    <xf numFmtId="0" fontId="42" fillId="3" borderId="14" xfId="0" applyFont="1" applyFill="1" applyBorder="1" applyAlignment="1" applyProtection="1">
      <alignment horizontal="center" vertical="center"/>
      <protection locked="0"/>
    </xf>
    <xf numFmtId="0" fontId="101" fillId="0" borderId="0" xfId="0" applyFont="1" applyAlignment="1">
      <alignment vertical="center"/>
    </xf>
    <xf numFmtId="0" fontId="101" fillId="0" borderId="0" xfId="0" applyFont="1"/>
    <xf numFmtId="165" fontId="101" fillId="0" borderId="0" xfId="0" applyNumberFormat="1" applyFont="1"/>
    <xf numFmtId="0" fontId="98" fillId="19" borderId="21" xfId="0" applyFont="1" applyFill="1" applyBorder="1" applyAlignment="1" applyProtection="1">
      <alignment vertical="center"/>
      <protection locked="0"/>
    </xf>
    <xf numFmtId="0" fontId="99" fillId="19" borderId="14" xfId="0" applyFont="1" applyFill="1" applyBorder="1" applyAlignment="1" applyProtection="1">
      <alignment horizontal="center" vertical="center"/>
      <protection locked="0"/>
    </xf>
    <xf numFmtId="165" fontId="100" fillId="19" borderId="14" xfId="0" applyNumberFormat="1" applyFont="1" applyFill="1" applyBorder="1" applyAlignment="1">
      <alignment vertical="center"/>
    </xf>
    <xf numFmtId="0" fontId="99" fillId="19" borderId="21" xfId="0" applyFont="1" applyFill="1" applyBorder="1" applyProtection="1">
      <protection locked="0"/>
    </xf>
    <xf numFmtId="165" fontId="100" fillId="19" borderId="14" xfId="0" applyNumberFormat="1" applyFont="1" applyFill="1" applyBorder="1"/>
    <xf numFmtId="0" fontId="102" fillId="19" borderId="21" xfId="0" applyFont="1" applyFill="1" applyBorder="1" applyAlignment="1" applyProtection="1">
      <alignment vertical="center"/>
      <protection locked="0"/>
    </xf>
    <xf numFmtId="0" fontId="103" fillId="19" borderId="14" xfId="0" applyFont="1" applyFill="1" applyBorder="1" applyAlignment="1" applyProtection="1">
      <alignment horizontal="center" vertical="center"/>
      <protection locked="0"/>
    </xf>
    <xf numFmtId="165" fontId="104" fillId="19" borderId="14" xfId="1" applyNumberFormat="1" applyFont="1" applyFill="1" applyBorder="1" applyAlignment="1" applyProtection="1">
      <alignment vertical="center"/>
      <protection locked="0"/>
    </xf>
    <xf numFmtId="0" fontId="102" fillId="19" borderId="2" xfId="0" applyFont="1" applyFill="1" applyBorder="1" applyAlignment="1" applyProtection="1">
      <alignment vertical="center"/>
      <protection locked="0"/>
    </xf>
    <xf numFmtId="0" fontId="103" fillId="19" borderId="2" xfId="0" applyFont="1" applyFill="1" applyBorder="1" applyAlignment="1" applyProtection="1">
      <alignment horizontal="center" vertical="center"/>
      <protection locked="0"/>
    </xf>
    <xf numFmtId="165" fontId="104" fillId="19" borderId="14" xfId="0" applyNumberFormat="1" applyFont="1" applyFill="1" applyBorder="1" applyAlignment="1">
      <alignment vertical="center"/>
    </xf>
    <xf numFmtId="0" fontId="105" fillId="19" borderId="2" xfId="0" applyFont="1" applyFill="1" applyBorder="1" applyProtection="1">
      <protection locked="0"/>
    </xf>
    <xf numFmtId="0" fontId="99" fillId="19" borderId="2" xfId="0" applyFont="1" applyFill="1" applyBorder="1" applyProtection="1">
      <protection locked="0"/>
    </xf>
    <xf numFmtId="165" fontId="47" fillId="3" borderId="14" xfId="0" applyNumberFormat="1" applyFont="1" applyFill="1" applyBorder="1"/>
    <xf numFmtId="0" fontId="41" fillId="3" borderId="9" xfId="0" applyFont="1" applyFill="1" applyBorder="1" applyAlignment="1" applyProtection="1">
      <alignment vertical="center"/>
      <protection locked="0"/>
    </xf>
    <xf numFmtId="0" fontId="42" fillId="3" borderId="9" xfId="0" applyFont="1" applyFill="1" applyBorder="1" applyAlignment="1" applyProtection="1">
      <alignment horizontal="center" vertical="center"/>
      <protection locked="0"/>
    </xf>
    <xf numFmtId="0" fontId="43" fillId="3" borderId="9" xfId="0" applyFont="1" applyFill="1" applyBorder="1" applyAlignment="1" applyProtection="1">
      <alignment horizontal="center" vertical="center"/>
      <protection locked="0"/>
    </xf>
    <xf numFmtId="0" fontId="43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46" xfId="0" applyFont="1" applyFill="1" applyBorder="1" applyAlignment="1">
      <alignment horizontal="center" vertical="center"/>
    </xf>
    <xf numFmtId="0" fontId="41" fillId="3" borderId="21" xfId="0" applyFont="1" applyFill="1" applyBorder="1" applyProtection="1">
      <protection locked="0"/>
    </xf>
    <xf numFmtId="0" fontId="106" fillId="0" borderId="0" xfId="0" applyFont="1" applyAlignment="1">
      <alignment horizontal="right"/>
    </xf>
    <xf numFmtId="0" fontId="42" fillId="5" borderId="14" xfId="0" applyFont="1" applyFill="1" applyBorder="1" applyAlignment="1" applyProtection="1">
      <alignment horizontal="center" vertical="center"/>
      <protection locked="0"/>
    </xf>
    <xf numFmtId="0" fontId="42" fillId="0" borderId="14" xfId="0" applyFont="1" applyFill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51" fillId="5" borderId="14" xfId="0" applyFont="1" applyFill="1" applyBorder="1" applyAlignment="1" applyProtection="1">
      <alignment horizontal="center" vertical="center"/>
      <protection locked="0"/>
    </xf>
    <xf numFmtId="0" fontId="42" fillId="5" borderId="14" xfId="0" applyFont="1" applyFill="1" applyBorder="1" applyAlignment="1" applyProtection="1">
      <alignment horizontal="center" vertical="center" wrapText="1"/>
      <protection locked="0"/>
    </xf>
    <xf numFmtId="0" fontId="42" fillId="5" borderId="2" xfId="0" applyFont="1" applyFill="1" applyBorder="1" applyAlignment="1" applyProtection="1">
      <alignment horizontal="center" vertical="center"/>
      <protection locked="0"/>
    </xf>
    <xf numFmtId="0" fontId="107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2" xfId="0" applyFont="1" applyFill="1" applyBorder="1" applyAlignment="1" applyProtection="1">
      <alignment vertical="center" wrapText="1"/>
      <protection locked="0"/>
    </xf>
    <xf numFmtId="0" fontId="53" fillId="3" borderId="2" xfId="0" applyFont="1" applyFill="1" applyBorder="1" applyAlignment="1" applyProtection="1">
      <alignment horizontal="center" vertical="center"/>
      <protection locked="0"/>
    </xf>
    <xf numFmtId="0" fontId="53" fillId="3" borderId="2" xfId="0" applyFont="1" applyFill="1" applyBorder="1" applyAlignment="1" applyProtection="1">
      <alignment horizontal="left" vertical="center"/>
      <protection locked="0"/>
    </xf>
    <xf numFmtId="0" fontId="42" fillId="3" borderId="21" xfId="0" applyFont="1" applyFill="1" applyBorder="1" applyAlignment="1" applyProtection="1">
      <alignment vertical="center"/>
      <protection locked="0"/>
    </xf>
    <xf numFmtId="0" fontId="0" fillId="0" borderId="2" xfId="0" applyFill="1" applyBorder="1" applyAlignment="1"/>
    <xf numFmtId="0" fontId="15" fillId="12" borderId="2" xfId="0" applyFont="1" applyFill="1" applyBorder="1" applyAlignment="1">
      <alignment horizontal="left" wrapText="1"/>
    </xf>
    <xf numFmtId="4" fontId="0" fillId="0" borderId="0" xfId="0" applyNumberFormat="1"/>
    <xf numFmtId="165" fontId="48" fillId="0" borderId="14" xfId="0" applyNumberFormat="1" applyFont="1" applyFill="1" applyBorder="1"/>
    <xf numFmtId="0" fontId="8" fillId="0" borderId="16" xfId="0" applyFont="1" applyFill="1" applyBorder="1" applyAlignment="1"/>
    <xf numFmtId="14" fontId="8" fillId="0" borderId="0" xfId="0" applyNumberFormat="1" applyFont="1" applyFill="1" applyAlignment="1"/>
    <xf numFmtId="14" fontId="12" fillId="0" borderId="16" xfId="0" applyNumberFormat="1" applyFont="1" applyFill="1" applyBorder="1" applyAlignment="1">
      <alignment horizontal="right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left" vertical="center"/>
    </xf>
    <xf numFmtId="3" fontId="12" fillId="0" borderId="22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/>
    </xf>
    <xf numFmtId="3" fontId="12" fillId="0" borderId="16" xfId="0" applyNumberFormat="1" applyFont="1" applyFill="1" applyBorder="1" applyAlignment="1">
      <alignment horizontal="right" vertical="center"/>
    </xf>
    <xf numFmtId="3" fontId="10" fillId="0" borderId="1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/>
    <xf numFmtId="170" fontId="11" fillId="0" borderId="16" xfId="0" applyNumberFormat="1" applyFont="1" applyBorder="1" applyAlignment="1">
      <alignment horizontal="right" vertical="center"/>
    </xf>
    <xf numFmtId="4" fontId="11" fillId="13" borderId="2" xfId="0" applyNumberFormat="1" applyFont="1" applyFill="1" applyBorder="1" applyAlignment="1">
      <alignment horizontal="right" vertical="center"/>
    </xf>
    <xf numFmtId="165" fontId="108" fillId="0" borderId="14" xfId="0" applyNumberFormat="1" applyFont="1" applyBorder="1"/>
    <xf numFmtId="165" fontId="43" fillId="0" borderId="0" xfId="0" applyNumberFormat="1" applyFont="1" applyFill="1" applyBorder="1"/>
    <xf numFmtId="165" fontId="47" fillId="0" borderId="0" xfId="0" applyNumberFormat="1" applyFont="1" applyFill="1" applyBorder="1"/>
    <xf numFmtId="0" fontId="0" fillId="0" borderId="2" xfId="0" applyBorder="1" applyAlignment="1">
      <alignment horizontal="center" vertical="center"/>
    </xf>
    <xf numFmtId="0" fontId="73" fillId="14" borderId="2" xfId="0" applyFont="1" applyFill="1" applyBorder="1" applyAlignment="1">
      <alignment horizontal="center" vertical="center" wrapText="1"/>
    </xf>
    <xf numFmtId="0" fontId="0" fillId="12" borderId="2" xfId="0" applyFill="1" applyBorder="1"/>
    <xf numFmtId="4" fontId="94" fillId="12" borderId="2" xfId="0" applyNumberFormat="1" applyFont="1" applyFill="1" applyBorder="1"/>
    <xf numFmtId="0" fontId="67" fillId="12" borderId="16" xfId="0" applyFont="1" applyFill="1" applyBorder="1" applyProtection="1">
      <protection locked="0"/>
    </xf>
    <xf numFmtId="0" fontId="112" fillId="19" borderId="2" xfId="0" applyFont="1" applyFill="1" applyBorder="1" applyAlignment="1"/>
    <xf numFmtId="164" fontId="113" fillId="19" borderId="16" xfId="1" applyNumberFormat="1" applyFont="1" applyFill="1" applyBorder="1" applyAlignment="1">
      <alignment vertical="center" wrapText="1"/>
    </xf>
    <xf numFmtId="0" fontId="114" fillId="19" borderId="2" xfId="0" applyFont="1" applyFill="1" applyBorder="1" applyAlignment="1">
      <alignment wrapText="1"/>
    </xf>
    <xf numFmtId="164" fontId="113" fillId="19" borderId="2" xfId="1" applyNumberFormat="1" applyFont="1" applyFill="1" applyBorder="1" applyAlignment="1">
      <alignment horizontal="left" vertical="center" wrapText="1"/>
    </xf>
    <xf numFmtId="164" fontId="113" fillId="19" borderId="2" xfId="1" applyNumberFormat="1" applyFont="1" applyFill="1" applyBorder="1" applyAlignment="1">
      <alignment vertical="center" wrapText="1"/>
    </xf>
    <xf numFmtId="167" fontId="115" fillId="19" borderId="2" xfId="0" applyNumberFormat="1" applyFont="1" applyFill="1" applyBorder="1"/>
    <xf numFmtId="164" fontId="115" fillId="19" borderId="2" xfId="1" applyNumberFormat="1" applyFont="1" applyFill="1" applyBorder="1"/>
    <xf numFmtId="3" fontId="115" fillId="19" borderId="2" xfId="0" applyNumberFormat="1" applyFont="1" applyFill="1" applyBorder="1" applyAlignment="1">
      <alignment vertical="center" wrapText="1"/>
    </xf>
    <xf numFmtId="3" fontId="115" fillId="19" borderId="14" xfId="0" applyNumberFormat="1" applyFont="1" applyFill="1" applyBorder="1" applyAlignment="1">
      <alignment vertical="center" wrapText="1"/>
    </xf>
    <xf numFmtId="3" fontId="115" fillId="19" borderId="16" xfId="0" applyNumberFormat="1" applyFont="1" applyFill="1" applyBorder="1" applyAlignment="1">
      <alignment vertical="center" wrapText="1"/>
    </xf>
    <xf numFmtId="4" fontId="115" fillId="19" borderId="2" xfId="0" applyNumberFormat="1" applyFont="1" applyFill="1" applyBorder="1" applyAlignment="1">
      <alignment vertical="center" wrapText="1"/>
    </xf>
    <xf numFmtId="3" fontId="113" fillId="19" borderId="2" xfId="0" applyNumberFormat="1" applyFont="1" applyFill="1" applyBorder="1" applyAlignment="1">
      <alignment vertical="center" wrapText="1"/>
    </xf>
    <xf numFmtId="164" fontId="115" fillId="19" borderId="2" xfId="1" applyNumberFormat="1" applyFont="1" applyFill="1" applyBorder="1" applyAlignment="1">
      <alignment vertical="center" wrapText="1"/>
    </xf>
    <xf numFmtId="0" fontId="116" fillId="19" borderId="14" xfId="0" applyFont="1" applyFill="1" applyBorder="1" applyAlignment="1"/>
    <xf numFmtId="0" fontId="116" fillId="19" borderId="21" xfId="0" applyFont="1" applyFill="1" applyBorder="1" applyAlignment="1">
      <alignment horizontal="right"/>
    </xf>
    <xf numFmtId="0" fontId="116" fillId="19" borderId="2" xfId="0" applyFont="1" applyFill="1" applyBorder="1" applyAlignment="1">
      <alignment horizontal="right"/>
    </xf>
    <xf numFmtId="3" fontId="116" fillId="19" borderId="14" xfId="0" applyNumberFormat="1" applyFont="1" applyFill="1" applyBorder="1" applyAlignment="1">
      <alignment horizontal="right"/>
    </xf>
    <xf numFmtId="0" fontId="116" fillId="19" borderId="22" xfId="0" applyFont="1" applyFill="1" applyBorder="1" applyAlignment="1">
      <alignment horizontal="right"/>
    </xf>
    <xf numFmtId="0" fontId="0" fillId="0" borderId="2" xfId="0" applyFill="1" applyBorder="1"/>
    <xf numFmtId="0" fontId="44" fillId="0" borderId="16" xfId="0" applyFont="1" applyFill="1" applyBorder="1" applyProtection="1">
      <protection locked="0"/>
    </xf>
    <xf numFmtId="0" fontId="44" fillId="0" borderId="2" xfId="0" applyFont="1" applyFill="1" applyBorder="1" applyAlignment="1" applyProtection="1">
      <protection locked="0"/>
    </xf>
    <xf numFmtId="14" fontId="0" fillId="0" borderId="2" xfId="0" applyNumberFormat="1" applyFill="1" applyBorder="1"/>
    <xf numFmtId="0" fontId="0" fillId="0" borderId="14" xfId="0" applyFill="1" applyBorder="1"/>
    <xf numFmtId="0" fontId="0" fillId="0" borderId="47" xfId="0" applyFill="1" applyBorder="1"/>
    <xf numFmtId="0" fontId="44" fillId="0" borderId="16" xfId="0" applyFont="1" applyFill="1" applyBorder="1" applyAlignment="1" applyProtection="1">
      <protection locked="0"/>
    </xf>
    <xf numFmtId="0" fontId="0" fillId="0" borderId="47" xfId="0" applyFill="1" applyBorder="1" applyAlignment="1"/>
    <xf numFmtId="0" fontId="95" fillId="0" borderId="2" xfId="0" applyFont="1" applyFill="1" applyBorder="1" applyAlignment="1" applyProtection="1">
      <protection locked="0"/>
    </xf>
    <xf numFmtId="164" fontId="30" fillId="0" borderId="14" xfId="1" applyNumberFormat="1" applyFont="1" applyFill="1" applyBorder="1"/>
    <xf numFmtId="0" fontId="109" fillId="11" borderId="42" xfId="0" applyFont="1" applyFill="1" applyBorder="1" applyAlignment="1">
      <alignment wrapText="1"/>
    </xf>
    <xf numFmtId="0" fontId="109" fillId="11" borderId="66" xfId="0" applyFont="1" applyFill="1" applyBorder="1" applyAlignment="1">
      <alignment horizontal="center"/>
    </xf>
    <xf numFmtId="0" fontId="109" fillId="11" borderId="66" xfId="0" applyFont="1" applyFill="1" applyBorder="1"/>
    <xf numFmtId="0" fontId="109" fillId="11" borderId="66" xfId="0" applyFont="1" applyFill="1" applyBorder="1" applyAlignment="1">
      <alignment horizontal="center" wrapText="1"/>
    </xf>
    <xf numFmtId="0" fontId="109" fillId="11" borderId="66" xfId="0" applyFont="1" applyFill="1" applyBorder="1" applyAlignment="1">
      <alignment wrapText="1"/>
    </xf>
    <xf numFmtId="0" fontId="109" fillId="11" borderId="67" xfId="0" applyFont="1" applyFill="1" applyBorder="1" applyAlignment="1">
      <alignment horizontal="center" wrapText="1"/>
    </xf>
    <xf numFmtId="0" fontId="110" fillId="11" borderId="47" xfId="0" applyFont="1" applyFill="1" applyBorder="1"/>
    <xf numFmtId="0" fontId="30" fillId="13" borderId="2" xfId="0" applyFont="1" applyFill="1" applyBorder="1" applyAlignment="1">
      <alignment wrapText="1"/>
    </xf>
    <xf numFmtId="0" fontId="32" fillId="13" borderId="2" xfId="0" applyFont="1" applyFill="1" applyBorder="1" applyAlignment="1">
      <alignment horizontal="center"/>
    </xf>
    <xf numFmtId="0" fontId="27" fillId="13" borderId="2" xfId="0" applyFont="1" applyFill="1" applyBorder="1"/>
    <xf numFmtId="0" fontId="31" fillId="14" borderId="2" xfId="0" applyFont="1" applyFill="1" applyBorder="1"/>
    <xf numFmtId="0" fontId="31" fillId="13" borderId="2" xfId="0" applyFont="1" applyFill="1" applyBorder="1" applyAlignment="1">
      <alignment wrapText="1"/>
    </xf>
    <xf numFmtId="0" fontId="29" fillId="13" borderId="2" xfId="0" applyFont="1" applyFill="1" applyBorder="1" applyAlignment="1">
      <alignment wrapText="1"/>
    </xf>
    <xf numFmtId="0" fontId="29" fillId="13" borderId="2" xfId="0" applyFont="1" applyFill="1" applyBorder="1" applyAlignment="1">
      <alignment horizontal="center"/>
    </xf>
    <xf numFmtId="0" fontId="70" fillId="13" borderId="2" xfId="0" applyFont="1" applyFill="1" applyBorder="1" applyAlignment="1">
      <alignment horizontal="left" vertical="top" wrapText="1"/>
    </xf>
    <xf numFmtId="0" fontId="72" fillId="13" borderId="2" xfId="0" applyFont="1" applyFill="1" applyBorder="1" applyAlignment="1">
      <alignment horizontal="left" vertical="center" wrapText="1"/>
    </xf>
    <xf numFmtId="3" fontId="28" fillId="13" borderId="2" xfId="0" applyNumberFormat="1" applyFont="1" applyFill="1" applyBorder="1" applyAlignment="1">
      <alignment horizontal="center" vertical="center" wrapText="1"/>
    </xf>
    <xf numFmtId="0" fontId="30" fillId="13" borderId="2" xfId="0" applyFont="1" applyFill="1" applyBorder="1" applyAlignment="1">
      <alignment horizontal="center" vertical="center" wrapText="1"/>
    </xf>
    <xf numFmtId="49" fontId="72" fillId="13" borderId="2" xfId="0" applyNumberFormat="1" applyFont="1" applyFill="1" applyBorder="1" applyAlignment="1">
      <alignment horizontal="left" vertical="top"/>
    </xf>
    <xf numFmtId="0" fontId="71" fillId="13" borderId="2" xfId="0" applyFont="1" applyFill="1" applyBorder="1" applyAlignment="1">
      <alignment horizontal="center"/>
    </xf>
    <xf numFmtId="0" fontId="71" fillId="14" borderId="2" xfId="0" applyFont="1" applyFill="1" applyBorder="1"/>
    <xf numFmtId="0" fontId="111" fillId="13" borderId="2" xfId="0" applyFont="1" applyFill="1" applyBorder="1" applyAlignment="1">
      <alignment horizontal="center"/>
    </xf>
    <xf numFmtId="0" fontId="72" fillId="13" borderId="2" xfId="0" applyFont="1" applyFill="1" applyBorder="1" applyAlignment="1">
      <alignment horizontal="center" vertical="center"/>
    </xf>
    <xf numFmtId="0" fontId="72" fillId="14" borderId="2" xfId="0" applyFont="1" applyFill="1" applyBorder="1" applyAlignment="1">
      <alignment horizontal="left" vertical="center"/>
    </xf>
    <xf numFmtId="4" fontId="72" fillId="13" borderId="2" xfId="0" applyNumberFormat="1" applyFont="1" applyFill="1" applyBorder="1" applyAlignment="1">
      <alignment horizontal="center" vertical="center"/>
    </xf>
    <xf numFmtId="0" fontId="74" fillId="13" borderId="2" xfId="0" applyFont="1" applyFill="1" applyBorder="1" applyAlignment="1">
      <alignment horizontal="left" vertical="top" wrapText="1"/>
    </xf>
    <xf numFmtId="49" fontId="74" fillId="13" borderId="2" xfId="0" applyNumberFormat="1" applyFont="1" applyFill="1" applyBorder="1" applyAlignment="1">
      <alignment horizontal="center" vertical="center"/>
    </xf>
    <xf numFmtId="49" fontId="74" fillId="14" borderId="2" xfId="0" applyNumberFormat="1" applyFont="1" applyFill="1" applyBorder="1" applyAlignment="1">
      <alignment horizontal="center" vertical="center"/>
    </xf>
    <xf numFmtId="168" fontId="74" fillId="13" borderId="2" xfId="0" applyNumberFormat="1" applyFont="1" applyFill="1" applyBorder="1" applyAlignment="1">
      <alignment horizontal="center" vertical="center"/>
    </xf>
    <xf numFmtId="0" fontId="74" fillId="13" borderId="2" xfId="0" applyFont="1" applyFill="1" applyBorder="1" applyAlignment="1">
      <alignment horizontal="left" vertical="center" wrapText="1"/>
    </xf>
    <xf numFmtId="0" fontId="74" fillId="15" borderId="2" xfId="0" applyFont="1" applyFill="1" applyBorder="1" applyAlignment="1">
      <alignment horizontal="left" vertical="top" wrapText="1"/>
    </xf>
    <xf numFmtId="0" fontId="71" fillId="15" borderId="2" xfId="0" applyFont="1" applyFill="1" applyBorder="1" applyAlignment="1">
      <alignment horizontal="center" vertical="center" wrapText="1"/>
    </xf>
    <xf numFmtId="0" fontId="30" fillId="15" borderId="2" xfId="0" applyFont="1" applyFill="1" applyBorder="1" applyAlignment="1">
      <alignment horizontal="center" vertical="center" wrapText="1"/>
    </xf>
    <xf numFmtId="0" fontId="71" fillId="14" borderId="2" xfId="0" applyFont="1" applyFill="1" applyBorder="1" applyAlignment="1">
      <alignment horizontal="center" vertical="center" wrapText="1"/>
    </xf>
    <xf numFmtId="0" fontId="73" fillId="15" borderId="2" xfId="0" applyFont="1" applyFill="1" applyBorder="1" applyAlignment="1">
      <alignment horizontal="left" vertical="top" wrapText="1"/>
    </xf>
    <xf numFmtId="0" fontId="74" fillId="12" borderId="2" xfId="0" applyFont="1" applyFill="1" applyBorder="1" applyAlignment="1">
      <alignment horizontal="left" vertical="top" wrapText="1"/>
    </xf>
    <xf numFmtId="0" fontId="71" fillId="12" borderId="2" xfId="0" applyFont="1" applyFill="1" applyBorder="1" applyAlignment="1">
      <alignment horizontal="center" vertical="center" wrapText="1"/>
    </xf>
    <xf numFmtId="0" fontId="30" fillId="12" borderId="2" xfId="0" applyFont="1" applyFill="1" applyBorder="1" applyAlignment="1">
      <alignment horizontal="center" vertical="center" wrapText="1"/>
    </xf>
    <xf numFmtId="3" fontId="71" fillId="14" borderId="2" xfId="0" applyNumberFormat="1" applyFont="1" applyFill="1" applyBorder="1" applyAlignment="1">
      <alignment horizontal="center" vertical="center" wrapText="1"/>
    </xf>
    <xf numFmtId="0" fontId="111" fillId="12" borderId="2" xfId="0" applyFont="1" applyFill="1" applyBorder="1" applyAlignment="1">
      <alignment horizontal="center" vertical="center" wrapText="1"/>
    </xf>
    <xf numFmtId="4" fontId="71" fillId="14" borderId="2" xfId="0" applyNumberFormat="1" applyFont="1" applyFill="1" applyBorder="1" applyAlignment="1">
      <alignment horizontal="center" vertical="center" wrapText="1"/>
    </xf>
    <xf numFmtId="0" fontId="71" fillId="12" borderId="2" xfId="0" applyFont="1" applyFill="1" applyBorder="1"/>
    <xf numFmtId="4" fontId="71" fillId="12" borderId="2" xfId="0" applyNumberFormat="1" applyFont="1" applyFill="1" applyBorder="1"/>
    <xf numFmtId="168" fontId="71" fillId="12" borderId="2" xfId="0" applyNumberFormat="1" applyFont="1" applyFill="1" applyBorder="1" applyAlignment="1">
      <alignment horizontal="center"/>
    </xf>
    <xf numFmtId="0" fontId="34" fillId="12" borderId="2" xfId="0" applyFont="1" applyFill="1" applyBorder="1" applyAlignment="1">
      <alignment horizontal="center"/>
    </xf>
    <xf numFmtId="0" fontId="65" fillId="0" borderId="2" xfId="0" applyFont="1" applyBorder="1" applyAlignment="1">
      <alignment horizontal="center" vertical="center"/>
    </xf>
    <xf numFmtId="0" fontId="0" fillId="0" borderId="2" xfId="0" applyFont="1" applyFill="1" applyBorder="1" applyAlignment="1"/>
    <xf numFmtId="49" fontId="15" fillId="0" borderId="16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right" vertical="center"/>
    </xf>
    <xf numFmtId="3" fontId="10" fillId="0" borderId="21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50" xfId="0" applyNumberFormat="1" applyFont="1" applyFill="1" applyBorder="1" applyAlignment="1">
      <alignment horizontal="right" vertical="center"/>
    </xf>
    <xf numFmtId="3" fontId="69" fillId="0" borderId="16" xfId="0" applyNumberFormat="1" applyFont="1" applyFill="1" applyBorder="1" applyAlignment="1">
      <alignment horizontal="right" vertical="center"/>
    </xf>
    <xf numFmtId="3" fontId="69" fillId="0" borderId="22" xfId="0" applyNumberFormat="1" applyFont="1" applyFill="1" applyBorder="1" applyAlignment="1">
      <alignment horizontal="right" vertical="center"/>
    </xf>
    <xf numFmtId="14" fontId="11" fillId="0" borderId="16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/>
    <xf numFmtId="0" fontId="8" fillId="0" borderId="0" xfId="0" applyFont="1" applyFill="1" applyAlignment="1"/>
    <xf numFmtId="0" fontId="12" fillId="0" borderId="14" xfId="0" applyFont="1" applyFill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right" vertical="center"/>
    </xf>
    <xf numFmtId="3" fontId="11" fillId="0" borderId="22" xfId="0" applyNumberFormat="1" applyFont="1" applyFill="1" applyBorder="1" applyAlignment="1">
      <alignment horizontal="right" vertical="center"/>
    </xf>
    <xf numFmtId="3" fontId="12" fillId="0" borderId="1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horizontal="right" vertical="center"/>
    </xf>
    <xf numFmtId="3" fontId="12" fillId="0" borderId="50" xfId="0" applyNumberFormat="1" applyFont="1" applyFill="1" applyBorder="1" applyAlignment="1">
      <alignment horizontal="right" vertical="center" wrapText="1"/>
    </xf>
    <xf numFmtId="0" fontId="12" fillId="0" borderId="22" xfId="0" applyFont="1" applyFill="1" applyBorder="1" applyAlignment="1">
      <alignment horizontal="left" vertical="center" wrapText="1"/>
    </xf>
    <xf numFmtId="3" fontId="12" fillId="0" borderId="31" xfId="0" applyNumberFormat="1" applyFont="1" applyFill="1" applyBorder="1" applyAlignment="1">
      <alignment horizontal="right"/>
    </xf>
    <xf numFmtId="0" fontId="11" fillId="0" borderId="22" xfId="0" applyFont="1" applyFill="1" applyBorder="1" applyAlignment="1">
      <alignment horizontal="left" vertical="center"/>
    </xf>
    <xf numFmtId="3" fontId="21" fillId="0" borderId="36" xfId="0" applyNumberFormat="1" applyFont="1" applyFill="1" applyBorder="1" applyAlignment="1"/>
    <xf numFmtId="0" fontId="0" fillId="20" borderId="2" xfId="0" applyFill="1" applyBorder="1" applyAlignment="1"/>
    <xf numFmtId="3" fontId="21" fillId="20" borderId="15" xfId="0" applyNumberFormat="1" applyFont="1" applyFill="1" applyBorder="1" applyAlignment="1"/>
    <xf numFmtId="3" fontId="21" fillId="20" borderId="8" xfId="0" applyNumberFormat="1" applyFont="1" applyFill="1" applyBorder="1" applyAlignment="1"/>
    <xf numFmtId="49" fontId="20" fillId="3" borderId="51" xfId="0" applyNumberFormat="1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left"/>
    </xf>
    <xf numFmtId="0" fontId="20" fillId="3" borderId="60" xfId="0" applyFont="1" applyFill="1" applyBorder="1" applyAlignment="1">
      <alignment horizontal="center" vertical="center"/>
    </xf>
    <xf numFmtId="3" fontId="21" fillId="3" borderId="15" xfId="0" applyNumberFormat="1" applyFont="1" applyFill="1" applyBorder="1" applyAlignment="1"/>
    <xf numFmtId="49" fontId="20" fillId="20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left"/>
    </xf>
    <xf numFmtId="0" fontId="20" fillId="20" borderId="2" xfId="0" applyFont="1" applyFill="1" applyBorder="1" applyAlignment="1">
      <alignment horizontal="center" vertical="center"/>
    </xf>
    <xf numFmtId="3" fontId="21" fillId="20" borderId="2" xfId="0" applyNumberFormat="1" applyFont="1" applyFill="1" applyBorder="1" applyAlignment="1"/>
    <xf numFmtId="3" fontId="11" fillId="0" borderId="50" xfId="0" applyNumberFormat="1" applyFont="1" applyFill="1" applyBorder="1" applyAlignment="1">
      <alignment horizontal="right" vertical="center"/>
    </xf>
    <xf numFmtId="3" fontId="18" fillId="0" borderId="21" xfId="0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right"/>
    </xf>
    <xf numFmtId="49" fontId="16" fillId="0" borderId="16" xfId="0" applyNumberFormat="1" applyFont="1" applyFill="1" applyBorder="1" applyAlignment="1">
      <alignment horizontal="center"/>
    </xf>
    <xf numFmtId="3" fontId="16" fillId="0" borderId="21" xfId="0" applyNumberFormat="1" applyFont="1" applyFill="1" applyBorder="1" applyAlignment="1">
      <alignment horizontal="right"/>
    </xf>
    <xf numFmtId="3" fontId="16" fillId="0" borderId="22" xfId="0" applyNumberFormat="1" applyFont="1" applyFill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6" fillId="0" borderId="16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left" vertical="center"/>
    </xf>
    <xf numFmtId="3" fontId="14" fillId="0" borderId="16" xfId="0" applyNumberFormat="1" applyFont="1" applyFill="1" applyBorder="1" applyAlignment="1">
      <alignment horizontal="right" vertical="center"/>
    </xf>
    <xf numFmtId="3" fontId="14" fillId="0" borderId="14" xfId="0" applyNumberFormat="1" applyFont="1" applyFill="1" applyBorder="1" applyAlignment="1">
      <alignment horizontal="right" vertical="center"/>
    </xf>
    <xf numFmtId="14" fontId="14" fillId="0" borderId="16" xfId="0" applyNumberFormat="1" applyFont="1" applyFill="1" applyBorder="1" applyAlignment="1">
      <alignment horizontal="right" vertical="center"/>
    </xf>
    <xf numFmtId="49" fontId="10" fillId="2" borderId="55" xfId="0" applyNumberFormat="1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left"/>
    </xf>
    <xf numFmtId="0" fontId="10" fillId="2" borderId="29" xfId="0" applyFont="1" applyFill="1" applyBorder="1" applyAlignment="1">
      <alignment horizontal="center" vertical="center"/>
    </xf>
    <xf numFmtId="3" fontId="10" fillId="2" borderId="32" xfId="0" applyNumberFormat="1" applyFont="1" applyFill="1" applyBorder="1" applyAlignment="1">
      <alignment horizontal="right" vertical="center"/>
    </xf>
    <xf numFmtId="3" fontId="10" fillId="2" borderId="47" xfId="0" applyNumberFormat="1" applyFont="1" applyFill="1" applyBorder="1" applyAlignment="1">
      <alignment horizontal="right" vertical="center"/>
    </xf>
    <xf numFmtId="3" fontId="10" fillId="2" borderId="33" xfId="0" applyNumberFormat="1" applyFont="1" applyFill="1" applyBorder="1" applyAlignment="1">
      <alignment horizontal="right" vertical="center"/>
    </xf>
    <xf numFmtId="3" fontId="10" fillId="2" borderId="55" xfId="0" applyNumberFormat="1" applyFont="1" applyFill="1" applyBorder="1" applyAlignment="1">
      <alignment horizontal="right" vertical="center"/>
    </xf>
    <xf numFmtId="3" fontId="10" fillId="2" borderId="57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0" fontId="18" fillId="2" borderId="32" xfId="0" applyFont="1" applyFill="1" applyBorder="1" applyAlignment="1">
      <alignment horizontal="right"/>
    </xf>
    <xf numFmtId="0" fontId="18" fillId="2" borderId="29" xfId="0" applyFont="1" applyFill="1" applyBorder="1" applyAlignment="1">
      <alignment horizontal="right"/>
    </xf>
    <xf numFmtId="0" fontId="18" fillId="2" borderId="33" xfId="0" applyFont="1" applyFill="1" applyBorder="1" applyAlignment="1">
      <alignment horizontal="right"/>
    </xf>
    <xf numFmtId="49" fontId="12" fillId="0" borderId="11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3" fontId="12" fillId="0" borderId="17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18" xfId="0" applyNumberFormat="1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8" fillId="0" borderId="17" xfId="0" applyFont="1" applyFill="1" applyBorder="1" applyAlignment="1">
      <alignment horizontal="right"/>
    </xf>
    <xf numFmtId="0" fontId="18" fillId="0" borderId="30" xfId="0" applyFont="1" applyFill="1" applyBorder="1" applyAlignment="1">
      <alignment horizontal="right"/>
    </xf>
    <xf numFmtId="0" fontId="18" fillId="0" borderId="18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/>
    </xf>
    <xf numFmtId="4" fontId="0" fillId="0" borderId="2" xfId="0" applyNumberFormat="1" applyFill="1" applyBorder="1" applyAlignment="1"/>
    <xf numFmtId="14" fontId="12" fillId="0" borderId="2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14" fontId="69" fillId="0" borderId="2" xfId="0" applyNumberFormat="1" applyFont="1" applyFill="1" applyBorder="1" applyAlignment="1">
      <alignment horizontal="right" vertical="center"/>
    </xf>
    <xf numFmtId="14" fontId="11" fillId="0" borderId="2" xfId="0" applyNumberFormat="1" applyFont="1" applyFill="1" applyBorder="1" applyAlignment="1">
      <alignment horizontal="right" vertical="center"/>
    </xf>
    <xf numFmtId="14" fontId="10" fillId="0" borderId="2" xfId="0" applyNumberFormat="1" applyFont="1" applyFill="1" applyBorder="1" applyAlignment="1">
      <alignment horizontal="right" vertical="center"/>
    </xf>
    <xf numFmtId="14" fontId="8" fillId="0" borderId="2" xfId="0" applyNumberFormat="1" applyFont="1" applyFill="1" applyBorder="1" applyAlignment="1"/>
    <xf numFmtId="0" fontId="0" fillId="0" borderId="2" xfId="0" applyFill="1" applyBorder="1" applyAlignment="1">
      <alignment horizontal="right"/>
    </xf>
    <xf numFmtId="0" fontId="0" fillId="20" borderId="2" xfId="0" applyFill="1" applyBorder="1" applyAlignment="1">
      <alignment wrapText="1"/>
    </xf>
    <xf numFmtId="0" fontId="19" fillId="0" borderId="2" xfId="0" applyFont="1" applyFill="1" applyBorder="1" applyAlignment="1">
      <alignment horizontal="left"/>
    </xf>
    <xf numFmtId="3" fontId="5" fillId="0" borderId="2" xfId="0" applyNumberFormat="1" applyFont="1" applyFill="1" applyBorder="1" applyAlignment="1"/>
    <xf numFmtId="0" fontId="94" fillId="0" borderId="2" xfId="0" applyFont="1" applyFill="1" applyBorder="1" applyAlignment="1"/>
    <xf numFmtId="164" fontId="33" fillId="0" borderId="2" xfId="1" applyNumberFormat="1" applyFont="1" applyFill="1" applyBorder="1"/>
    <xf numFmtId="14" fontId="10" fillId="0" borderId="16" xfId="0" applyNumberFormat="1" applyFont="1" applyFill="1" applyBorder="1" applyAlignment="1">
      <alignment horizontal="right" vertical="center"/>
    </xf>
    <xf numFmtId="0" fontId="0" fillId="0" borderId="15" xfId="0" applyFill="1" applyBorder="1" applyAlignment="1"/>
    <xf numFmtId="0" fontId="0" fillId="0" borderId="8" xfId="0" applyFill="1" applyBorder="1" applyAlignment="1">
      <alignment wrapText="1"/>
    </xf>
    <xf numFmtId="4" fontId="12" fillId="0" borderId="16" xfId="0" applyNumberFormat="1" applyFont="1" applyFill="1" applyBorder="1" applyAlignment="1">
      <alignment horizontal="right" vertical="center"/>
    </xf>
    <xf numFmtId="4" fontId="97" fillId="0" borderId="0" xfId="0" applyNumberFormat="1" applyFont="1" applyFill="1" applyBorder="1" applyAlignment="1"/>
    <xf numFmtId="169" fontId="12" fillId="0" borderId="14" xfId="0" applyNumberFormat="1" applyFont="1" applyFill="1" applyBorder="1" applyAlignment="1">
      <alignment horizontal="right" vertical="center"/>
    </xf>
    <xf numFmtId="0" fontId="68" fillId="0" borderId="16" xfId="0" applyFont="1" applyFill="1" applyBorder="1" applyAlignment="1" applyProtection="1">
      <alignment horizontal="center"/>
      <protection locked="0"/>
    </xf>
    <xf numFmtId="0" fontId="68" fillId="0" borderId="14" xfId="0" applyFont="1" applyFill="1" applyBorder="1" applyProtection="1">
      <protection locked="0"/>
    </xf>
    <xf numFmtId="4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0" fontId="0" fillId="0" borderId="21" xfId="0" applyFill="1" applyBorder="1"/>
    <xf numFmtId="0" fontId="0" fillId="0" borderId="22" xfId="0" applyFill="1" applyBorder="1"/>
    <xf numFmtId="43" fontId="0" fillId="0" borderId="2" xfId="1" applyFont="1" applyFill="1" applyBorder="1" applyAlignment="1">
      <alignment horizontal="center"/>
    </xf>
    <xf numFmtId="0" fontId="0" fillId="0" borderId="16" xfId="0" applyFill="1" applyBorder="1"/>
    <xf numFmtId="0" fontId="68" fillId="0" borderId="16" xfId="0" quotePrefix="1" applyFont="1" applyFill="1" applyBorder="1" applyAlignment="1" applyProtection="1">
      <alignment horizontal="center"/>
      <protection locked="0"/>
    </xf>
    <xf numFmtId="170" fontId="11" fillId="0" borderId="16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/>
    <xf numFmtId="0" fontId="0" fillId="0" borderId="0" xfId="0" applyFont="1" applyFill="1" applyBorder="1" applyAlignment="1"/>
    <xf numFmtId="165" fontId="43" fillId="13" borderId="21" xfId="0" applyNumberFormat="1" applyFont="1" applyFill="1" applyBorder="1" applyAlignment="1">
      <alignment vertical="center"/>
    </xf>
    <xf numFmtId="165" fontId="43" fillId="13" borderId="21" xfId="1" applyNumberFormat="1" applyFont="1" applyFill="1" applyBorder="1" applyAlignment="1">
      <alignment vertical="center"/>
    </xf>
    <xf numFmtId="165" fontId="45" fillId="13" borderId="21" xfId="1" applyNumberFormat="1" applyFont="1" applyFill="1" applyBorder="1" applyAlignment="1">
      <alignment horizontal="center" vertical="center"/>
    </xf>
    <xf numFmtId="165" fontId="47" fillId="13" borderId="21" xfId="0" applyNumberFormat="1" applyFont="1" applyFill="1" applyBorder="1" applyAlignment="1">
      <alignment vertical="center"/>
    </xf>
    <xf numFmtId="165" fontId="48" fillId="13" borderId="21" xfId="0" applyNumberFormat="1" applyFont="1" applyFill="1" applyBorder="1" applyAlignment="1">
      <alignment vertical="center"/>
    </xf>
    <xf numFmtId="0" fontId="47" fillId="13" borderId="21" xfId="0" applyFont="1" applyFill="1" applyBorder="1" applyAlignment="1">
      <alignment vertical="center"/>
    </xf>
    <xf numFmtId="3" fontId="47" fillId="13" borderId="21" xfId="0" applyNumberFormat="1" applyFont="1" applyFill="1" applyBorder="1" applyAlignment="1">
      <alignment vertical="center"/>
    </xf>
    <xf numFmtId="165" fontId="52" fillId="13" borderId="21" xfId="0" applyNumberFormat="1" applyFont="1" applyFill="1" applyBorder="1" applyAlignment="1">
      <alignment vertical="center"/>
    </xf>
    <xf numFmtId="0" fontId="48" fillId="5" borderId="10" xfId="0" applyFont="1" applyFill="1" applyBorder="1"/>
    <xf numFmtId="0" fontId="44" fillId="0" borderId="2" xfId="0" applyFont="1" applyFill="1" applyBorder="1" applyAlignment="1" applyProtection="1">
      <alignment vertical="center" wrapText="1"/>
      <protection locked="0"/>
    </xf>
    <xf numFmtId="165" fontId="47" fillId="0" borderId="10" xfId="0" applyNumberFormat="1" applyFont="1" applyFill="1" applyBorder="1"/>
    <xf numFmtId="0" fontId="44" fillId="0" borderId="2" xfId="0" applyFont="1" applyFill="1" applyBorder="1" applyAlignment="1" applyProtection="1">
      <alignment horizontal="center" vertical="center" wrapText="1"/>
      <protection locked="0"/>
    </xf>
    <xf numFmtId="0" fontId="53" fillId="0" borderId="2" xfId="0" applyFont="1" applyFill="1" applyBorder="1" applyAlignment="1" applyProtection="1">
      <alignment horizontal="left" vertical="center"/>
      <protection locked="0"/>
    </xf>
    <xf numFmtId="0" fontId="53" fillId="18" borderId="2" xfId="0" applyFont="1" applyFill="1" applyBorder="1" applyAlignment="1" applyProtection="1">
      <alignment horizontal="left" vertical="center"/>
      <protection locked="0"/>
    </xf>
    <xf numFmtId="0" fontId="44" fillId="18" borderId="2" xfId="0" applyFont="1" applyFill="1" applyBorder="1" applyAlignment="1" applyProtection="1">
      <alignment vertical="center" wrapText="1"/>
      <protection locked="0"/>
    </xf>
    <xf numFmtId="165" fontId="47" fillId="18" borderId="2" xfId="0" applyNumberFormat="1" applyFont="1" applyFill="1" applyBorder="1"/>
    <xf numFmtId="165" fontId="47" fillId="18" borderId="10" xfId="0" applyNumberFormat="1" applyFont="1" applyFill="1" applyBorder="1"/>
    <xf numFmtId="0" fontId="44" fillId="0" borderId="2" xfId="0" applyNumberFormat="1" applyFont="1" applyFill="1" applyBorder="1" applyAlignment="1" applyProtection="1">
      <alignment vertical="center" wrapText="1"/>
      <protection locked="0"/>
    </xf>
    <xf numFmtId="0" fontId="44" fillId="0" borderId="2" xfId="0" applyFont="1" applyFill="1" applyBorder="1" applyAlignment="1" applyProtection="1">
      <alignment horizontal="left" vertical="center" wrapText="1"/>
      <protection locked="0"/>
    </xf>
    <xf numFmtId="9" fontId="63" fillId="18" borderId="2" xfId="4" applyFont="1" applyFill="1" applyBorder="1"/>
    <xf numFmtId="9" fontId="65" fillId="18" borderId="2" xfId="4" applyFont="1" applyFill="1" applyBorder="1"/>
    <xf numFmtId="9" fontId="63" fillId="18" borderId="1" xfId="4" applyFont="1" applyFill="1" applyBorder="1"/>
    <xf numFmtId="9" fontId="63" fillId="3" borderId="2" xfId="4" applyFont="1" applyFill="1" applyBorder="1"/>
    <xf numFmtId="9" fontId="63" fillId="8" borderId="2" xfId="4" applyFont="1" applyFill="1" applyBorder="1"/>
    <xf numFmtId="9" fontId="65" fillId="8" borderId="2" xfId="4" applyFont="1" applyFill="1" applyBorder="1"/>
    <xf numFmtId="0" fontId="44" fillId="3" borderId="21" xfId="0" applyFont="1" applyFill="1" applyBorder="1" applyProtection="1">
      <protection locked="0"/>
    </xf>
    <xf numFmtId="0" fontId="47" fillId="3" borderId="2" xfId="0" applyFont="1" applyFill="1" applyBorder="1" applyProtection="1">
      <protection locked="0"/>
    </xf>
    <xf numFmtId="165" fontId="48" fillId="3" borderId="14" xfId="0" applyNumberFormat="1" applyFont="1" applyFill="1" applyBorder="1"/>
    <xf numFmtId="0" fontId="46" fillId="3" borderId="2" xfId="0" applyFont="1" applyFill="1" applyBorder="1" applyProtection="1">
      <protection locked="0"/>
    </xf>
    <xf numFmtId="0" fontId="48" fillId="3" borderId="14" xfId="0" applyFont="1" applyFill="1" applyBorder="1"/>
    <xf numFmtId="0" fontId="19" fillId="0" borderId="1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3" borderId="31" xfId="0" applyFont="1" applyFill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" fontId="47" fillId="13" borderId="21" xfId="0" applyNumberFormat="1" applyFont="1" applyFill="1" applyBorder="1" applyAlignment="1">
      <alignment vertical="center"/>
    </xf>
    <xf numFmtId="3" fontId="0" fillId="5" borderId="2" xfId="0" applyNumberFormat="1" applyFill="1" applyBorder="1" applyAlignment="1"/>
    <xf numFmtId="4" fontId="0" fillId="5" borderId="2" xfId="0" applyNumberFormat="1" applyFill="1" applyBorder="1" applyAlignment="1"/>
    <xf numFmtId="0" fontId="0" fillId="6" borderId="2" xfId="0" applyFill="1" applyBorder="1"/>
    <xf numFmtId="4" fontId="0" fillId="6" borderId="2" xfId="0" applyNumberFormat="1" applyFill="1" applyBorder="1"/>
    <xf numFmtId="4" fontId="29" fillId="10" borderId="14" xfId="0" applyNumberFormat="1" applyFont="1" applyFill="1" applyBorder="1"/>
    <xf numFmtId="0" fontId="0" fillId="0" borderId="57" xfId="0" applyBorder="1"/>
    <xf numFmtId="0" fontId="0" fillId="0" borderId="57" xfId="0" applyFill="1" applyBorder="1"/>
    <xf numFmtId="0" fontId="0" fillId="16" borderId="57" xfId="0" applyFill="1" applyBorder="1"/>
    <xf numFmtId="4" fontId="0" fillId="0" borderId="14" xfId="0" applyNumberFormat="1" applyFill="1" applyBorder="1" applyAlignment="1">
      <alignment horizontal="left"/>
    </xf>
    <xf numFmtId="0" fontId="8" fillId="0" borderId="16" xfId="0" applyFont="1" applyFill="1" applyBorder="1"/>
    <xf numFmtId="4" fontId="29" fillId="9" borderId="14" xfId="0" applyNumberFormat="1" applyFont="1" applyFill="1" applyBorder="1" applyAlignment="1">
      <alignment vertical="center" wrapText="1"/>
    </xf>
    <xf numFmtId="4" fontId="30" fillId="6" borderId="1" xfId="0" applyNumberFormat="1" applyFont="1" applyFill="1" applyBorder="1" applyAlignment="1">
      <alignment horizontal="center"/>
    </xf>
    <xf numFmtId="4" fontId="29" fillId="6" borderId="3" xfId="0" applyNumberFormat="1" applyFont="1" applyFill="1" applyBorder="1" applyAlignment="1">
      <alignment vertical="center" wrapText="1"/>
    </xf>
    <xf numFmtId="4" fontId="29" fillId="6" borderId="6" xfId="0" applyNumberFormat="1" applyFont="1" applyFill="1" applyBorder="1"/>
    <xf numFmtId="4" fontId="100" fillId="19" borderId="14" xfId="0" applyNumberFormat="1" applyFont="1" applyFill="1" applyBorder="1" applyAlignment="1">
      <alignment vertical="center"/>
    </xf>
    <xf numFmtId="4" fontId="121" fillId="2" borderId="2" xfId="0" applyNumberFormat="1" applyFont="1" applyFill="1" applyBorder="1"/>
    <xf numFmtId="4" fontId="121" fillId="6" borderId="2" xfId="0" applyNumberFormat="1" applyFont="1" applyFill="1" applyBorder="1"/>
    <xf numFmtId="3" fontId="30" fillId="0" borderId="14" xfId="0" applyNumberFormat="1" applyFont="1" applyFill="1" applyBorder="1" applyAlignment="1">
      <alignment vertical="center" wrapText="1"/>
    </xf>
    <xf numFmtId="3" fontId="30" fillId="9" borderId="14" xfId="0" applyNumberFormat="1" applyFont="1" applyFill="1" applyBorder="1" applyAlignment="1">
      <alignment vertical="center" wrapText="1"/>
    </xf>
    <xf numFmtId="0" fontId="30" fillId="0" borderId="14" xfId="0" applyFont="1" applyFill="1" applyBorder="1" applyAlignment="1" applyProtection="1">
      <alignment vertical="center" wrapText="1"/>
      <protection locked="0"/>
    </xf>
    <xf numFmtId="3" fontId="29" fillId="0" borderId="16" xfId="0" applyNumberFormat="1" applyFont="1" applyBorder="1" applyAlignment="1">
      <alignment vertical="center" wrapText="1"/>
    </xf>
    <xf numFmtId="164" fontId="30" fillId="0" borderId="16" xfId="1" applyNumberFormat="1" applyFont="1" applyBorder="1" applyAlignment="1">
      <alignment vertical="center" wrapText="1"/>
    </xf>
    <xf numFmtId="164" fontId="29" fillId="0" borderId="1" xfId="1" applyNumberFormat="1" applyFont="1" applyBorder="1"/>
    <xf numFmtId="4" fontId="29" fillId="0" borderId="1" xfId="0" applyNumberFormat="1" applyFont="1" applyFill="1" applyBorder="1"/>
    <xf numFmtId="3" fontId="30" fillId="0" borderId="1" xfId="0" applyNumberFormat="1" applyFont="1" applyBorder="1"/>
    <xf numFmtId="3" fontId="30" fillId="0" borderId="1" xfId="0" applyNumberFormat="1" applyFont="1" applyFill="1" applyBorder="1"/>
    <xf numFmtId="3" fontId="30" fillId="0" borderId="10" xfId="0" applyNumberFormat="1" applyFont="1" applyBorder="1" applyAlignment="1">
      <alignment wrapText="1"/>
    </xf>
    <xf numFmtId="4" fontId="30" fillId="0" borderId="1" xfId="0" applyNumberFormat="1" applyFont="1" applyBorder="1"/>
    <xf numFmtId="164" fontId="30" fillId="0" borderId="1" xfId="1" applyNumberFormat="1" applyFont="1" applyBorder="1"/>
    <xf numFmtId="0" fontId="30" fillId="0" borderId="2" xfId="0" applyFont="1" applyBorder="1"/>
    <xf numFmtId="0" fontId="0" fillId="0" borderId="14" xfId="0" applyFill="1" applyBorder="1" applyAlignment="1"/>
    <xf numFmtId="0" fontId="8" fillId="0" borderId="14" xfId="0" applyFont="1" applyFill="1" applyBorder="1" applyAlignment="1"/>
    <xf numFmtId="164" fontId="30" fillId="0" borderId="16" xfId="1" applyNumberFormat="1" applyFont="1" applyFill="1" applyBorder="1"/>
    <xf numFmtId="0" fontId="0" fillId="0" borderId="16" xfId="0" applyFill="1" applyBorder="1" applyAlignment="1"/>
    <xf numFmtId="0" fontId="8" fillId="5" borderId="2" xfId="0" applyFont="1" applyFill="1" applyBorder="1" applyAlignment="1"/>
    <xf numFmtId="0" fontId="0" fillId="5" borderId="2" xfId="0" applyFont="1" applyFill="1" applyBorder="1" applyAlignment="1"/>
    <xf numFmtId="0" fontId="80" fillId="5" borderId="2" xfId="0" applyFont="1" applyFill="1" applyBorder="1" applyAlignment="1"/>
    <xf numFmtId="0" fontId="0" fillId="19" borderId="2" xfId="0" applyFill="1" applyBorder="1"/>
    <xf numFmtId="0" fontId="0" fillId="10" borderId="0" xfId="0" applyFill="1"/>
    <xf numFmtId="0" fontId="0" fillId="2" borderId="2" xfId="0" applyFill="1" applyBorder="1" applyAlignment="1"/>
    <xf numFmtId="0" fontId="0" fillId="2" borderId="0" xfId="0" applyFill="1" applyBorder="1" applyAlignment="1"/>
    <xf numFmtId="0" fontId="0" fillId="2" borderId="0" xfId="0" applyFill="1"/>
    <xf numFmtId="0" fontId="0" fillId="2" borderId="2" xfId="0" applyFill="1" applyBorder="1"/>
    <xf numFmtId="0" fontId="9" fillId="2" borderId="0" xfId="0" applyFont="1" applyFill="1" applyBorder="1" applyAlignment="1">
      <alignment horizontal="right"/>
    </xf>
    <xf numFmtId="0" fontId="80" fillId="10" borderId="2" xfId="0" applyFont="1" applyFill="1" applyBorder="1" applyAlignment="1"/>
    <xf numFmtId="0" fontId="81" fillId="10" borderId="15" xfId="0" applyFont="1" applyFill="1" applyBorder="1" applyAlignment="1">
      <alignment horizontal="center"/>
    </xf>
    <xf numFmtId="0" fontId="81" fillId="10" borderId="20" xfId="0" applyFont="1" applyFill="1" applyBorder="1" applyAlignment="1">
      <alignment horizontal="left"/>
    </xf>
    <xf numFmtId="0" fontId="82" fillId="10" borderId="30" xfId="0" applyFont="1" applyFill="1" applyBorder="1" applyAlignment="1">
      <alignment horizontal="center" vertical="center"/>
    </xf>
    <xf numFmtId="168" fontId="83" fillId="10" borderId="19" xfId="0" applyNumberFormat="1" applyFont="1" applyFill="1" applyBorder="1" applyAlignment="1"/>
    <xf numFmtId="168" fontId="83" fillId="10" borderId="8" xfId="0" applyNumberFormat="1" applyFont="1" applyFill="1" applyBorder="1" applyAlignment="1"/>
    <xf numFmtId="0" fontId="83" fillId="10" borderId="20" xfId="0" applyFont="1" applyFill="1" applyBorder="1" applyAlignment="1"/>
    <xf numFmtId="0" fontId="83" fillId="10" borderId="15" xfId="0" applyFont="1" applyFill="1" applyBorder="1" applyAlignment="1"/>
    <xf numFmtId="0" fontId="83" fillId="10" borderId="8" xfId="0" applyFont="1" applyFill="1" applyBorder="1" applyAlignment="1"/>
    <xf numFmtId="0" fontId="83" fillId="10" borderId="26" xfId="0" applyFont="1" applyFill="1" applyBorder="1" applyAlignment="1"/>
    <xf numFmtId="0" fontId="83" fillId="10" borderId="19" xfId="0" applyFont="1" applyFill="1" applyBorder="1" applyAlignment="1"/>
    <xf numFmtId="0" fontId="83" fillId="10" borderId="2" xfId="0" applyFont="1" applyFill="1" applyBorder="1" applyAlignment="1"/>
    <xf numFmtId="0" fontId="83" fillId="10" borderId="0" xfId="0" applyFont="1" applyFill="1" applyBorder="1" applyAlignment="1"/>
    <xf numFmtId="3" fontId="83" fillId="10" borderId="26" xfId="0" applyNumberFormat="1" applyFont="1" applyFill="1" applyBorder="1" applyAlignment="1"/>
    <xf numFmtId="3" fontId="83" fillId="10" borderId="8" xfId="0" applyNumberFormat="1" applyFont="1" applyFill="1" applyBorder="1" applyAlignment="1"/>
    <xf numFmtId="3" fontId="83" fillId="10" borderId="20" xfId="0" applyNumberFormat="1" applyFont="1" applyFill="1" applyBorder="1" applyAlignment="1"/>
    <xf numFmtId="3" fontId="84" fillId="10" borderId="10" xfId="0" applyNumberFormat="1" applyFont="1" applyFill="1" applyBorder="1" applyAlignment="1">
      <alignment horizontal="right" vertical="center"/>
    </xf>
    <xf numFmtId="0" fontId="83" fillId="10" borderId="17" xfId="0" applyFont="1" applyFill="1" applyBorder="1" applyAlignment="1">
      <alignment horizontal="right"/>
    </xf>
    <xf numFmtId="0" fontId="83" fillId="10" borderId="30" xfId="0" applyFont="1" applyFill="1" applyBorder="1" applyAlignment="1">
      <alignment horizontal="right"/>
    </xf>
    <xf numFmtId="0" fontId="83" fillId="10" borderId="22" xfId="0" applyFont="1" applyFill="1" applyBorder="1" applyAlignment="1">
      <alignment horizontal="right"/>
    </xf>
    <xf numFmtId="0" fontId="80" fillId="10" borderId="0" xfId="0" applyFont="1" applyFill="1" applyBorder="1" applyAlignment="1"/>
    <xf numFmtId="0" fontId="85" fillId="10" borderId="0" xfId="0" applyFont="1" applyFill="1" applyBorder="1" applyAlignment="1">
      <alignment horizontal="right"/>
    </xf>
    <xf numFmtId="0" fontId="75" fillId="19" borderId="0" xfId="0" applyFont="1" applyFill="1"/>
    <xf numFmtId="0" fontId="75" fillId="19" borderId="0" xfId="0" applyFont="1" applyFill="1" applyAlignment="1">
      <alignment horizontal="center"/>
    </xf>
    <xf numFmtId="3" fontId="75" fillId="19" borderId="0" xfId="0" applyNumberFormat="1" applyFont="1" applyFill="1"/>
    <xf numFmtId="0" fontId="75" fillId="19" borderId="2" xfId="0" applyFont="1" applyFill="1" applyBorder="1"/>
    <xf numFmtId="0" fontId="75" fillId="19" borderId="59" xfId="0" applyFont="1" applyFill="1" applyBorder="1"/>
    <xf numFmtId="0" fontId="75" fillId="19" borderId="0" xfId="0" applyFont="1" applyFill="1" applyBorder="1"/>
    <xf numFmtId="0" fontId="75" fillId="19" borderId="22" xfId="0" applyFont="1" applyFill="1" applyBorder="1"/>
    <xf numFmtId="0" fontId="0" fillId="19" borderId="0" xfId="0" applyFill="1" applyBorder="1"/>
    <xf numFmtId="0" fontId="0" fillId="19" borderId="0" xfId="0" applyFill="1"/>
    <xf numFmtId="0" fontId="118" fillId="19" borderId="0" xfId="0" applyFont="1" applyFill="1" applyAlignment="1">
      <alignment horizontal="left" wrapText="1"/>
    </xf>
    <xf numFmtId="0" fontId="117" fillId="19" borderId="0" xfId="0" applyFont="1" applyFill="1"/>
    <xf numFmtId="0" fontId="117" fillId="19" borderId="0" xfId="0" applyFont="1" applyFill="1" applyAlignment="1">
      <alignment horizontal="center"/>
    </xf>
    <xf numFmtId="0" fontId="117" fillId="19" borderId="50" xfId="0" applyFont="1" applyFill="1" applyBorder="1"/>
    <xf numFmtId="0" fontId="0" fillId="19" borderId="0" xfId="0" applyFill="1" applyBorder="1" applyAlignment="1"/>
    <xf numFmtId="0" fontId="9" fillId="19" borderId="0" xfId="0" applyFont="1" applyFill="1" applyBorder="1" applyAlignment="1">
      <alignment horizontal="right"/>
    </xf>
    <xf numFmtId="0" fontId="0" fillId="19" borderId="2" xfId="0" applyFill="1" applyBorder="1" applyAlignment="1"/>
    <xf numFmtId="17" fontId="0" fillId="0" borderId="2" xfId="0" applyNumberFormat="1" applyBorder="1"/>
    <xf numFmtId="17" fontId="0" fillId="0" borderId="2" xfId="0" applyNumberFormat="1" applyBorder="1" applyAlignment="1">
      <alignment horizontal="left"/>
    </xf>
    <xf numFmtId="17" fontId="0" fillId="0" borderId="2" xfId="0" applyNumberFormat="1" applyBorder="1" applyAlignment="1">
      <alignment horizontal="center" vertical="center"/>
    </xf>
    <xf numFmtId="17" fontId="2" fillId="0" borderId="2" xfId="0" applyNumberFormat="1" applyFont="1" applyBorder="1" applyAlignment="1">
      <alignment horizontal="left"/>
    </xf>
    <xf numFmtId="9" fontId="0" fillId="0" borderId="16" xfId="0" applyNumberFormat="1" applyFill="1" applyBorder="1" applyAlignment="1">
      <alignment horizontal="center" wrapText="1"/>
    </xf>
    <xf numFmtId="2" fontId="60" fillId="0" borderId="2" xfId="0" applyNumberFormat="1" applyFont="1" applyFill="1" applyBorder="1"/>
    <xf numFmtId="10" fontId="61" fillId="9" borderId="2" xfId="0" applyNumberFormat="1" applyFont="1" applyFill="1" applyBorder="1"/>
    <xf numFmtId="166" fontId="122" fillId="0" borderId="2" xfId="0" applyNumberFormat="1" applyFont="1" applyBorder="1"/>
    <xf numFmtId="2" fontId="0" fillId="0" borderId="2" xfId="0" applyNumberFormat="1" applyFill="1" applyBorder="1"/>
    <xf numFmtId="2" fontId="0" fillId="0" borderId="1" xfId="0" applyNumberFormat="1" applyFill="1" applyBorder="1"/>
    <xf numFmtId="2" fontId="61" fillId="0" borderId="2" xfId="0" applyNumberFormat="1" applyFont="1" applyFill="1" applyBorder="1"/>
    <xf numFmtId="2" fontId="123" fillId="0" borderId="2" xfId="0" applyNumberFormat="1" applyFont="1" applyFill="1" applyBorder="1"/>
    <xf numFmtId="3" fontId="123" fillId="0" borderId="2" xfId="0" applyNumberFormat="1" applyFont="1" applyBorder="1"/>
    <xf numFmtId="166" fontId="124" fillId="0" borderId="2" xfId="0" applyNumberFormat="1" applyFont="1" applyBorder="1"/>
    <xf numFmtId="10" fontId="123" fillId="0" borderId="2" xfId="0" applyNumberFormat="1" applyFont="1" applyFill="1" applyBorder="1" applyAlignment="1">
      <alignment horizontal="center" wrapText="1"/>
    </xf>
    <xf numFmtId="166" fontId="0" fillId="0" borderId="0" xfId="0" applyNumberFormat="1"/>
    <xf numFmtId="9" fontId="0" fillId="9" borderId="2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0" fillId="9" borderId="1" xfId="0" applyNumberFormat="1" applyFill="1" applyBorder="1" applyAlignment="1">
      <alignment horizontal="center" wrapText="1"/>
    </xf>
    <xf numFmtId="169" fontId="0" fillId="5" borderId="2" xfId="0" applyNumberFormat="1" applyFill="1" applyBorder="1" applyAlignment="1"/>
    <xf numFmtId="3" fontId="0" fillId="0" borderId="0" xfId="0" applyNumberFormat="1"/>
    <xf numFmtId="0" fontId="8" fillId="0" borderId="1" xfId="0" applyFont="1" applyFill="1" applyBorder="1" applyAlignment="1"/>
    <xf numFmtId="0" fontId="8" fillId="0" borderId="11" xfId="0" applyFont="1" applyFill="1" applyBorder="1" applyAlignment="1"/>
    <xf numFmtId="3" fontId="12" fillId="0" borderId="10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/>
    </xf>
    <xf numFmtId="0" fontId="18" fillId="0" borderId="49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" fillId="0" borderId="2" xfId="0" applyFont="1" applyFill="1" applyBorder="1" applyAlignment="1"/>
    <xf numFmtId="0" fontId="0" fillId="5" borderId="14" xfId="0" applyFill="1" applyBorder="1" applyAlignment="1"/>
    <xf numFmtId="0" fontId="0" fillId="5" borderId="26" xfId="0" applyFill="1" applyBorder="1" applyAlignment="1"/>
    <xf numFmtId="3" fontId="0" fillId="5" borderId="14" xfId="0" applyNumberFormat="1" applyFill="1" applyBorder="1" applyAlignment="1"/>
    <xf numFmtId="3" fontId="0" fillId="6" borderId="2" xfId="0" applyNumberFormat="1" applyFill="1" applyBorder="1"/>
    <xf numFmtId="4" fontId="97" fillId="0" borderId="2" xfId="0" applyNumberFormat="1" applyFont="1" applyFill="1" applyBorder="1" applyAlignment="1"/>
    <xf numFmtId="4" fontId="33" fillId="2" borderId="14" xfId="0" applyNumberFormat="1" applyFont="1" applyFill="1" applyBorder="1"/>
    <xf numFmtId="0" fontId="0" fillId="6" borderId="0" xfId="0" applyFill="1"/>
    <xf numFmtId="4" fontId="33" fillId="2" borderId="2" xfId="0" applyNumberFormat="1" applyFont="1" applyFill="1" applyBorder="1"/>
    <xf numFmtId="165" fontId="45" fillId="0" borderId="14" xfId="1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left" wrapText="1"/>
    </xf>
    <xf numFmtId="3" fontId="15" fillId="2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wrapText="1"/>
    </xf>
    <xf numFmtId="3" fontId="15" fillId="0" borderId="2" xfId="0" applyNumberFormat="1" applyFont="1" applyFill="1" applyBorder="1" applyAlignment="1">
      <alignment horizontal="right"/>
    </xf>
    <xf numFmtId="0" fontId="20" fillId="3" borderId="1" xfId="0" applyFont="1" applyFill="1" applyBorder="1" applyAlignment="1">
      <alignment horizontal="center" vertical="center"/>
    </xf>
    <xf numFmtId="0" fontId="0" fillId="5" borderId="2" xfId="0" applyFill="1" applyBorder="1" applyAlignment="1">
      <alignment wrapText="1"/>
    </xf>
    <xf numFmtId="0" fontId="15" fillId="0" borderId="2" xfId="0" applyFont="1" applyFill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right" vertical="center"/>
    </xf>
    <xf numFmtId="4" fontId="11" fillId="0" borderId="16" xfId="0" applyNumberFormat="1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/>
    <xf numFmtId="49" fontId="11" fillId="0" borderId="47" xfId="0" applyNumberFormat="1" applyFont="1" applyBorder="1" applyAlignment="1">
      <alignment horizontal="center" vertical="center"/>
    </xf>
    <xf numFmtId="0" fontId="15" fillId="5" borderId="47" xfId="0" applyFont="1" applyFill="1" applyBorder="1" applyAlignment="1">
      <alignment wrapText="1"/>
    </xf>
    <xf numFmtId="4" fontId="0" fillId="5" borderId="47" xfId="0" applyNumberFormat="1" applyFill="1" applyBorder="1" applyAlignment="1"/>
    <xf numFmtId="3" fontId="5" fillId="3" borderId="49" xfId="0" applyNumberFormat="1" applyFont="1" applyFill="1" applyBorder="1" applyAlignment="1"/>
    <xf numFmtId="0" fontId="0" fillId="18" borderId="2" xfId="0" applyFill="1" applyBorder="1" applyAlignment="1"/>
    <xf numFmtId="0" fontId="19" fillId="18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left"/>
    </xf>
    <xf numFmtId="0" fontId="11" fillId="18" borderId="2" xfId="0" applyFont="1" applyFill="1" applyBorder="1" applyAlignment="1">
      <alignment horizontal="center" vertical="center"/>
    </xf>
    <xf numFmtId="3" fontId="5" fillId="18" borderId="2" xfId="0" applyNumberFormat="1" applyFont="1" applyFill="1" applyBorder="1" applyAlignment="1"/>
    <xf numFmtId="14" fontId="5" fillId="18" borderId="2" xfId="0" applyNumberFormat="1" applyFont="1" applyFill="1" applyBorder="1" applyAlignment="1"/>
    <xf numFmtId="0" fontId="94" fillId="18" borderId="2" xfId="0" applyFont="1" applyFill="1" applyBorder="1" applyAlignment="1"/>
    <xf numFmtId="4" fontId="0" fillId="18" borderId="2" xfId="0" applyNumberFormat="1" applyFill="1" applyBorder="1" applyAlignment="1"/>
    <xf numFmtId="0" fontId="80" fillId="3" borderId="2" xfId="0" applyFont="1" applyFill="1" applyBorder="1"/>
    <xf numFmtId="0" fontId="81" fillId="3" borderId="2" xfId="0" applyFont="1" applyFill="1" applyBorder="1" applyAlignment="1">
      <alignment horizontal="center"/>
    </xf>
    <xf numFmtId="0" fontId="81" fillId="3" borderId="2" xfId="0" applyFont="1" applyFill="1" applyBorder="1" applyAlignment="1">
      <alignment horizontal="left"/>
    </xf>
    <xf numFmtId="0" fontId="84" fillId="8" borderId="2" xfId="0" applyFont="1" applyFill="1" applyBorder="1" applyAlignment="1">
      <alignment horizontal="center" vertical="center"/>
    </xf>
    <xf numFmtId="3" fontId="88" fillId="3" borderId="2" xfId="0" applyNumberFormat="1" applyFont="1" applyFill="1" applyBorder="1" applyAlignment="1"/>
    <xf numFmtId="3" fontId="87" fillId="3" borderId="2" xfId="0" applyNumberFormat="1" applyFont="1" applyFill="1" applyBorder="1" applyAlignment="1"/>
    <xf numFmtId="4" fontId="0" fillId="0" borderId="2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36" fillId="0" borderId="0" xfId="0" applyFont="1" applyFill="1"/>
    <xf numFmtId="3" fontId="12" fillId="0" borderId="16" xfId="0" applyNumberFormat="1" applyFont="1" applyBorder="1" applyAlignment="1">
      <alignment horizontal="right"/>
    </xf>
    <xf numFmtId="0" fontId="19" fillId="18" borderId="16" xfId="0" applyFont="1" applyFill="1" applyBorder="1" applyAlignment="1">
      <alignment horizontal="center"/>
    </xf>
    <xf numFmtId="0" fontId="19" fillId="18" borderId="22" xfId="0" applyFont="1" applyFill="1" applyBorder="1" applyAlignment="1">
      <alignment horizontal="left"/>
    </xf>
    <xf numFmtId="0" fontId="11" fillId="18" borderId="68" xfId="0" applyFont="1" applyFill="1" applyBorder="1" applyAlignment="1">
      <alignment horizontal="center" vertical="center"/>
    </xf>
    <xf numFmtId="3" fontId="5" fillId="18" borderId="16" xfId="0" applyNumberFormat="1" applyFont="1" applyFill="1" applyBorder="1" applyAlignment="1"/>
    <xf numFmtId="164" fontId="0" fillId="16" borderId="2" xfId="0" applyNumberFormat="1" applyFill="1" applyBorder="1"/>
    <xf numFmtId="43" fontId="0" fillId="0" borderId="0" xfId="0" applyNumberFormat="1"/>
    <xf numFmtId="43" fontId="0" fillId="0" borderId="0" xfId="0" applyNumberFormat="1" applyFill="1"/>
    <xf numFmtId="164" fontId="0" fillId="6" borderId="2" xfId="0" applyNumberFormat="1" applyFill="1" applyBorder="1"/>
    <xf numFmtId="3" fontId="5" fillId="0" borderId="49" xfId="0" applyNumberFormat="1" applyFont="1" applyFill="1" applyBorder="1" applyAlignment="1"/>
    <xf numFmtId="3" fontId="5" fillId="0" borderId="11" xfId="0" applyNumberFormat="1" applyFont="1" applyFill="1" applyBorder="1" applyAlignment="1"/>
    <xf numFmtId="3" fontId="5" fillId="0" borderId="1" xfId="0" applyNumberFormat="1" applyFont="1" applyFill="1" applyBorder="1" applyAlignment="1"/>
    <xf numFmtId="3" fontId="5" fillId="0" borderId="10" xfId="0" applyNumberFormat="1" applyFont="1" applyFill="1" applyBorder="1" applyAlignment="1"/>
    <xf numFmtId="0" fontId="0" fillId="0" borderId="10" xfId="0" applyFill="1" applyBorder="1"/>
    <xf numFmtId="0" fontId="0" fillId="0" borderId="62" xfId="0" applyFill="1" applyBorder="1"/>
    <xf numFmtId="0" fontId="0" fillId="0" borderId="34" xfId="0" applyFill="1" applyBorder="1"/>
    <xf numFmtId="0" fontId="0" fillId="0" borderId="36" xfId="0" applyFill="1" applyBorder="1"/>
    <xf numFmtId="0" fontId="0" fillId="0" borderId="65" xfId="0" applyFill="1" applyBorder="1"/>
    <xf numFmtId="3" fontId="0" fillId="0" borderId="1" xfId="0" applyNumberFormat="1" applyFill="1" applyBorder="1" applyAlignment="1"/>
    <xf numFmtId="4" fontId="0" fillId="0" borderId="1" xfId="0" applyNumberFormat="1" applyFill="1" applyBorder="1" applyAlignment="1">
      <alignment wrapText="1"/>
    </xf>
    <xf numFmtId="3" fontId="0" fillId="0" borderId="0" xfId="0" applyNumberFormat="1" applyFill="1"/>
    <xf numFmtId="3" fontId="5" fillId="14" borderId="2" xfId="0" applyNumberFormat="1" applyFont="1" applyFill="1" applyBorder="1" applyAlignment="1"/>
    <xf numFmtId="165" fontId="96" fillId="0" borderId="14" xfId="0" applyNumberFormat="1" applyFont="1" applyBorder="1"/>
    <xf numFmtId="164" fontId="30" fillId="14" borderId="2" xfId="1" applyNumberFormat="1" applyFont="1" applyFill="1" applyBorder="1"/>
    <xf numFmtId="3" fontId="0" fillId="14" borderId="2" xfId="0" applyNumberFormat="1" applyFill="1" applyBorder="1"/>
    <xf numFmtId="0" fontId="18" fillId="14" borderId="8" xfId="0" applyFont="1" applyFill="1" applyBorder="1" applyAlignment="1"/>
    <xf numFmtId="3" fontId="10" fillId="14" borderId="38" xfId="0" applyNumberFormat="1" applyFont="1" applyFill="1" applyBorder="1" applyAlignment="1">
      <alignment horizontal="right" vertical="center"/>
    </xf>
    <xf numFmtId="3" fontId="11" fillId="14" borderId="2" xfId="0" applyNumberFormat="1" applyFont="1" applyFill="1" applyBorder="1" applyAlignment="1">
      <alignment horizontal="right" vertical="center"/>
    </xf>
    <xf numFmtId="3" fontId="10" fillId="14" borderId="2" xfId="0" applyNumberFormat="1" applyFont="1" applyFill="1" applyBorder="1" applyAlignment="1">
      <alignment horizontal="right" vertical="center"/>
    </xf>
    <xf numFmtId="3" fontId="12" fillId="14" borderId="2" xfId="0" applyNumberFormat="1" applyFont="1" applyFill="1" applyBorder="1" applyAlignment="1">
      <alignment horizontal="right" vertical="center"/>
    </xf>
    <xf numFmtId="3" fontId="16" fillId="14" borderId="2" xfId="0" applyNumberFormat="1" applyFont="1" applyFill="1" applyBorder="1" applyAlignment="1">
      <alignment horizontal="right"/>
    </xf>
    <xf numFmtId="3" fontId="11" fillId="14" borderId="24" xfId="0" applyNumberFormat="1" applyFont="1" applyFill="1" applyBorder="1" applyAlignment="1">
      <alignment horizontal="right" vertical="center"/>
    </xf>
    <xf numFmtId="3" fontId="21" fillId="14" borderId="34" xfId="0" applyNumberFormat="1" applyFont="1" applyFill="1" applyBorder="1" applyAlignment="1"/>
    <xf numFmtId="3" fontId="5" fillId="14" borderId="1" xfId="0" applyNumberFormat="1" applyFont="1" applyFill="1" applyBorder="1" applyAlignment="1"/>
    <xf numFmtId="164" fontId="86" fillId="14" borderId="2" xfId="1" applyNumberFormat="1" applyFont="1" applyFill="1" applyBorder="1"/>
    <xf numFmtId="0" fontId="83" fillId="14" borderId="8" xfId="0" applyFont="1" applyFill="1" applyBorder="1" applyAlignment="1"/>
    <xf numFmtId="3" fontId="21" fillId="14" borderId="8" xfId="0" applyNumberFormat="1" applyFont="1" applyFill="1" applyBorder="1" applyAlignment="1"/>
    <xf numFmtId="3" fontId="21" fillId="14" borderId="2" xfId="0" applyNumberFormat="1" applyFont="1" applyFill="1" applyBorder="1" applyAlignment="1"/>
    <xf numFmtId="3" fontId="10" fillId="14" borderId="47" xfId="0" applyNumberFormat="1" applyFont="1" applyFill="1" applyBorder="1" applyAlignment="1">
      <alignment horizontal="right" vertical="center"/>
    </xf>
    <xf numFmtId="3" fontId="12" fillId="14" borderId="1" xfId="0" applyNumberFormat="1" applyFont="1" applyFill="1" applyBorder="1" applyAlignment="1">
      <alignment horizontal="right" vertical="center"/>
    </xf>
    <xf numFmtId="3" fontId="11" fillId="14" borderId="47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97" fillId="0" borderId="2" xfId="0" applyNumberFormat="1" applyFont="1" applyFill="1" applyBorder="1"/>
    <xf numFmtId="164" fontId="29" fillId="0" borderId="16" xfId="1" applyNumberFormat="1" applyFont="1" applyBorder="1" applyAlignment="1">
      <alignment horizontal="left" vertical="center" wrapText="1"/>
    </xf>
    <xf numFmtId="164" fontId="29" fillId="10" borderId="11" xfId="1" applyNumberFormat="1" applyFont="1" applyFill="1" applyBorder="1"/>
    <xf numFmtId="164" fontId="30" fillId="10" borderId="16" xfId="1" applyNumberFormat="1" applyFont="1" applyFill="1" applyBorder="1"/>
    <xf numFmtId="3" fontId="12" fillId="0" borderId="69" xfId="0" applyNumberFormat="1" applyFont="1" applyBorder="1" applyAlignment="1">
      <alignment horizontal="right"/>
    </xf>
    <xf numFmtId="3" fontId="21" fillId="3" borderId="48" xfId="0" applyNumberFormat="1" applyFont="1" applyFill="1" applyBorder="1" applyAlignment="1"/>
    <xf numFmtId="3" fontId="21" fillId="16" borderId="0" xfId="0" applyNumberFormat="1" applyFont="1" applyFill="1" applyBorder="1" applyAlignment="1"/>
    <xf numFmtId="3" fontId="14" fillId="0" borderId="50" xfId="0" applyNumberFormat="1" applyFont="1" applyFill="1" applyBorder="1" applyAlignment="1">
      <alignment horizontal="right" vertical="center"/>
    </xf>
    <xf numFmtId="3" fontId="10" fillId="2" borderId="64" xfId="0" applyNumberFormat="1" applyFont="1" applyFill="1" applyBorder="1" applyAlignment="1">
      <alignment horizontal="right" vertical="center"/>
    </xf>
    <xf numFmtId="3" fontId="12" fillId="0" borderId="49" xfId="0" applyNumberFormat="1" applyFont="1" applyFill="1" applyBorder="1" applyAlignment="1">
      <alignment horizontal="right" vertical="center"/>
    </xf>
    <xf numFmtId="3" fontId="12" fillId="0" borderId="49" xfId="0" applyNumberFormat="1" applyFont="1" applyBorder="1" applyAlignment="1">
      <alignment horizontal="right" vertical="center"/>
    </xf>
    <xf numFmtId="3" fontId="12" fillId="5" borderId="50" xfId="0" applyNumberFormat="1" applyFont="1" applyFill="1" applyBorder="1" applyAlignment="1">
      <alignment horizontal="right" vertical="center"/>
    </xf>
    <xf numFmtId="3" fontId="12" fillId="2" borderId="16" xfId="0" applyNumberFormat="1" applyFont="1" applyFill="1" applyBorder="1" applyAlignment="1">
      <alignment horizontal="right"/>
    </xf>
    <xf numFmtId="3" fontId="12" fillId="0" borderId="16" xfId="0" applyNumberFormat="1" applyFont="1" applyFill="1" applyBorder="1" applyAlignment="1">
      <alignment horizontal="right"/>
    </xf>
    <xf numFmtId="3" fontId="12" fillId="5" borderId="50" xfId="0" applyNumberFormat="1" applyFont="1" applyFill="1" applyBorder="1" applyAlignment="1">
      <alignment horizontal="right" vertical="center" wrapText="1"/>
    </xf>
    <xf numFmtId="0" fontId="117" fillId="14" borderId="15" xfId="0" applyFont="1" applyFill="1" applyBorder="1"/>
    <xf numFmtId="0" fontId="75" fillId="14" borderId="15" xfId="0" applyFont="1" applyFill="1" applyBorder="1"/>
    <xf numFmtId="4" fontId="97" fillId="14" borderId="15" xfId="0" applyNumberFormat="1" applyFont="1" applyFill="1" applyBorder="1"/>
    <xf numFmtId="0" fontId="75" fillId="19" borderId="15" xfId="0" applyFont="1" applyFill="1" applyBorder="1"/>
    <xf numFmtId="9" fontId="119" fillId="19" borderId="2" xfId="4" applyFont="1" applyFill="1" applyBorder="1" applyAlignment="1">
      <alignment vertical="center"/>
    </xf>
    <xf numFmtId="9" fontId="119" fillId="19" borderId="2" xfId="4" applyFont="1" applyFill="1" applyBorder="1"/>
    <xf numFmtId="0" fontId="125" fillId="11" borderId="2" xfId="0" applyFont="1" applyFill="1" applyBorder="1" applyAlignment="1">
      <alignment wrapText="1"/>
    </xf>
    <xf numFmtId="0" fontId="126" fillId="11" borderId="2" xfId="0" applyFont="1" applyFill="1" applyBorder="1" applyAlignment="1">
      <alignment wrapText="1"/>
    </xf>
    <xf numFmtId="0" fontId="125" fillId="21" borderId="2" xfId="0" applyFont="1" applyFill="1" applyBorder="1" applyAlignment="1" applyProtection="1">
      <protection locked="0"/>
    </xf>
    <xf numFmtId="0" fontId="125" fillId="21" borderId="2" xfId="0" applyFont="1" applyFill="1" applyBorder="1" applyAlignment="1">
      <alignment wrapText="1"/>
    </xf>
    <xf numFmtId="0" fontId="97" fillId="0" borderId="2" xfId="0" applyFont="1" applyFill="1" applyBorder="1"/>
    <xf numFmtId="0" fontId="97" fillId="0" borderId="47" xfId="0" applyFont="1" applyFill="1" applyBorder="1"/>
    <xf numFmtId="0" fontId="127" fillId="10" borderId="2" xfId="0" applyFont="1" applyFill="1" applyBorder="1" applyAlignment="1" applyProtection="1">
      <alignment horizontal="left"/>
      <protection locked="0"/>
    </xf>
    <xf numFmtId="9" fontId="61" fillId="18" borderId="2" xfId="4" applyFont="1" applyFill="1" applyBorder="1"/>
    <xf numFmtId="0" fontId="0" fillId="0" borderId="47" xfId="0" applyBorder="1"/>
    <xf numFmtId="49" fontId="10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right"/>
    </xf>
    <xf numFmtId="3" fontId="12" fillId="2" borderId="11" xfId="0" applyNumberFormat="1" applyFont="1" applyFill="1" applyBorder="1" applyAlignment="1">
      <alignment horizontal="right"/>
    </xf>
    <xf numFmtId="3" fontId="11" fillId="2" borderId="1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/>
    <xf numFmtId="0" fontId="18" fillId="2" borderId="1" xfId="0" applyFont="1" applyFill="1" applyBorder="1" applyAlignment="1">
      <alignment horizontal="right"/>
    </xf>
    <xf numFmtId="0" fontId="0" fillId="5" borderId="1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4" fontId="0" fillId="0" borderId="0" xfId="0" applyNumberFormat="1" applyFill="1"/>
    <xf numFmtId="0" fontId="0" fillId="0" borderId="2" xfId="0" applyBorder="1" applyAlignment="1">
      <alignment horizontal="right" wrapText="1"/>
    </xf>
    <xf numFmtId="14" fontId="12" fillId="0" borderId="16" xfId="0" applyNumberFormat="1" applyFont="1" applyFill="1" applyBorder="1" applyAlignment="1">
      <alignment horizontal="right" vertical="center" wrapText="1"/>
    </xf>
    <xf numFmtId="165" fontId="47" fillId="0" borderId="14" xfId="0" applyNumberFormat="1" applyFont="1" applyBorder="1" applyAlignment="1">
      <alignment vertical="center"/>
    </xf>
    <xf numFmtId="9" fontId="61" fillId="18" borderId="2" xfId="4" applyFont="1" applyFill="1" applyBorder="1" applyAlignment="1">
      <alignment horizontal="center" vertical="center"/>
    </xf>
    <xf numFmtId="3" fontId="0" fillId="0" borderId="0" xfId="0" applyNumberFormat="1" applyFill="1" applyBorder="1" applyAlignment="1"/>
    <xf numFmtId="3" fontId="0" fillId="6" borderId="0" xfId="0" applyNumberFormat="1" applyFill="1" applyBorder="1" applyAlignment="1"/>
    <xf numFmtId="14" fontId="0" fillId="6" borderId="0" xfId="0" applyNumberFormat="1" applyFill="1" applyBorder="1" applyAlignment="1"/>
    <xf numFmtId="3" fontId="0" fillId="5" borderId="0" xfId="0" applyNumberFormat="1" applyFill="1" applyBorder="1" applyAlignment="1"/>
    <xf numFmtId="165" fontId="47" fillId="0" borderId="14" xfId="0" applyNumberFormat="1" applyFont="1" applyFill="1" applyBorder="1"/>
    <xf numFmtId="164" fontId="31" fillId="3" borderId="2" xfId="1" applyNumberFormat="1" applyFont="1" applyFill="1" applyBorder="1" applyAlignment="1">
      <alignment vertical="center" wrapText="1"/>
    </xf>
    <xf numFmtId="164" fontId="0" fillId="0" borderId="0" xfId="0" applyNumberFormat="1" applyFill="1"/>
    <xf numFmtId="172" fontId="0" fillId="0" borderId="0" xfId="0" applyNumberFormat="1"/>
    <xf numFmtId="4" fontId="0" fillId="0" borderId="0" xfId="0" applyNumberFormat="1" applyFill="1" applyBorder="1" applyAlignment="1"/>
    <xf numFmtId="4" fontId="0" fillId="6" borderId="0" xfId="0" applyNumberFormat="1" applyFill="1"/>
    <xf numFmtId="0" fontId="44" fillId="0" borderId="47" xfId="0" applyFont="1" applyFill="1" applyBorder="1" applyAlignment="1" applyProtection="1">
      <protection locked="0"/>
    </xf>
    <xf numFmtId="14" fontId="0" fillId="0" borderId="47" xfId="0" applyNumberFormat="1" applyFill="1" applyBorder="1"/>
    <xf numFmtId="3" fontId="0" fillId="0" borderId="47" xfId="0" applyNumberFormat="1" applyFill="1" applyBorder="1"/>
    <xf numFmtId="164" fontId="30" fillId="0" borderId="47" xfId="1" applyNumberFormat="1" applyFont="1" applyFill="1" applyBorder="1"/>
    <xf numFmtId="0" fontId="0" fillId="0" borderId="24" xfId="0" applyFill="1" applyBorder="1"/>
    <xf numFmtId="0" fontId="125" fillId="21" borderId="24" xfId="0" applyFont="1" applyFill="1" applyBorder="1" applyAlignment="1">
      <alignment wrapText="1"/>
    </xf>
    <xf numFmtId="0" fontId="0" fillId="0" borderId="31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8" fillId="0" borderId="27" xfId="0" applyFont="1" applyFill="1" applyBorder="1"/>
    <xf numFmtId="0" fontId="0" fillId="0" borderId="48" xfId="0" applyFill="1" applyBorder="1"/>
    <xf numFmtId="0" fontId="0" fillId="0" borderId="37" xfId="0" applyBorder="1"/>
    <xf numFmtId="0" fontId="0" fillId="0" borderId="38" xfId="0" applyBorder="1"/>
    <xf numFmtId="0" fontId="129" fillId="21" borderId="38" xfId="0" applyFont="1" applyFill="1" applyBorder="1" applyAlignment="1" applyProtection="1">
      <protection locked="0"/>
    </xf>
    <xf numFmtId="14" fontId="0" fillId="0" borderId="38" xfId="0" applyNumberFormat="1" applyBorder="1"/>
    <xf numFmtId="3" fontId="0" fillId="0" borderId="38" xfId="0" applyNumberFormat="1" applyBorder="1"/>
    <xf numFmtId="164" fontId="30" fillId="12" borderId="38" xfId="1" applyNumberFormat="1" applyFont="1" applyFill="1" applyBorder="1"/>
    <xf numFmtId="0" fontId="0" fillId="0" borderId="41" xfId="0" applyBorder="1"/>
    <xf numFmtId="0" fontId="0" fillId="0" borderId="67" xfId="0" applyBorder="1"/>
    <xf numFmtId="0" fontId="0" fillId="0" borderId="52" xfId="0" applyBorder="1"/>
    <xf numFmtId="0" fontId="0" fillId="0" borderId="23" xfId="0" applyFill="1" applyBorder="1"/>
    <xf numFmtId="0" fontId="131" fillId="10" borderId="2" xfId="0" applyFont="1" applyFill="1" applyBorder="1" applyAlignment="1" applyProtection="1">
      <alignment horizontal="center"/>
      <protection locked="0"/>
    </xf>
    <xf numFmtId="0" fontId="0" fillId="18" borderId="37" xfId="0" applyFill="1" applyBorder="1" applyAlignment="1"/>
    <xf numFmtId="0" fontId="19" fillId="18" borderId="40" xfId="0" applyFont="1" applyFill="1" applyBorder="1" applyAlignment="1">
      <alignment horizontal="center"/>
    </xf>
    <xf numFmtId="0" fontId="19" fillId="18" borderId="39" xfId="0" applyFont="1" applyFill="1" applyBorder="1" applyAlignment="1">
      <alignment horizontal="left"/>
    </xf>
    <xf numFmtId="0" fontId="11" fillId="18" borderId="70" xfId="0" applyFont="1" applyFill="1" applyBorder="1" applyAlignment="1">
      <alignment horizontal="center" vertical="center"/>
    </xf>
    <xf numFmtId="3" fontId="5" fillId="18" borderId="40" xfId="0" applyNumberFormat="1" applyFont="1" applyFill="1" applyBorder="1" applyAlignment="1"/>
    <xf numFmtId="3" fontId="5" fillId="18" borderId="38" xfId="0" applyNumberFormat="1" applyFont="1" applyFill="1" applyBorder="1" applyAlignment="1"/>
    <xf numFmtId="3" fontId="5" fillId="14" borderId="39" xfId="0" applyNumberFormat="1" applyFont="1" applyFill="1" applyBorder="1" applyAlignment="1"/>
    <xf numFmtId="0" fontId="0" fillId="18" borderId="21" xfId="0" applyFill="1" applyBorder="1" applyAlignment="1"/>
    <xf numFmtId="3" fontId="5" fillId="18" borderId="22" xfId="0" applyNumberFormat="1" applyFont="1" applyFill="1" applyBorder="1" applyAlignment="1"/>
    <xf numFmtId="0" fontId="80" fillId="3" borderId="23" xfId="0" applyFont="1" applyFill="1" applyBorder="1"/>
    <xf numFmtId="0" fontId="81" fillId="3" borderId="24" xfId="0" applyFont="1" applyFill="1" applyBorder="1" applyAlignment="1">
      <alignment horizontal="center"/>
    </xf>
    <xf numFmtId="0" fontId="81" fillId="3" borderId="24" xfId="0" applyFont="1" applyFill="1" applyBorder="1" applyAlignment="1">
      <alignment horizontal="left"/>
    </xf>
    <xf numFmtId="0" fontId="84" fillId="8" borderId="24" xfId="0" applyFont="1" applyFill="1" applyBorder="1" applyAlignment="1">
      <alignment horizontal="center" vertical="center"/>
    </xf>
    <xf numFmtId="3" fontId="88" fillId="3" borderId="24" xfId="0" applyNumberFormat="1" applyFont="1" applyFill="1" applyBorder="1" applyAlignment="1"/>
    <xf numFmtId="3" fontId="87" fillId="3" borderId="24" xfId="0" applyNumberFormat="1" applyFont="1" applyFill="1" applyBorder="1" applyAlignment="1"/>
    <xf numFmtId="3" fontId="5" fillId="3" borderId="24" xfId="0" applyNumberFormat="1" applyFont="1" applyFill="1" applyBorder="1" applyAlignment="1"/>
    <xf numFmtId="3" fontId="5" fillId="3" borderId="25" xfId="0" applyNumberFormat="1" applyFont="1" applyFill="1" applyBorder="1" applyAlignment="1"/>
    <xf numFmtId="14" fontId="0" fillId="16" borderId="2" xfId="0" applyNumberFormat="1" applyFill="1" applyBorder="1"/>
    <xf numFmtId="3" fontId="5" fillId="22" borderId="25" xfId="0" applyNumberFormat="1" applyFont="1" applyFill="1" applyBorder="1" applyAlignment="1"/>
    <xf numFmtId="0" fontId="132" fillId="19" borderId="0" xfId="0" applyFont="1" applyFill="1" applyAlignment="1">
      <alignment horizontal="center" wrapText="1"/>
    </xf>
    <xf numFmtId="3" fontId="5" fillId="18" borderId="39" xfId="0" applyNumberFormat="1" applyFont="1" applyFill="1" applyBorder="1" applyAlignment="1"/>
    <xf numFmtId="14" fontId="133" fillId="6" borderId="0" xfId="0" applyNumberFormat="1" applyFont="1" applyFill="1" applyAlignment="1">
      <alignment horizontal="center"/>
    </xf>
    <xf numFmtId="0" fontId="101" fillId="0" borderId="0" xfId="0" applyFont="1" applyBorder="1" applyAlignment="1">
      <alignment vertical="center"/>
    </xf>
    <xf numFmtId="0" fontId="101" fillId="0" borderId="0" xfId="0" applyFont="1" applyBorder="1"/>
    <xf numFmtId="4" fontId="0" fillId="5" borderId="0" xfId="0" applyNumberFormat="1" applyFill="1" applyBorder="1" applyAlignment="1"/>
    <xf numFmtId="3" fontId="8" fillId="0" borderId="0" xfId="0" applyNumberFormat="1" applyFont="1" applyFill="1" applyBorder="1" applyAlignment="1"/>
    <xf numFmtId="0" fontId="0" fillId="0" borderId="2" xfId="0" applyFill="1" applyBorder="1" applyAlignment="1">
      <alignment horizontal="center"/>
    </xf>
    <xf numFmtId="4" fontId="8" fillId="6" borderId="0" xfId="0" applyNumberFormat="1" applyFont="1" applyFill="1" applyBorder="1"/>
    <xf numFmtId="0" fontId="0" fillId="16" borderId="0" xfId="0" applyFill="1" applyBorder="1"/>
    <xf numFmtId="4" fontId="8" fillId="16" borderId="0" xfId="0" applyNumberFormat="1" applyFont="1" applyFill="1" applyBorder="1"/>
    <xf numFmtId="4" fontId="8" fillId="0" borderId="2" xfId="0" applyNumberFormat="1" applyFont="1" applyFill="1" applyBorder="1"/>
    <xf numFmtId="0" fontId="8" fillId="0" borderId="2" xfId="0" applyFont="1" applyFill="1" applyBorder="1"/>
    <xf numFmtId="4" fontId="43" fillId="0" borderId="14" xfId="0" applyNumberFormat="1" applyFont="1" applyBorder="1" applyAlignment="1">
      <alignment horizontal="right" vertical="center"/>
    </xf>
    <xf numFmtId="165" fontId="43" fillId="0" borderId="14" xfId="1" applyNumberFormat="1" applyFont="1" applyBorder="1" applyAlignment="1">
      <alignment horizontal="right" vertical="center"/>
    </xf>
    <xf numFmtId="171" fontId="45" fillId="0" borderId="14" xfId="1" applyNumberFormat="1" applyFont="1" applyBorder="1" applyAlignment="1">
      <alignment horizontal="right" vertical="center"/>
    </xf>
    <xf numFmtId="0" fontId="10" fillId="3" borderId="21" xfId="0" applyFont="1" applyFill="1" applyBorder="1" applyAlignment="1">
      <alignment horizontal="center" vertical="center"/>
    </xf>
    <xf numFmtId="4" fontId="97" fillId="18" borderId="2" xfId="0" applyNumberFormat="1" applyFont="1" applyFill="1" applyBorder="1" applyAlignment="1"/>
    <xf numFmtId="3" fontId="12" fillId="6" borderId="21" xfId="0" applyNumberFormat="1" applyFont="1" applyFill="1" applyBorder="1" applyAlignment="1">
      <alignment horizontal="right" vertical="center"/>
    </xf>
    <xf numFmtId="4" fontId="12" fillId="6" borderId="2" xfId="0" applyNumberFormat="1" applyFont="1" applyFill="1" applyBorder="1" applyAlignment="1">
      <alignment horizontal="right" vertical="center"/>
    </xf>
    <xf numFmtId="3" fontId="11" fillId="6" borderId="2" xfId="0" applyNumberFormat="1" applyFont="1" applyFill="1" applyBorder="1" applyAlignment="1">
      <alignment horizontal="right" vertical="center"/>
    </xf>
    <xf numFmtId="3" fontId="14" fillId="6" borderId="2" xfId="0" applyNumberFormat="1" applyFont="1" applyFill="1" applyBorder="1" applyAlignment="1">
      <alignment horizontal="right" vertical="center"/>
    </xf>
    <xf numFmtId="3" fontId="69" fillId="6" borderId="2" xfId="0" applyNumberFormat="1" applyFont="1" applyFill="1" applyBorder="1" applyAlignment="1">
      <alignment horizontal="right" vertical="center"/>
    </xf>
    <xf numFmtId="3" fontId="12" fillId="6" borderId="2" xfId="0" applyNumberFormat="1" applyFont="1" applyFill="1" applyBorder="1" applyAlignment="1">
      <alignment horizontal="right" vertical="center"/>
    </xf>
    <xf numFmtId="169" fontId="12" fillId="6" borderId="2" xfId="0" applyNumberFormat="1" applyFont="1" applyFill="1" applyBorder="1" applyAlignment="1">
      <alignment horizontal="right" vertical="center"/>
    </xf>
    <xf numFmtId="164" fontId="33" fillId="6" borderId="2" xfId="1" applyNumberFormat="1" applyFont="1" applyFill="1" applyBorder="1"/>
    <xf numFmtId="165" fontId="48" fillId="0" borderId="14" xfId="0" applyNumberFormat="1" applyFont="1" applyBorder="1" applyAlignment="1">
      <alignment horizontal="center" vertical="center"/>
    </xf>
    <xf numFmtId="165" fontId="136" fillId="0" borderId="14" xfId="0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9" fontId="0" fillId="0" borderId="14" xfId="0" applyNumberFormat="1" applyFill="1" applyBorder="1" applyAlignment="1">
      <alignment horizontal="center" wrapText="1"/>
    </xf>
    <xf numFmtId="9" fontId="0" fillId="0" borderId="50" xfId="0" applyNumberFormat="1" applyFill="1" applyBorder="1" applyAlignment="1">
      <alignment horizontal="center" wrapText="1"/>
    </xf>
    <xf numFmtId="9" fontId="0" fillId="0" borderId="16" xfId="0" applyNumberFormat="1" applyFill="1" applyBorder="1" applyAlignment="1">
      <alignment horizontal="center" wrapText="1"/>
    </xf>
    <xf numFmtId="0" fontId="58" fillId="0" borderId="49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165" fontId="47" fillId="0" borderId="14" xfId="0" applyNumberFormat="1" applyFont="1" applyFill="1" applyBorder="1" applyAlignment="1">
      <alignment horizontal="center"/>
    </xf>
    <xf numFmtId="165" fontId="47" fillId="0" borderId="16" xfId="0" applyNumberFormat="1" applyFont="1" applyFill="1" applyBorder="1" applyAlignment="1">
      <alignment horizontal="center"/>
    </xf>
    <xf numFmtId="165" fontId="47" fillId="0" borderId="57" xfId="0" applyNumberFormat="1" applyFont="1" applyFill="1" applyBorder="1" applyAlignment="1">
      <alignment horizontal="center" wrapText="1"/>
    </xf>
    <xf numFmtId="165" fontId="47" fillId="0" borderId="55" xfId="0" applyNumberFormat="1" applyFont="1" applyFill="1" applyBorder="1" applyAlignment="1">
      <alignment horizontal="center" wrapText="1"/>
    </xf>
    <xf numFmtId="165" fontId="47" fillId="0" borderId="10" xfId="0" applyNumberFormat="1" applyFont="1" applyFill="1" applyBorder="1" applyAlignment="1">
      <alignment horizontal="center" wrapText="1"/>
    </xf>
    <xf numFmtId="165" fontId="47" fillId="0" borderId="11" xfId="0" applyNumberFormat="1" applyFont="1" applyFill="1" applyBorder="1" applyAlignment="1">
      <alignment horizontal="center" wrapText="1"/>
    </xf>
    <xf numFmtId="9" fontId="63" fillId="18" borderId="47" xfId="4" applyFont="1" applyFill="1" applyBorder="1" applyAlignment="1">
      <alignment horizontal="center" wrapText="1"/>
    </xf>
    <xf numFmtId="9" fontId="63" fillId="18" borderId="1" xfId="4" applyFont="1" applyFill="1" applyBorder="1" applyAlignment="1">
      <alignment horizontal="center" wrapText="1"/>
    </xf>
    <xf numFmtId="0" fontId="90" fillId="7" borderId="0" xfId="0" applyFont="1" applyFill="1" applyAlignment="1">
      <alignment horizontal="center" vertical="center" wrapText="1"/>
    </xf>
    <xf numFmtId="0" fontId="0" fillId="14" borderId="2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/>
    </xf>
    <xf numFmtId="0" fontId="17" fillId="4" borderId="52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5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50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44" fillId="0" borderId="10" xfId="0" applyFont="1" applyBorder="1" applyAlignment="1" applyProtection="1">
      <alignment horizontal="left" vertical="center"/>
      <protection locked="0"/>
    </xf>
    <xf numFmtId="0" fontId="44" fillId="5" borderId="10" xfId="0" applyFont="1" applyFill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vertical="center" wrapText="1"/>
      <protection locked="0"/>
    </xf>
    <xf numFmtId="0" fontId="44" fillId="5" borderId="14" xfId="0" applyFont="1" applyFill="1" applyBorder="1" applyAlignment="1" applyProtection="1">
      <alignment vertical="center"/>
      <protection locked="0"/>
    </xf>
    <xf numFmtId="0" fontId="44" fillId="0" borderId="14" xfId="0" applyFont="1" applyBorder="1" applyAlignment="1" applyProtection="1">
      <alignment vertical="center"/>
      <protection locked="0"/>
    </xf>
    <xf numFmtId="0" fontId="44" fillId="3" borderId="14" xfId="0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vertical="center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0" fontId="44" fillId="5" borderId="14" xfId="0" applyFont="1" applyFill="1" applyBorder="1" applyAlignment="1" applyProtection="1">
      <alignment vertical="center" wrapText="1"/>
      <protection locked="0"/>
    </xf>
    <xf numFmtId="0" fontId="49" fillId="0" borderId="14" xfId="0" applyFont="1" applyBorder="1" applyAlignment="1" applyProtection="1">
      <alignment vertical="center" wrapText="1"/>
      <protection locked="0"/>
    </xf>
    <xf numFmtId="0" fontId="44" fillId="0" borderId="14" xfId="0" applyFont="1" applyBorder="1" applyAlignment="1" applyProtection="1">
      <alignment horizontal="left" vertical="center"/>
      <protection locked="0"/>
    </xf>
    <xf numFmtId="0" fontId="50" fillId="5" borderId="14" xfId="0" applyFont="1" applyFill="1" applyBorder="1" applyAlignment="1" applyProtection="1">
      <alignment horizontal="left" vertical="center"/>
      <protection locked="0"/>
    </xf>
    <xf numFmtId="0" fontId="51" fillId="13" borderId="14" xfId="0" applyFont="1" applyFill="1" applyBorder="1" applyAlignment="1" applyProtection="1">
      <alignment horizontal="left" vertical="center"/>
      <protection locked="0"/>
    </xf>
    <xf numFmtId="0" fontId="50" fillId="13" borderId="14" xfId="0" applyFont="1" applyFill="1" applyBorder="1" applyAlignment="1" applyProtection="1">
      <alignment horizontal="left" vertical="center"/>
      <protection locked="0"/>
    </xf>
    <xf numFmtId="0" fontId="50" fillId="13" borderId="14" xfId="0" applyFont="1" applyFill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0" fillId="5" borderId="14" xfId="0" applyFont="1" applyFill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 wrapText="1"/>
      <protection locked="0"/>
    </xf>
    <xf numFmtId="0" fontId="47" fillId="3" borderId="2" xfId="0" applyFont="1" applyFill="1" applyBorder="1" applyAlignment="1" applyProtection="1">
      <alignment vertical="center"/>
      <protection locked="0"/>
    </xf>
    <xf numFmtId="0" fontId="42" fillId="3" borderId="0" xfId="0" applyFont="1" applyFill="1" applyBorder="1" applyAlignment="1" applyProtection="1">
      <alignment horizontal="center" vertical="center"/>
      <protection locked="0"/>
    </xf>
    <xf numFmtId="0" fontId="54" fillId="5" borderId="14" xfId="0" applyFont="1" applyFill="1" applyBorder="1" applyAlignment="1" applyProtection="1">
      <alignment horizontal="left" vertical="center" wrapText="1"/>
      <protection locked="0"/>
    </xf>
    <xf numFmtId="0" fontId="55" fillId="5" borderId="14" xfId="0" applyFont="1" applyFill="1" applyBorder="1" applyAlignment="1" applyProtection="1">
      <alignment horizontal="left" vertical="center" wrapText="1"/>
      <protection locked="0"/>
    </xf>
    <xf numFmtId="0" fontId="53" fillId="19" borderId="14" xfId="0" applyFont="1" applyFill="1" applyBorder="1" applyAlignment="1" applyProtection="1">
      <alignment vertical="center" wrapText="1"/>
      <protection locked="0"/>
    </xf>
    <xf numFmtId="0" fontId="42" fillId="19" borderId="14" xfId="0" applyFont="1" applyFill="1" applyBorder="1" applyAlignment="1" applyProtection="1">
      <alignment vertical="center" wrapText="1"/>
      <protection locked="0"/>
    </xf>
    <xf numFmtId="165" fontId="43" fillId="19" borderId="14" xfId="1" applyNumberFormat="1" applyFont="1" applyFill="1" applyBorder="1" applyProtection="1"/>
    <xf numFmtId="9" fontId="45" fillId="19" borderId="2" xfId="4" applyFont="1" applyFill="1" applyBorder="1"/>
    <xf numFmtId="0" fontId="44" fillId="5" borderId="2" xfId="0" applyFont="1" applyFill="1" applyBorder="1" applyAlignment="1" applyProtection="1">
      <alignment vertical="center" wrapText="1"/>
      <protection locked="0"/>
    </xf>
    <xf numFmtId="0" fontId="42" fillId="5" borderId="2" xfId="0" applyFont="1" applyFill="1" applyBorder="1" applyAlignment="1" applyProtection="1">
      <alignment horizontal="center" vertical="center" wrapText="1"/>
      <protection locked="0"/>
    </xf>
    <xf numFmtId="165" fontId="45" fillId="0" borderId="14" xfId="1" applyNumberFormat="1" applyFont="1" applyBorder="1" applyAlignment="1">
      <alignment horizontal="right" vertical="center"/>
    </xf>
    <xf numFmtId="9" fontId="137" fillId="18" borderId="2" xfId="4" applyFont="1" applyFill="1" applyBorder="1"/>
    <xf numFmtId="9" fontId="138" fillId="18" borderId="2" xfId="4" applyFont="1" applyFill="1" applyBorder="1"/>
  </cellXfs>
  <cellStyles count="5">
    <cellStyle name="Comma" xfId="1" builtinId="3"/>
    <cellStyle name="Comma 2" xfId="2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FFCCCC"/>
      <color rgb="FF0CA0A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Nevila/Fakti%20+%20Buxheti%202020%20perditesuar%20deri%2030%20shtat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pz paga"/>
      <sheetName val="Buxheti 2020"/>
      <sheetName val="Thesar 2020"/>
    </sheetNames>
    <sheetDataSet>
      <sheetData sheetId="0"/>
      <sheetData sheetId="1"/>
      <sheetData sheetId="2">
        <row r="250">
          <cell r="D250">
            <v>137180787.86000001</v>
          </cell>
        </row>
      </sheetData>
    </sheetDataSet>
  </externalBook>
</externalLink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Technic">
      <a:majorFont>
        <a:latin typeface="Franklin Gothic Book"/>
        <a:ea typeface=""/>
        <a:cs typeface=""/>
        <a:font script="Jpan" typeface="ＭＳ Ｐゴシック"/>
        <a:font script="Hang" typeface="HY견고딕"/>
        <a:font script="Hans" typeface="宋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HGｺﾞｼｯｸM"/>
        <a:font script="Hang" typeface="HY중고딕"/>
        <a:font script="Hans" typeface="黑体"/>
        <a:font script="Hant" typeface="微軟正黑體"/>
        <a:font script="Arab" typeface="Tahoma"/>
        <a:font script="Hebr" typeface="Levenim MT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60000" t="50000" r="4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W36"/>
  <sheetViews>
    <sheetView workbookViewId="0">
      <selection activeCell="D10" sqref="D10"/>
    </sheetView>
  </sheetViews>
  <sheetFormatPr defaultRowHeight="14.25"/>
  <cols>
    <col min="3" max="3" width="11.875" customWidth="1"/>
    <col min="4" max="4" width="11.125" bestFit="1" customWidth="1"/>
    <col min="6" max="6" width="6.25" customWidth="1"/>
    <col min="7" max="7" width="9.625" bestFit="1" customWidth="1"/>
    <col min="8" max="8" width="9.5" customWidth="1"/>
    <col min="10" max="10" width="15.5" customWidth="1"/>
    <col min="11" max="11" width="14.125" customWidth="1"/>
    <col min="12" max="12" width="11.25" customWidth="1"/>
    <col min="13" max="13" width="11.5" customWidth="1"/>
    <col min="15" max="15" width="10.875" customWidth="1"/>
    <col min="16" max="16" width="10.125" customWidth="1"/>
    <col min="18" max="18" width="13.25" style="80" customWidth="1"/>
    <col min="19" max="19" width="18.375" customWidth="1"/>
  </cols>
  <sheetData>
    <row r="2" spans="3:23" ht="43.5">
      <c r="C2" s="1318" t="s">
        <v>253</v>
      </c>
      <c r="D2" s="1318"/>
      <c r="E2" s="80"/>
      <c r="F2" s="80"/>
      <c r="G2" s="1318" t="s">
        <v>254</v>
      </c>
      <c r="H2" s="1318"/>
      <c r="I2" s="80"/>
      <c r="J2" s="1322" t="s">
        <v>255</v>
      </c>
      <c r="K2" s="1322"/>
      <c r="L2" s="1323"/>
      <c r="M2" s="80"/>
      <c r="N2" s="80"/>
      <c r="O2" s="1319" t="s">
        <v>256</v>
      </c>
      <c r="P2" s="1320"/>
      <c r="Q2" s="1321"/>
      <c r="R2" s="1079" t="s">
        <v>414</v>
      </c>
      <c r="S2" s="1089" t="s">
        <v>415</v>
      </c>
      <c r="T2" s="1316"/>
      <c r="U2" s="1316"/>
      <c r="V2" s="1316"/>
      <c r="W2" s="1317"/>
    </row>
    <row r="3" spans="3:23" ht="72">
      <c r="C3" s="223"/>
      <c r="D3" s="80"/>
      <c r="E3" s="80"/>
      <c r="F3" s="80"/>
      <c r="G3" s="223"/>
      <c r="H3" s="80"/>
      <c r="I3" s="80"/>
      <c r="J3" s="224" t="s">
        <v>257</v>
      </c>
      <c r="K3" s="224" t="s">
        <v>258</v>
      </c>
      <c r="L3" s="225" t="s">
        <v>259</v>
      </c>
      <c r="M3" s="227"/>
      <c r="N3" s="80"/>
      <c r="O3" s="1091" t="s">
        <v>417</v>
      </c>
      <c r="P3" s="1093" t="s">
        <v>416</v>
      </c>
      <c r="Q3" s="229">
        <v>0.16700000000000001</v>
      </c>
      <c r="R3" s="1081">
        <v>9.5000000000000001E-2</v>
      </c>
      <c r="S3" s="229"/>
      <c r="T3" s="1316"/>
      <c r="U3" s="1316"/>
      <c r="V3" s="1316"/>
      <c r="W3" s="1317"/>
    </row>
    <row r="4" spans="3:23">
      <c r="C4" s="1076">
        <v>44531</v>
      </c>
      <c r="D4" s="227">
        <v>0</v>
      </c>
      <c r="E4" s="80"/>
      <c r="F4" s="80"/>
      <c r="G4" s="1078">
        <v>44531</v>
      </c>
      <c r="H4" s="227">
        <v>0</v>
      </c>
      <c r="I4" s="80"/>
      <c r="J4" s="226">
        <f>D4+H4</f>
        <v>0</v>
      </c>
      <c r="K4" s="227"/>
      <c r="L4" s="226">
        <f>J4-K4</f>
        <v>0</v>
      </c>
      <c r="M4" s="1075">
        <v>44531</v>
      </c>
      <c r="N4" s="228"/>
      <c r="O4" s="1083">
        <v>0</v>
      </c>
      <c r="P4" s="1084">
        <v>0</v>
      </c>
      <c r="Q4" s="1080">
        <v>0</v>
      </c>
      <c r="R4" s="1085">
        <v>0</v>
      </c>
      <c r="S4" s="1086">
        <f t="shared" ref="S4:S12" si="0">D23+H23+Q4+R4</f>
        <v>0</v>
      </c>
    </row>
    <row r="5" spans="3:23">
      <c r="C5" s="227" t="s">
        <v>260</v>
      </c>
      <c r="D5" s="230"/>
      <c r="E5" s="80"/>
      <c r="F5" s="80"/>
      <c r="G5" s="227" t="s">
        <v>260</v>
      </c>
      <c r="H5" s="230"/>
      <c r="I5" s="80"/>
      <c r="J5" s="231">
        <f>D5+H5</f>
        <v>0</v>
      </c>
      <c r="K5" s="232"/>
      <c r="L5" s="232">
        <f>J5-K5</f>
        <v>0</v>
      </c>
      <c r="M5" s="770" t="s">
        <v>260</v>
      </c>
      <c r="N5" s="233"/>
      <c r="O5" s="234">
        <v>0</v>
      </c>
      <c r="P5" s="234">
        <v>0</v>
      </c>
      <c r="Q5" s="234">
        <v>0</v>
      </c>
      <c r="R5" s="234">
        <v>0</v>
      </c>
      <c r="S5" s="1087">
        <f t="shared" si="0"/>
        <v>0</v>
      </c>
    </row>
    <row r="6" spans="3:23">
      <c r="C6" s="227" t="s">
        <v>261</v>
      </c>
      <c r="D6" s="230"/>
      <c r="E6" s="80"/>
      <c r="F6" s="80"/>
      <c r="G6" s="227" t="s">
        <v>261</v>
      </c>
      <c r="H6" s="230"/>
      <c r="I6" s="235"/>
      <c r="J6" s="236">
        <f>D6+H6</f>
        <v>0</v>
      </c>
      <c r="K6" s="237"/>
      <c r="L6" s="230">
        <f t="shared" ref="L6:L16" si="1">J6-K6</f>
        <v>0</v>
      </c>
      <c r="M6" s="770" t="s">
        <v>261</v>
      </c>
      <c r="N6" s="233"/>
      <c r="O6" s="230">
        <v>0</v>
      </c>
      <c r="P6" s="230">
        <v>0</v>
      </c>
      <c r="Q6" s="226">
        <v>0</v>
      </c>
      <c r="R6" s="226">
        <v>0</v>
      </c>
      <c r="S6" s="1087">
        <f t="shared" si="0"/>
        <v>0</v>
      </c>
    </row>
    <row r="7" spans="3:23">
      <c r="C7" s="238" t="s">
        <v>262</v>
      </c>
      <c r="D7" s="239"/>
      <c r="E7" s="240"/>
      <c r="F7" s="240"/>
      <c r="G7" s="238" t="s">
        <v>262</v>
      </c>
      <c r="H7" s="239"/>
      <c r="I7" s="235"/>
      <c r="J7" s="241">
        <f t="shared" ref="J7:J16" si="2">D7+H7</f>
        <v>0</v>
      </c>
      <c r="K7" s="232"/>
      <c r="L7" s="232">
        <f t="shared" si="1"/>
        <v>0</v>
      </c>
      <c r="M7" s="770" t="s">
        <v>262</v>
      </c>
      <c r="N7" s="233"/>
      <c r="O7" s="230">
        <v>0</v>
      </c>
      <c r="P7" s="230">
        <v>0</v>
      </c>
      <c r="Q7" s="226">
        <v>0</v>
      </c>
      <c r="R7" s="226">
        <v>0</v>
      </c>
      <c r="S7" s="1087">
        <f t="shared" si="0"/>
        <v>0</v>
      </c>
    </row>
    <row r="8" spans="3:23">
      <c r="C8" s="227" t="s">
        <v>263</v>
      </c>
      <c r="D8" s="230"/>
      <c r="E8" s="80"/>
      <c r="F8" s="80"/>
      <c r="G8" s="227" t="s">
        <v>263</v>
      </c>
      <c r="H8" s="230"/>
      <c r="I8" s="235"/>
      <c r="J8" s="236">
        <f t="shared" si="2"/>
        <v>0</v>
      </c>
      <c r="K8" s="237"/>
      <c r="L8" s="230">
        <f t="shared" si="1"/>
        <v>0</v>
      </c>
      <c r="M8" s="770" t="s">
        <v>263</v>
      </c>
      <c r="N8" s="233"/>
      <c r="O8" s="230">
        <v>0</v>
      </c>
      <c r="P8" s="230">
        <v>0</v>
      </c>
      <c r="Q8" s="226">
        <v>0</v>
      </c>
      <c r="R8" s="226">
        <v>0</v>
      </c>
      <c r="S8" s="1087">
        <f t="shared" si="0"/>
        <v>0</v>
      </c>
    </row>
    <row r="9" spans="3:23">
      <c r="C9" s="227" t="s">
        <v>264</v>
      </c>
      <c r="D9" s="230"/>
      <c r="E9" s="80"/>
      <c r="F9" s="80"/>
      <c r="G9" s="227" t="s">
        <v>264</v>
      </c>
      <c r="H9" s="230"/>
      <c r="I9" s="235"/>
      <c r="J9" s="236">
        <f t="shared" si="2"/>
        <v>0</v>
      </c>
      <c r="K9" s="237"/>
      <c r="L9" s="230">
        <f t="shared" si="1"/>
        <v>0</v>
      </c>
      <c r="M9" s="770" t="s">
        <v>264</v>
      </c>
      <c r="N9" s="233"/>
      <c r="O9" s="230">
        <v>0</v>
      </c>
      <c r="P9" s="230">
        <v>0</v>
      </c>
      <c r="Q9" s="226">
        <v>0</v>
      </c>
      <c r="R9" s="226">
        <v>0</v>
      </c>
      <c r="S9" s="1087">
        <f t="shared" si="0"/>
        <v>0</v>
      </c>
    </row>
    <row r="10" spans="3:23">
      <c r="C10" s="227" t="s">
        <v>265</v>
      </c>
      <c r="D10" s="230"/>
      <c r="E10" s="80"/>
      <c r="F10" s="80"/>
      <c r="G10" s="227" t="s">
        <v>265</v>
      </c>
      <c r="H10" s="230"/>
      <c r="I10" s="235"/>
      <c r="J10" s="236">
        <f t="shared" si="2"/>
        <v>0</v>
      </c>
      <c r="K10" s="237"/>
      <c r="L10" s="230">
        <v>0</v>
      </c>
      <c r="M10" s="770" t="s">
        <v>265</v>
      </c>
      <c r="N10" s="233"/>
      <c r="O10" s="230">
        <v>0</v>
      </c>
      <c r="P10" s="230">
        <v>0</v>
      </c>
      <c r="Q10" s="226">
        <v>0</v>
      </c>
      <c r="R10" s="226">
        <v>0</v>
      </c>
      <c r="S10" s="1087">
        <f t="shared" si="0"/>
        <v>0</v>
      </c>
    </row>
    <row r="11" spans="3:23">
      <c r="C11" s="227" t="s">
        <v>266</v>
      </c>
      <c r="D11" s="230">
        <v>2378285</v>
      </c>
      <c r="E11" s="80"/>
      <c r="F11" s="80"/>
      <c r="G11" s="227" t="s">
        <v>266</v>
      </c>
      <c r="H11" s="230">
        <v>322060</v>
      </c>
      <c r="I11" s="235"/>
      <c r="J11" s="236">
        <f t="shared" si="2"/>
        <v>2700345</v>
      </c>
      <c r="K11" s="237">
        <v>2750346</v>
      </c>
      <c r="L11" s="230">
        <f t="shared" si="1"/>
        <v>-50001</v>
      </c>
      <c r="M11" s="770" t="s">
        <v>266</v>
      </c>
      <c r="N11" s="233"/>
      <c r="O11" s="230">
        <f>10668+194777</f>
        <v>205445</v>
      </c>
      <c r="P11" s="230">
        <f>40398+5475</f>
        <v>45873</v>
      </c>
      <c r="Q11" s="226">
        <v>0</v>
      </c>
      <c r="R11" s="226">
        <f>225748+30596</f>
        <v>256344</v>
      </c>
      <c r="S11" s="1087">
        <f t="shared" si="0"/>
        <v>20497794</v>
      </c>
    </row>
    <row r="12" spans="3:23">
      <c r="C12" s="227" t="s">
        <v>267</v>
      </c>
      <c r="D12" s="230">
        <v>2473125</v>
      </c>
      <c r="E12" s="80"/>
      <c r="F12" s="80"/>
      <c r="G12" s="227" t="s">
        <v>267</v>
      </c>
      <c r="H12" s="230">
        <v>322060</v>
      </c>
      <c r="I12" s="235"/>
      <c r="J12" s="236">
        <f t="shared" si="2"/>
        <v>2795185</v>
      </c>
      <c r="K12" s="237">
        <v>2795186</v>
      </c>
      <c r="L12" s="230">
        <f t="shared" si="1"/>
        <v>-1</v>
      </c>
      <c r="M12" s="770" t="s">
        <v>267</v>
      </c>
      <c r="N12" s="233"/>
      <c r="O12" s="230">
        <f>408307+10668</f>
        <v>418975</v>
      </c>
      <c r="P12" s="230">
        <f>42010+5475</f>
        <v>47485</v>
      </c>
      <c r="Q12" s="226">
        <f>O12+P12</f>
        <v>466460</v>
      </c>
      <c r="R12" s="226">
        <f>234758+30596</f>
        <v>265354</v>
      </c>
      <c r="S12" s="1087">
        <f t="shared" si="0"/>
        <v>2991294</v>
      </c>
    </row>
    <row r="13" spans="3:23">
      <c r="C13" s="227" t="s">
        <v>268</v>
      </c>
      <c r="D13" s="230"/>
      <c r="E13" s="80"/>
      <c r="F13" s="80"/>
      <c r="G13" s="227" t="s">
        <v>268</v>
      </c>
      <c r="H13" s="230"/>
      <c r="I13" s="235"/>
      <c r="J13" s="236">
        <f t="shared" si="2"/>
        <v>0</v>
      </c>
      <c r="K13" s="237"/>
      <c r="L13" s="230">
        <f t="shared" si="1"/>
        <v>0</v>
      </c>
      <c r="M13" s="770" t="s">
        <v>268</v>
      </c>
      <c r="N13" s="233"/>
      <c r="O13" s="230">
        <v>0</v>
      </c>
      <c r="P13" s="230">
        <v>0</v>
      </c>
      <c r="Q13" s="226">
        <v>0</v>
      </c>
      <c r="R13" s="226">
        <v>0</v>
      </c>
      <c r="S13" s="1087">
        <f>D32+H32+Q13+T13+R13</f>
        <v>0</v>
      </c>
    </row>
    <row r="14" spans="3:23">
      <c r="C14" s="227" t="s">
        <v>269</v>
      </c>
      <c r="D14" s="230"/>
      <c r="E14" s="80"/>
      <c r="F14" s="80"/>
      <c r="G14" s="227" t="s">
        <v>269</v>
      </c>
      <c r="H14" s="230"/>
      <c r="I14" s="235"/>
      <c r="J14" s="236">
        <f t="shared" si="2"/>
        <v>0</v>
      </c>
      <c r="K14" s="237"/>
      <c r="L14" s="230">
        <f t="shared" si="1"/>
        <v>0</v>
      </c>
      <c r="M14" s="770" t="s">
        <v>269</v>
      </c>
      <c r="N14" s="233"/>
      <c r="O14" s="230">
        <v>0</v>
      </c>
      <c r="P14" s="230">
        <v>0</v>
      </c>
      <c r="Q14" s="226">
        <v>0</v>
      </c>
      <c r="R14" s="226">
        <v>0</v>
      </c>
      <c r="S14" s="1087">
        <f>D33+H33+Q14+R14</f>
        <v>0</v>
      </c>
    </row>
    <row r="15" spans="3:23">
      <c r="C15" s="227" t="s">
        <v>270</v>
      </c>
      <c r="D15" s="230">
        <v>2342682</v>
      </c>
      <c r="E15" s="80"/>
      <c r="F15" s="80"/>
      <c r="G15" s="227" t="s">
        <v>270</v>
      </c>
      <c r="H15" s="230">
        <v>321030</v>
      </c>
      <c r="I15" s="235"/>
      <c r="J15" s="236">
        <f t="shared" si="2"/>
        <v>2663712</v>
      </c>
      <c r="K15" s="237">
        <v>2669712</v>
      </c>
      <c r="L15" s="230">
        <f t="shared" si="1"/>
        <v>-6000</v>
      </c>
      <c r="M15" s="770" t="s">
        <v>270</v>
      </c>
      <c r="N15" s="233"/>
      <c r="O15" s="230">
        <f>181078+10534</f>
        <v>191612</v>
      </c>
      <c r="P15" s="230">
        <f>39863+5458</f>
        <v>45321</v>
      </c>
      <c r="Q15" s="226">
        <f>O15+P15</f>
        <v>236933</v>
      </c>
      <c r="R15" s="226">
        <f>222764+30498</f>
        <v>253262</v>
      </c>
      <c r="S15" s="1087">
        <f>D34+H34+Q15+R15</f>
        <v>2629480</v>
      </c>
      <c r="T15" s="1090">
        <f>O15+P15+R15</f>
        <v>490195</v>
      </c>
    </row>
    <row r="16" spans="3:23">
      <c r="C16" s="1076">
        <v>44166</v>
      </c>
      <c r="D16" s="232">
        <v>0</v>
      </c>
      <c r="E16" s="80"/>
      <c r="F16" s="80"/>
      <c r="G16" s="1076">
        <v>44166</v>
      </c>
      <c r="H16" s="230">
        <v>0</v>
      </c>
      <c r="I16" s="235"/>
      <c r="J16" s="236">
        <f t="shared" si="2"/>
        <v>0</v>
      </c>
      <c r="K16" s="237"/>
      <c r="L16" s="230">
        <f t="shared" si="1"/>
        <v>0</v>
      </c>
      <c r="M16" s="1077">
        <v>44531</v>
      </c>
      <c r="N16" s="233"/>
      <c r="O16" s="230">
        <v>0</v>
      </c>
      <c r="P16" s="230">
        <v>0</v>
      </c>
      <c r="Q16" s="226">
        <v>0</v>
      </c>
      <c r="R16" s="226">
        <v>0</v>
      </c>
      <c r="S16" s="1087">
        <f>D35+H35+Q16+R16</f>
        <v>0</v>
      </c>
    </row>
    <row r="17" spans="3:19" ht="15">
      <c r="C17" s="242" t="s">
        <v>271</v>
      </c>
      <c r="D17" s="243">
        <f>SUM(D4:D16)</f>
        <v>7194092</v>
      </c>
      <c r="E17" s="80"/>
      <c r="F17" s="80"/>
      <c r="G17" s="242" t="s">
        <v>271</v>
      </c>
      <c r="H17" s="243">
        <f>SUM(H4:H16)</f>
        <v>965150</v>
      </c>
      <c r="I17" s="244"/>
      <c r="J17" s="226">
        <f>SUM(J5:J16)</f>
        <v>8159242</v>
      </c>
      <c r="K17" s="230">
        <f>SUM(K5:K16)</f>
        <v>8215244</v>
      </c>
      <c r="L17" s="230"/>
      <c r="M17" s="848" t="s">
        <v>271</v>
      </c>
      <c r="N17" s="245"/>
      <c r="O17" s="246">
        <f>SUM(O4:O16)</f>
        <v>816032</v>
      </c>
      <c r="P17" s="246">
        <f>SUM(P5:P16)</f>
        <v>138679</v>
      </c>
      <c r="Q17" s="247">
        <f>SUM(Q5:Q16)</f>
        <v>703393</v>
      </c>
      <c r="R17" s="1082">
        <f>SUM(R4:R16)</f>
        <v>774960</v>
      </c>
      <c r="S17" s="1088">
        <f>SUM(S5:S16)</f>
        <v>26118568</v>
      </c>
    </row>
    <row r="21" spans="3:19" ht="15">
      <c r="C21" s="1318" t="s">
        <v>411</v>
      </c>
      <c r="D21" s="1318"/>
      <c r="G21" s="1318" t="s">
        <v>412</v>
      </c>
      <c r="H21" s="1318"/>
      <c r="R21" s="1090"/>
    </row>
    <row r="22" spans="3:19" ht="15">
      <c r="C22" s="223"/>
      <c r="D22" s="80"/>
      <c r="G22" s="223"/>
      <c r="H22" s="80"/>
    </row>
    <row r="23" spans="3:19">
      <c r="C23" s="1076">
        <v>44531</v>
      </c>
      <c r="D23" s="227">
        <v>0</v>
      </c>
      <c r="G23" s="1078">
        <v>44531</v>
      </c>
      <c r="H23" s="226">
        <v>0</v>
      </c>
    </row>
    <row r="24" spans="3:19" ht="15" customHeight="1">
      <c r="C24" s="227" t="s">
        <v>260</v>
      </c>
      <c r="D24" s="230"/>
      <c r="G24" s="227" t="s">
        <v>260</v>
      </c>
      <c r="H24" s="230"/>
    </row>
    <row r="25" spans="3:19">
      <c r="C25" s="227" t="s">
        <v>261</v>
      </c>
      <c r="D25" s="230"/>
      <c r="G25" s="227" t="s">
        <v>261</v>
      </c>
      <c r="H25" s="230"/>
    </row>
    <row r="26" spans="3:19">
      <c r="C26" s="238" t="s">
        <v>262</v>
      </c>
      <c r="D26" s="239"/>
      <c r="G26" s="238" t="s">
        <v>262</v>
      </c>
      <c r="H26" s="239"/>
      <c r="O26" s="1092"/>
    </row>
    <row r="27" spans="3:19">
      <c r="C27" s="227" t="s">
        <v>263</v>
      </c>
      <c r="D27" s="230"/>
      <c r="G27" s="227" t="s">
        <v>263</v>
      </c>
      <c r="H27" s="230"/>
    </row>
    <row r="28" spans="3:19">
      <c r="C28" s="227" t="s">
        <v>264</v>
      </c>
      <c r="D28" s="230"/>
      <c r="G28" s="227" t="s">
        <v>264</v>
      </c>
      <c r="H28" s="230"/>
    </row>
    <row r="29" spans="3:19">
      <c r="C29" s="227" t="s">
        <v>265</v>
      </c>
      <c r="D29" s="230"/>
      <c r="G29" s="227" t="s">
        <v>265</v>
      </c>
      <c r="H29" s="230"/>
    </row>
    <row r="30" spans="3:19">
      <c r="C30" s="227" t="s">
        <v>266</v>
      </c>
      <c r="D30" s="230">
        <v>19966127</v>
      </c>
      <c r="G30" s="227" t="s">
        <v>266</v>
      </c>
      <c r="H30" s="230">
        <v>275323</v>
      </c>
    </row>
    <row r="31" spans="3:19">
      <c r="C31" s="227" t="s">
        <v>267</v>
      </c>
      <c r="D31" s="230">
        <v>2002157</v>
      </c>
      <c r="G31" s="227" t="s">
        <v>267</v>
      </c>
      <c r="H31" s="230">
        <v>257323</v>
      </c>
    </row>
    <row r="32" spans="3:19">
      <c r="C32" s="227" t="s">
        <v>268</v>
      </c>
      <c r="D32" s="230"/>
      <c r="G32" s="227" t="s">
        <v>268</v>
      </c>
      <c r="H32" s="230"/>
    </row>
    <row r="33" spans="3:8">
      <c r="C33" s="227" t="s">
        <v>269</v>
      </c>
      <c r="D33" s="230"/>
      <c r="G33" s="227" t="s">
        <v>269</v>
      </c>
      <c r="H33" s="230"/>
    </row>
    <row r="34" spans="3:8">
      <c r="C34" s="227" t="s">
        <v>270</v>
      </c>
      <c r="D34" s="230">
        <v>1864743</v>
      </c>
      <c r="G34" s="227" t="s">
        <v>270</v>
      </c>
      <c r="H34" s="230">
        <v>274542</v>
      </c>
    </row>
    <row r="35" spans="3:8">
      <c r="C35" s="1076">
        <v>44166</v>
      </c>
      <c r="D35" s="232">
        <v>0</v>
      </c>
      <c r="G35" s="1076">
        <v>44166</v>
      </c>
      <c r="H35" s="230">
        <v>0</v>
      </c>
    </row>
    <row r="36" spans="3:8" ht="15">
      <c r="C36" s="242" t="s">
        <v>271</v>
      </c>
      <c r="D36" s="243">
        <f>SUM(D23:D35)</f>
        <v>23833027</v>
      </c>
      <c r="G36" s="242" t="s">
        <v>271</v>
      </c>
      <c r="H36" s="243">
        <f>SUM(H23:H35)</f>
        <v>807188</v>
      </c>
    </row>
  </sheetData>
  <mergeCells count="8">
    <mergeCell ref="T2:V3"/>
    <mergeCell ref="W2:W3"/>
    <mergeCell ref="C21:D21"/>
    <mergeCell ref="G21:H21"/>
    <mergeCell ref="O2:Q2"/>
    <mergeCell ref="C2:D2"/>
    <mergeCell ref="G2:H2"/>
    <mergeCell ref="J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9"/>
  <sheetViews>
    <sheetView tabSelected="1" topLeftCell="A99" zoomScale="90" zoomScaleNormal="90" workbookViewId="0">
      <selection activeCell="J13" sqref="J13"/>
    </sheetView>
  </sheetViews>
  <sheetFormatPr defaultRowHeight="14.25"/>
  <cols>
    <col min="1" max="1" width="4.125" style="228" customWidth="1"/>
    <col min="2" max="2" width="2.5" hidden="1" customWidth="1"/>
    <col min="3" max="3" width="15.625" customWidth="1"/>
    <col min="4" max="4" width="46.125" customWidth="1"/>
    <col min="5" max="5" width="18.5" customWidth="1"/>
    <col min="6" max="6" width="21.125" customWidth="1"/>
    <col min="7" max="7" width="20.375" customWidth="1"/>
    <col min="8" max="8" width="12" customWidth="1"/>
    <col min="9" max="9" width="14.25" customWidth="1"/>
    <col min="10" max="10" width="17.25" customWidth="1"/>
    <col min="11" max="11" width="11.375" customWidth="1"/>
  </cols>
  <sheetData>
    <row r="1" spans="1:9" ht="15.75">
      <c r="D1" s="1290" t="s">
        <v>467</v>
      </c>
    </row>
    <row r="2" spans="1:9" ht="15.75">
      <c r="C2" s="174" t="s">
        <v>167</v>
      </c>
      <c r="D2" s="175"/>
      <c r="E2" s="176"/>
      <c r="F2" s="176"/>
      <c r="G2" s="176"/>
    </row>
    <row r="3" spans="1:9" ht="15.75">
      <c r="C3" s="177" t="s">
        <v>168</v>
      </c>
      <c r="D3" s="178"/>
      <c r="E3" s="176"/>
      <c r="F3" s="176"/>
      <c r="G3" s="176"/>
    </row>
    <row r="4" spans="1:9" ht="15">
      <c r="C4" s="179"/>
      <c r="D4" s="179"/>
      <c r="E4" s="180"/>
      <c r="F4" s="180"/>
      <c r="G4" s="180"/>
    </row>
    <row r="5" spans="1:9" ht="46.5" customHeight="1">
      <c r="C5" s="181"/>
      <c r="D5" s="710" t="s">
        <v>390</v>
      </c>
      <c r="E5" s="180"/>
      <c r="F5" s="1147"/>
      <c r="G5" s="1147"/>
    </row>
    <row r="6" spans="1:9" ht="20.25" thickBot="1">
      <c r="C6" s="182"/>
      <c r="D6" s="183"/>
      <c r="E6" s="736" t="s">
        <v>169</v>
      </c>
      <c r="F6" s="184"/>
      <c r="G6" s="184"/>
    </row>
    <row r="7" spans="1:9" ht="36.75" thickBot="1">
      <c r="C7" s="730" t="s">
        <v>104</v>
      </c>
      <c r="D7" s="731" t="s">
        <v>171</v>
      </c>
      <c r="E7" s="732" t="s">
        <v>391</v>
      </c>
      <c r="F7" s="733" t="s">
        <v>392</v>
      </c>
      <c r="G7" s="733" t="s">
        <v>358</v>
      </c>
      <c r="H7" s="734" t="s">
        <v>359</v>
      </c>
    </row>
    <row r="8" spans="1:9" ht="18">
      <c r="C8" s="185" t="s">
        <v>172</v>
      </c>
      <c r="D8" s="186" t="s">
        <v>173</v>
      </c>
      <c r="E8" s="187"/>
      <c r="F8" s="187"/>
      <c r="G8" s="187"/>
      <c r="H8" s="709"/>
      <c r="I8" s="763"/>
    </row>
    <row r="9" spans="1:9" ht="18">
      <c r="C9" s="188">
        <v>1</v>
      </c>
      <c r="D9" s="1356" t="s">
        <v>174</v>
      </c>
      <c r="E9" s="956">
        <v>130000000</v>
      </c>
      <c r="F9" s="1301">
        <f>81792000+21832500</f>
        <v>103624500</v>
      </c>
      <c r="G9" s="189">
        <f>F9-E9</f>
        <v>-26375500</v>
      </c>
      <c r="H9" s="975">
        <f t="shared" ref="H9:H14" si="0">F9/E9</f>
        <v>0.79711153846153848</v>
      </c>
      <c r="I9" s="763"/>
    </row>
    <row r="10" spans="1:9" ht="18">
      <c r="C10" s="188">
        <v>2</v>
      </c>
      <c r="D10" s="1357" t="s">
        <v>175</v>
      </c>
      <c r="E10" s="957">
        <v>25112000</v>
      </c>
      <c r="F10" s="1302"/>
      <c r="G10" s="189">
        <f t="shared" ref="G10:G13" si="1">F10-E10</f>
        <v>-25112000</v>
      </c>
      <c r="H10" s="975">
        <f t="shared" si="0"/>
        <v>0</v>
      </c>
      <c r="I10" s="763"/>
    </row>
    <row r="11" spans="1:9" ht="21.75" customHeight="1">
      <c r="C11" s="190">
        <v>3</v>
      </c>
      <c r="D11" s="1358" t="s">
        <v>176</v>
      </c>
      <c r="E11" s="958">
        <v>70000000</v>
      </c>
      <c r="F11" s="1303">
        <v>66063553.799999997</v>
      </c>
      <c r="G11" s="1315">
        <f t="shared" si="1"/>
        <v>-3936446.200000003</v>
      </c>
      <c r="H11" s="1385">
        <f t="shared" si="0"/>
        <v>0.94376505428571422</v>
      </c>
      <c r="I11" s="763"/>
    </row>
    <row r="12" spans="1:9" ht="26.25" customHeight="1">
      <c r="C12" s="190">
        <v>4</v>
      </c>
      <c r="D12" s="1358" t="s">
        <v>177</v>
      </c>
      <c r="E12" s="958">
        <v>1100000</v>
      </c>
      <c r="F12" s="1384">
        <f>1033.91+185816.6+177835.1+123112.34+78507.4+104203.23</f>
        <v>670508.57999999996</v>
      </c>
      <c r="G12" s="1170">
        <f>E12-F12</f>
        <v>429491.42000000004</v>
      </c>
      <c r="H12" s="976">
        <f t="shared" si="0"/>
        <v>0.6095532545454545</v>
      </c>
      <c r="I12" s="763"/>
    </row>
    <row r="13" spans="1:9" ht="21" customHeight="1">
      <c r="C13" s="191">
        <v>5</v>
      </c>
      <c r="D13" s="1359" t="s">
        <v>178</v>
      </c>
      <c r="E13" s="958">
        <v>100000</v>
      </c>
      <c r="F13" s="1114">
        <f>112634.4+46799.12</f>
        <v>159433.51999999999</v>
      </c>
      <c r="G13" s="767">
        <f t="shared" si="1"/>
        <v>59433.51999999999</v>
      </c>
      <c r="H13" s="1386">
        <f t="shared" si="0"/>
        <v>1.5943352</v>
      </c>
    </row>
    <row r="14" spans="1:9" s="713" customFormat="1" ht="27.75" customHeight="1">
      <c r="A14" s="1291"/>
      <c r="C14" s="716"/>
      <c r="D14" s="717" t="s">
        <v>179</v>
      </c>
      <c r="E14" s="718">
        <f>SUM(E9:E13)</f>
        <v>226312000</v>
      </c>
      <c r="F14" s="1007">
        <f>SUM(F9:F13)</f>
        <v>170517995.90000004</v>
      </c>
      <c r="G14" s="718">
        <f>F14-E14</f>
        <v>-55794004.099999964</v>
      </c>
      <c r="H14" s="1210">
        <f t="shared" si="0"/>
        <v>0.75346422593587625</v>
      </c>
    </row>
    <row r="15" spans="1:9" ht="18">
      <c r="C15" s="193" t="s">
        <v>180</v>
      </c>
      <c r="D15" s="737" t="s">
        <v>181</v>
      </c>
      <c r="E15" s="194"/>
      <c r="F15" s="194"/>
      <c r="G15" s="194"/>
      <c r="H15" s="975"/>
    </row>
    <row r="16" spans="1:9" ht="18">
      <c r="C16" s="190">
        <v>1001</v>
      </c>
      <c r="D16" s="1360" t="s">
        <v>182</v>
      </c>
      <c r="E16" s="959">
        <v>38000000</v>
      </c>
      <c r="F16" s="195">
        <f>9696909+'Shpenzime Operative DPPI'!F645</f>
        <v>11711515</v>
      </c>
      <c r="G16" s="195">
        <f>F16-E16</f>
        <v>-26288485</v>
      </c>
      <c r="H16" s="975">
        <f>F16/E16</f>
        <v>0.30819776315789471</v>
      </c>
    </row>
    <row r="17" spans="1:10" ht="18">
      <c r="C17" s="196">
        <v>2100</v>
      </c>
      <c r="D17" s="1359" t="s">
        <v>183</v>
      </c>
      <c r="E17" s="960">
        <v>4000000</v>
      </c>
      <c r="F17" s="197">
        <f>1362707+'Shpenzime Operative DPPI'!F646</f>
        <v>1638030</v>
      </c>
      <c r="G17" s="195">
        <f>F17-E17</f>
        <v>-2361970</v>
      </c>
      <c r="H17" s="975">
        <f>F17/E17</f>
        <v>0.40950750000000002</v>
      </c>
      <c r="I17" s="80"/>
      <c r="J17" s="80"/>
    </row>
    <row r="18" spans="1:10" ht="18">
      <c r="C18" s="198" t="s">
        <v>184</v>
      </c>
      <c r="D18" s="1359" t="s">
        <v>185</v>
      </c>
      <c r="E18" s="960">
        <v>8000000</v>
      </c>
      <c r="F18" s="197">
        <f>4732642+'Shpenzime Operative DPPI'!F647</f>
        <v>5711093</v>
      </c>
      <c r="G18" s="195">
        <f>F18-E18</f>
        <v>-2288907</v>
      </c>
      <c r="H18" s="975">
        <f>F18/E18</f>
        <v>0.713886625</v>
      </c>
      <c r="J18" s="80"/>
    </row>
    <row r="19" spans="1:10" s="714" customFormat="1" ht="27" customHeight="1">
      <c r="A19" s="1292"/>
      <c r="C19" s="719"/>
      <c r="D19" s="717" t="s">
        <v>186</v>
      </c>
      <c r="E19" s="720">
        <f>SUM(E16:E18)</f>
        <v>50000000</v>
      </c>
      <c r="F19" s="720">
        <f>SUM(F16:F18)</f>
        <v>19060638</v>
      </c>
      <c r="G19" s="720">
        <f>F19-E19</f>
        <v>-30939362</v>
      </c>
      <c r="H19" s="1211">
        <f>F19/E19</f>
        <v>0.38121275999999998</v>
      </c>
      <c r="J19" s="715"/>
    </row>
    <row r="20" spans="1:10" ht="18">
      <c r="C20" s="981"/>
      <c r="D20" s="1361"/>
      <c r="E20" s="199"/>
      <c r="F20" s="199"/>
      <c r="G20" s="199"/>
      <c r="H20" s="978"/>
    </row>
    <row r="21" spans="1:10" ht="30" customHeight="1">
      <c r="C21" s="735" t="s">
        <v>187</v>
      </c>
      <c r="D21" s="712" t="s">
        <v>188</v>
      </c>
      <c r="E21" s="199"/>
      <c r="F21" s="199"/>
      <c r="G21" s="199"/>
      <c r="H21" s="979"/>
      <c r="J21" s="349"/>
    </row>
    <row r="22" spans="1:10" ht="24.75" customHeight="1">
      <c r="C22" s="200" t="s">
        <v>189</v>
      </c>
      <c r="D22" s="737" t="s">
        <v>190</v>
      </c>
      <c r="E22" s="194"/>
      <c r="F22" s="194"/>
      <c r="G22" s="194"/>
      <c r="H22" s="975"/>
    </row>
    <row r="23" spans="1:10" ht="18">
      <c r="C23" s="201" t="s">
        <v>191</v>
      </c>
      <c r="D23" s="1362" t="s">
        <v>192</v>
      </c>
      <c r="E23" s="992">
        <v>960000</v>
      </c>
      <c r="F23" s="195"/>
      <c r="G23" s="195">
        <f>E23-F23</f>
        <v>960000</v>
      </c>
      <c r="H23" s="975">
        <f>F23/E23</f>
        <v>0</v>
      </c>
    </row>
    <row r="24" spans="1:10" ht="36">
      <c r="C24" s="201" t="s">
        <v>193</v>
      </c>
      <c r="D24" s="1363" t="s">
        <v>194</v>
      </c>
      <c r="E24" s="992">
        <v>960000</v>
      </c>
      <c r="F24" s="202">
        <f>'Shpenzime Operative DPPI'!F397</f>
        <v>945600</v>
      </c>
      <c r="G24" s="195">
        <f>E24-F24</f>
        <v>14400</v>
      </c>
      <c r="H24" s="975">
        <f>F24/E24</f>
        <v>0.98499999999999999</v>
      </c>
    </row>
    <row r="25" spans="1:10" ht="18">
      <c r="C25" s="198" t="s">
        <v>195</v>
      </c>
      <c r="D25" s="1364" t="s">
        <v>196</v>
      </c>
      <c r="E25" s="992">
        <v>960000</v>
      </c>
      <c r="F25" s="202">
        <f>'Shpenzime Operative DPPI'!F525</f>
        <v>773868</v>
      </c>
      <c r="G25" s="195">
        <f>E25-F25</f>
        <v>186132</v>
      </c>
      <c r="H25" s="975">
        <f>F25/E25</f>
        <v>0.80611250000000001</v>
      </c>
    </row>
    <row r="26" spans="1:10" ht="36">
      <c r="C26" s="198" t="s">
        <v>197</v>
      </c>
      <c r="D26" s="1364" t="s">
        <v>42</v>
      </c>
      <c r="E26" s="992"/>
      <c r="F26" s="202"/>
      <c r="G26" s="195"/>
      <c r="H26" s="975"/>
    </row>
    <row r="27" spans="1:10" ht="18">
      <c r="C27" s="198" t="s">
        <v>198</v>
      </c>
      <c r="D27" s="1359" t="s">
        <v>199</v>
      </c>
      <c r="E27" s="992">
        <v>0</v>
      </c>
      <c r="F27" s="202"/>
      <c r="G27" s="195"/>
      <c r="H27" s="975"/>
    </row>
    <row r="28" spans="1:10" ht="36">
      <c r="C28" s="198" t="s">
        <v>200</v>
      </c>
      <c r="D28" s="1364" t="s">
        <v>201</v>
      </c>
      <c r="E28" s="992">
        <v>900000</v>
      </c>
      <c r="F28" s="203">
        <f>'Shpenzime Operative DPPI'!F657</f>
        <v>864000</v>
      </c>
      <c r="G28" s="195">
        <f>E28-F28</f>
        <v>36000</v>
      </c>
      <c r="H28" s="975">
        <f>F28/E28</f>
        <v>0.96</v>
      </c>
    </row>
    <row r="29" spans="1:10" ht="27.75" customHeight="1">
      <c r="C29" s="204">
        <v>602.1</v>
      </c>
      <c r="D29" s="738" t="s">
        <v>15</v>
      </c>
      <c r="E29" s="992"/>
      <c r="F29" s="194"/>
      <c r="G29" s="195"/>
      <c r="H29" s="975"/>
    </row>
    <row r="30" spans="1:10" ht="18">
      <c r="C30" s="201">
        <v>1007</v>
      </c>
      <c r="D30" s="1362" t="s">
        <v>202</v>
      </c>
      <c r="E30" s="992">
        <v>500000</v>
      </c>
      <c r="F30" s="197">
        <f>'Shpenzime Operative DPPI'!F537</f>
        <v>480000</v>
      </c>
      <c r="G30" s="195"/>
      <c r="H30" s="975">
        <f>F30/E30</f>
        <v>0.96</v>
      </c>
    </row>
    <row r="31" spans="1:10" ht="36">
      <c r="C31" s="201">
        <v>1010</v>
      </c>
      <c r="D31" s="1363" t="s">
        <v>203</v>
      </c>
      <c r="E31" s="961"/>
      <c r="F31" s="194"/>
      <c r="G31" s="195"/>
      <c r="H31" s="975"/>
    </row>
    <row r="32" spans="1:10" ht="88.5" customHeight="1">
      <c r="C32" s="205">
        <v>1099</v>
      </c>
      <c r="D32" s="1365" t="s">
        <v>204</v>
      </c>
      <c r="E32" s="992">
        <v>2330000</v>
      </c>
      <c r="F32" s="751">
        <f>1972680+'Shpenzime Operative DPPI'!F543</f>
        <v>1972680</v>
      </c>
      <c r="G32" s="197">
        <f>E32-F32</f>
        <v>357320</v>
      </c>
      <c r="H32" s="1219">
        <f>F32/E32</f>
        <v>0.84664377682403436</v>
      </c>
    </row>
    <row r="33" spans="3:11" ht="27.75" customHeight="1">
      <c r="C33" s="206">
        <v>602.20000000000005</v>
      </c>
      <c r="D33" s="739" t="s">
        <v>205</v>
      </c>
      <c r="E33" s="961"/>
      <c r="F33" s="195"/>
      <c r="G33" s="195"/>
      <c r="H33" s="975"/>
    </row>
    <row r="34" spans="3:11" ht="18">
      <c r="C34" s="207">
        <v>2001</v>
      </c>
      <c r="D34" s="1366" t="s">
        <v>17</v>
      </c>
      <c r="E34" s="960">
        <v>1200000</v>
      </c>
      <c r="F34" s="197">
        <f>'Shpenzime Operative DPPI'!F85+'Shpenzime Operative DPPI'!F185+'Shpenzime Operative DPPI'!F546+'Shpenzime Operative DPPI'!F674</f>
        <v>329439.3</v>
      </c>
      <c r="G34" s="195">
        <f>E34-F34</f>
        <v>870560.7</v>
      </c>
      <c r="H34" s="975">
        <f>F34/E34</f>
        <v>0.27453274999999999</v>
      </c>
    </row>
    <row r="35" spans="3:11" ht="18">
      <c r="C35" s="196">
        <v>2002</v>
      </c>
      <c r="D35" s="1367" t="s">
        <v>18</v>
      </c>
      <c r="E35" s="959">
        <v>400000</v>
      </c>
      <c r="F35" s="195">
        <f>'Shpenzime Operative DPPI'!F547+'Shpenzime Operative DPPI'!F675</f>
        <v>4063.4</v>
      </c>
      <c r="G35" s="195">
        <f>E35-F35</f>
        <v>395936.6</v>
      </c>
      <c r="H35" s="975">
        <f>F35/E35</f>
        <v>1.0158500000000001E-2</v>
      </c>
    </row>
    <row r="36" spans="3:11" ht="18">
      <c r="C36" s="383">
        <v>2003</v>
      </c>
      <c r="D36" s="1368" t="s">
        <v>206</v>
      </c>
      <c r="E36" s="959"/>
      <c r="F36" s="694"/>
      <c r="G36" s="708"/>
      <c r="H36" s="975"/>
      <c r="I36" s="768"/>
      <c r="J36" s="769"/>
      <c r="K36" s="769"/>
    </row>
    <row r="37" spans="3:11" ht="18">
      <c r="C37" s="383"/>
      <c r="D37" s="1369" t="s">
        <v>207</v>
      </c>
      <c r="E37" s="959">
        <v>200000</v>
      </c>
      <c r="F37" s="384">
        <f>9600+9600+9600+9600+9600</f>
        <v>48000</v>
      </c>
      <c r="G37" s="386">
        <f>E37-F37</f>
        <v>152000</v>
      </c>
      <c r="H37" s="975">
        <f>F37/E37</f>
        <v>0.24</v>
      </c>
    </row>
    <row r="38" spans="3:11" ht="18">
      <c r="C38" s="385"/>
      <c r="D38" s="1370" t="s">
        <v>208</v>
      </c>
      <c r="E38" s="960">
        <v>200000</v>
      </c>
      <c r="F38" s="386">
        <f>11399+11199.6+11399.6+11299+'Shpenzime Operative DPPI'!F676</f>
        <v>56496.799999999996</v>
      </c>
      <c r="G38" s="384">
        <f>E38-F38</f>
        <v>143503.20000000001</v>
      </c>
      <c r="H38" s="975">
        <f>F38/E38</f>
        <v>0.28248399999999996</v>
      </c>
    </row>
    <row r="39" spans="3:11" ht="18">
      <c r="C39" s="208">
        <v>2004</v>
      </c>
      <c r="D39" s="1371" t="s">
        <v>19</v>
      </c>
      <c r="E39" s="960">
        <v>300000</v>
      </c>
      <c r="F39" s="197">
        <f>76100+'Shpenzime Operative DPPI'!F678</f>
        <v>85020</v>
      </c>
      <c r="G39" s="195">
        <f>E39-F39</f>
        <v>214980</v>
      </c>
      <c r="H39" s="975">
        <f>F39/E39</f>
        <v>0.28339999999999999</v>
      </c>
    </row>
    <row r="40" spans="3:11" ht="18">
      <c r="C40" s="208">
        <v>2005</v>
      </c>
      <c r="D40" s="1371" t="s">
        <v>209</v>
      </c>
      <c r="E40" s="959"/>
      <c r="F40" s="195"/>
      <c r="G40" s="195"/>
      <c r="H40" s="975"/>
    </row>
    <row r="41" spans="3:11" ht="18">
      <c r="C41" s="208">
        <v>2007</v>
      </c>
      <c r="D41" s="1360" t="s">
        <v>94</v>
      </c>
      <c r="E41" s="959">
        <v>150000</v>
      </c>
      <c r="F41" s="195">
        <f>8800+'Shpenzime Operative DPPI'!F554+'Shpenzime Operative DPPI'!F682</f>
        <v>45882</v>
      </c>
      <c r="G41" s="195">
        <f>E41-F41</f>
        <v>104118</v>
      </c>
      <c r="H41" s="975">
        <f>F41/E41</f>
        <v>0.30587999999999999</v>
      </c>
    </row>
    <row r="42" spans="3:11" ht="18">
      <c r="C42" s="208">
        <v>2008</v>
      </c>
      <c r="D42" s="1360" t="s">
        <v>21</v>
      </c>
      <c r="E42" s="959">
        <v>2500000</v>
      </c>
      <c r="F42" s="1242">
        <f>1709831.6+'Shpenzime Operative DPPI'!F684</f>
        <v>2051798</v>
      </c>
      <c r="G42" s="195">
        <f>E42-F42</f>
        <v>448202</v>
      </c>
      <c r="H42" s="975">
        <f>F42/E42</f>
        <v>0.82071919999999998</v>
      </c>
    </row>
    <row r="43" spans="3:11" ht="18">
      <c r="C43" s="208">
        <v>2009</v>
      </c>
      <c r="D43" s="1371" t="s">
        <v>210</v>
      </c>
      <c r="E43" s="961"/>
      <c r="F43" s="195"/>
      <c r="G43" s="195"/>
      <c r="H43" s="975"/>
    </row>
    <row r="44" spans="3:11" ht="18">
      <c r="C44" s="209">
        <v>2010</v>
      </c>
      <c r="D44" s="1372" t="s">
        <v>22</v>
      </c>
      <c r="E44" s="961"/>
      <c r="F44" s="195"/>
      <c r="G44" s="195"/>
      <c r="H44" s="975"/>
    </row>
    <row r="45" spans="3:11" ht="18">
      <c r="C45" s="209">
        <v>2011</v>
      </c>
      <c r="D45" s="1372" t="s">
        <v>211</v>
      </c>
      <c r="E45" s="961">
        <v>0</v>
      </c>
      <c r="F45" s="195"/>
      <c r="G45" s="195"/>
      <c r="H45" s="975"/>
    </row>
    <row r="46" spans="3:11" ht="18">
      <c r="C46" s="210">
        <v>2099</v>
      </c>
      <c r="D46" s="1359" t="s">
        <v>212</v>
      </c>
      <c r="E46" s="992">
        <v>300000</v>
      </c>
      <c r="F46" s="203">
        <v>9600</v>
      </c>
      <c r="G46" s="195">
        <f>E46-F46</f>
        <v>290400</v>
      </c>
      <c r="H46" s="975">
        <f>F46/E46</f>
        <v>3.2000000000000001E-2</v>
      </c>
    </row>
    <row r="47" spans="3:11" ht="18">
      <c r="C47" s="210">
        <v>6870</v>
      </c>
      <c r="D47" s="1359" t="s">
        <v>213</v>
      </c>
      <c r="E47" s="992">
        <v>0</v>
      </c>
      <c r="F47" s="203"/>
      <c r="G47" s="195"/>
      <c r="H47" s="975"/>
    </row>
    <row r="48" spans="3:11" ht="28.5" customHeight="1">
      <c r="C48" s="211">
        <v>602.29999999999995</v>
      </c>
      <c r="D48" s="740" t="s">
        <v>214</v>
      </c>
      <c r="E48" s="992"/>
      <c r="F48" s="195"/>
      <c r="G48" s="195"/>
      <c r="H48" s="975"/>
    </row>
    <row r="49" spans="3:9" ht="18">
      <c r="C49" s="212">
        <v>3100</v>
      </c>
      <c r="D49" s="1360" t="s">
        <v>25</v>
      </c>
      <c r="E49" s="992">
        <v>800000</v>
      </c>
      <c r="F49" s="751">
        <v>720000</v>
      </c>
      <c r="G49" s="195">
        <f>E49-F49</f>
        <v>80000</v>
      </c>
      <c r="H49" s="975">
        <f>F49/E49</f>
        <v>0.9</v>
      </c>
    </row>
    <row r="50" spans="3:9" ht="30" customHeight="1">
      <c r="C50" s="212">
        <v>3200</v>
      </c>
      <c r="D50" s="1364" t="s">
        <v>215</v>
      </c>
      <c r="E50" s="992">
        <v>100000</v>
      </c>
      <c r="F50" s="195"/>
      <c r="G50" s="195">
        <f>E50-F50</f>
        <v>100000</v>
      </c>
      <c r="H50" s="975">
        <f>F50/E50</f>
        <v>0</v>
      </c>
    </row>
    <row r="51" spans="3:9" ht="22.5" customHeight="1">
      <c r="C51" s="213">
        <v>3300</v>
      </c>
      <c r="D51" s="1373" t="s">
        <v>27</v>
      </c>
      <c r="E51" s="992">
        <v>100000</v>
      </c>
      <c r="F51" s="195"/>
      <c r="G51" s="195">
        <f>E51-F51</f>
        <v>100000</v>
      </c>
      <c r="H51" s="975">
        <f>F51/E51</f>
        <v>0</v>
      </c>
    </row>
    <row r="52" spans="3:9" ht="34.5" customHeight="1">
      <c r="C52" s="213">
        <v>3400</v>
      </c>
      <c r="D52" s="1364" t="s">
        <v>28</v>
      </c>
      <c r="E52" s="992">
        <v>100000</v>
      </c>
      <c r="F52" s="195">
        <f>'Shpenzime Operative DPPI'!F101+'Shpenzime Operative DPPI'!F312+21600</f>
        <v>60889</v>
      </c>
      <c r="G52" s="195">
        <f>E52-F52</f>
        <v>39111</v>
      </c>
      <c r="H52" s="975">
        <f>F52/E52</f>
        <v>0.60889000000000004</v>
      </c>
    </row>
    <row r="53" spans="3:9" ht="32.25" customHeight="1">
      <c r="C53" s="214">
        <v>602.4</v>
      </c>
      <c r="D53" s="741" t="s">
        <v>92</v>
      </c>
      <c r="E53" s="961"/>
      <c r="F53" s="195"/>
      <c r="G53" s="195"/>
      <c r="H53" s="975"/>
    </row>
    <row r="54" spans="3:9" ht="27.75" customHeight="1">
      <c r="C54" s="213">
        <v>4000</v>
      </c>
      <c r="D54" s="1364" t="s">
        <v>216</v>
      </c>
      <c r="E54" s="962">
        <v>2000000</v>
      </c>
      <c r="F54" s="1242">
        <f>759000+55000+158000</f>
        <v>972000</v>
      </c>
      <c r="G54" s="197">
        <f>E54-F54</f>
        <v>1028000</v>
      </c>
      <c r="H54" s="975">
        <f>F54/E54</f>
        <v>0.48599999999999999</v>
      </c>
      <c r="I54" s="80"/>
    </row>
    <row r="55" spans="3:9" ht="31.5" customHeight="1">
      <c r="C55" s="213">
        <v>4200</v>
      </c>
      <c r="D55" s="1364" t="s">
        <v>217</v>
      </c>
      <c r="E55" s="962">
        <v>500000</v>
      </c>
      <c r="F55" s="1242"/>
      <c r="G55" s="195">
        <f>E55-F55</f>
        <v>500000</v>
      </c>
      <c r="H55" s="975">
        <f>F55/E55</f>
        <v>0</v>
      </c>
    </row>
    <row r="56" spans="3:9" ht="38.25" customHeight="1">
      <c r="C56" s="200">
        <v>602.5</v>
      </c>
      <c r="D56" s="741" t="s">
        <v>218</v>
      </c>
      <c r="E56" s="992"/>
      <c r="F56" s="195"/>
      <c r="G56" s="195"/>
      <c r="H56" s="975"/>
    </row>
    <row r="57" spans="3:9" ht="36">
      <c r="C57" s="213">
        <v>5200</v>
      </c>
      <c r="D57" s="1364" t="s">
        <v>219</v>
      </c>
      <c r="E57" s="992">
        <v>800000</v>
      </c>
      <c r="F57" s="195">
        <f>'Shpenzime Operative DPPI'!F334+'Shpenzime Operative DPPI'!F586</f>
        <v>416100</v>
      </c>
      <c r="G57" s="195">
        <f>E57-F57</f>
        <v>383900</v>
      </c>
      <c r="H57" s="975">
        <f>F57/E57</f>
        <v>0.52012499999999995</v>
      </c>
    </row>
    <row r="58" spans="3:9" ht="36">
      <c r="C58" s="213">
        <v>5500</v>
      </c>
      <c r="D58" s="1364" t="s">
        <v>62</v>
      </c>
      <c r="E58" s="992"/>
      <c r="F58" s="195"/>
      <c r="G58" s="195"/>
      <c r="H58" s="975">
        <v>0</v>
      </c>
    </row>
    <row r="59" spans="3:9" ht="36">
      <c r="C59" s="213">
        <v>5800</v>
      </c>
      <c r="D59" s="1364" t="s">
        <v>220</v>
      </c>
      <c r="E59" s="992">
        <v>800000</v>
      </c>
      <c r="F59" s="195"/>
      <c r="G59" s="195">
        <f>E59-F59</f>
        <v>800000</v>
      </c>
      <c r="H59" s="975">
        <f>F59/E59</f>
        <v>0</v>
      </c>
    </row>
    <row r="60" spans="3:9" ht="25.5" customHeight="1">
      <c r="C60" s="215">
        <v>602.6</v>
      </c>
      <c r="D60" s="742" t="s">
        <v>221</v>
      </c>
      <c r="E60" s="992"/>
      <c r="F60" s="195"/>
      <c r="G60" s="195"/>
      <c r="H60" s="975"/>
    </row>
    <row r="61" spans="3:9" ht="18">
      <c r="C61" s="216">
        <v>6100</v>
      </c>
      <c r="D61" s="1382" t="s">
        <v>222</v>
      </c>
      <c r="E61" s="959">
        <v>1500000</v>
      </c>
      <c r="F61" s="195">
        <f>'Shpenzime Operative DPPI'!F224+'Shpenzime Operative DPPI'!F341</f>
        <v>1429010</v>
      </c>
      <c r="G61" s="197">
        <f>E61-F61</f>
        <v>70990</v>
      </c>
      <c r="H61" s="1219">
        <f>F61/E61</f>
        <v>0.95267333333333337</v>
      </c>
    </row>
    <row r="62" spans="3:9" ht="36">
      <c r="C62" s="216">
        <v>6400</v>
      </c>
      <c r="D62" s="1382" t="s">
        <v>223</v>
      </c>
      <c r="E62" s="959"/>
      <c r="F62" s="195"/>
      <c r="G62" s="195"/>
      <c r="H62" s="975"/>
    </row>
    <row r="63" spans="3:9" ht="18">
      <c r="C63" s="216">
        <v>6900</v>
      </c>
      <c r="D63" s="1382" t="s">
        <v>224</v>
      </c>
      <c r="E63" s="959">
        <v>0</v>
      </c>
      <c r="F63" s="195"/>
      <c r="G63" s="195"/>
      <c r="H63" s="975"/>
    </row>
    <row r="64" spans="3:9" ht="24" customHeight="1">
      <c r="C64" s="215">
        <v>602.70000000000005</v>
      </c>
      <c r="D64" s="1383" t="s">
        <v>225</v>
      </c>
      <c r="E64" s="959"/>
      <c r="F64" s="195"/>
      <c r="G64" s="195"/>
      <c r="H64" s="975"/>
    </row>
    <row r="65" spans="3:8" ht="36">
      <c r="C65" s="216">
        <v>7500</v>
      </c>
      <c r="D65" s="1382" t="s">
        <v>226</v>
      </c>
      <c r="E65" s="959"/>
      <c r="F65" s="195"/>
      <c r="G65" s="195"/>
      <c r="H65" s="975"/>
    </row>
    <row r="66" spans="3:8" ht="36">
      <c r="C66" s="216">
        <v>7900</v>
      </c>
      <c r="D66" s="1382" t="s">
        <v>227</v>
      </c>
      <c r="E66" s="959"/>
      <c r="F66" s="195"/>
      <c r="G66" s="195"/>
      <c r="H66" s="975"/>
    </row>
    <row r="67" spans="3:8" ht="36">
      <c r="C67" s="215">
        <v>602.79999999999995</v>
      </c>
      <c r="D67" s="1382" t="s">
        <v>81</v>
      </c>
      <c r="E67" s="959"/>
      <c r="F67" s="195"/>
      <c r="G67" s="195"/>
      <c r="H67" s="975"/>
    </row>
    <row r="68" spans="3:8" ht="36">
      <c r="C68" s="216">
        <v>8100</v>
      </c>
      <c r="D68" s="1382" t="s">
        <v>71</v>
      </c>
      <c r="E68" s="959"/>
      <c r="F68" s="195"/>
      <c r="G68" s="195"/>
      <c r="H68" s="975"/>
    </row>
    <row r="69" spans="3:8" ht="21.75" customHeight="1">
      <c r="C69" s="215">
        <v>602.9</v>
      </c>
      <c r="D69" s="1383" t="s">
        <v>73</v>
      </c>
      <c r="E69" s="959"/>
      <c r="F69" s="195"/>
      <c r="G69" s="195"/>
      <c r="H69" s="975"/>
    </row>
    <row r="70" spans="3:8" ht="18">
      <c r="C70" s="216">
        <v>9001</v>
      </c>
      <c r="D70" s="1382" t="s">
        <v>228</v>
      </c>
      <c r="E70" s="960">
        <v>250000</v>
      </c>
      <c r="F70" s="197">
        <v>12000</v>
      </c>
      <c r="G70" s="195">
        <f>E70-F70</f>
        <v>238000</v>
      </c>
      <c r="H70" s="975">
        <f>F70/E70</f>
        <v>4.8000000000000001E-2</v>
      </c>
    </row>
    <row r="71" spans="3:8" ht="36">
      <c r="C71" s="216">
        <v>9002</v>
      </c>
      <c r="D71" s="1382" t="s">
        <v>75</v>
      </c>
      <c r="E71" s="963"/>
      <c r="F71" s="218"/>
      <c r="G71" s="195"/>
      <c r="H71" s="975"/>
    </row>
    <row r="72" spans="3:8" ht="18">
      <c r="C72" s="216">
        <v>9003</v>
      </c>
      <c r="D72" s="1382" t="s">
        <v>229</v>
      </c>
      <c r="E72" s="960">
        <v>100000</v>
      </c>
      <c r="F72" s="197"/>
      <c r="G72" s="195">
        <f>E72-F72</f>
        <v>100000</v>
      </c>
      <c r="H72" s="975">
        <f>F72/E72</f>
        <v>0</v>
      </c>
    </row>
    <row r="73" spans="3:8" ht="36">
      <c r="C73" s="216">
        <v>9005</v>
      </c>
      <c r="D73" s="1382" t="s">
        <v>230</v>
      </c>
      <c r="E73" s="959">
        <v>800000</v>
      </c>
      <c r="F73" s="195">
        <v>210000</v>
      </c>
      <c r="G73" s="195">
        <f>E73-F73</f>
        <v>590000</v>
      </c>
      <c r="H73" s="975">
        <f>F73/E73</f>
        <v>0.26250000000000001</v>
      </c>
    </row>
    <row r="74" spans="3:8" ht="18">
      <c r="C74" s="216">
        <v>9007</v>
      </c>
      <c r="D74" s="1382" t="s">
        <v>231</v>
      </c>
      <c r="E74" s="959">
        <v>100000</v>
      </c>
      <c r="F74" s="195"/>
      <c r="G74" s="195">
        <f>E74-F74</f>
        <v>100000</v>
      </c>
      <c r="H74" s="975">
        <f>F74/E74</f>
        <v>0</v>
      </c>
    </row>
    <row r="75" spans="3:8" ht="36">
      <c r="C75" s="216">
        <v>9008</v>
      </c>
      <c r="D75" s="1382" t="s">
        <v>232</v>
      </c>
      <c r="E75" s="959">
        <v>20000</v>
      </c>
      <c r="F75" s="195">
        <f>'Shpenzime Operative DPPI'!F251+'Shpenzime Operative DPPI'!F621+3712</f>
        <v>18712</v>
      </c>
      <c r="G75" s="197">
        <f>E75-F75</f>
        <v>1288</v>
      </c>
      <c r="H75" s="975">
        <f>F75/E75</f>
        <v>0.93559999999999999</v>
      </c>
    </row>
    <row r="76" spans="3:8" ht="18">
      <c r="C76" s="982"/>
      <c r="D76" s="1374"/>
      <c r="E76" s="729"/>
      <c r="F76" s="729"/>
      <c r="G76" s="729"/>
      <c r="H76" s="978"/>
    </row>
    <row r="77" spans="3:8" ht="39" customHeight="1">
      <c r="C77" s="747" t="s">
        <v>233</v>
      </c>
      <c r="D77" s="743" t="s">
        <v>234</v>
      </c>
      <c r="E77" s="729"/>
      <c r="F77" s="729"/>
      <c r="G77" s="729"/>
      <c r="H77" s="979"/>
    </row>
    <row r="78" spans="3:8" ht="18">
      <c r="C78" s="981"/>
      <c r="D78" s="1361"/>
      <c r="E78" s="983"/>
      <c r="F78" s="983"/>
      <c r="G78" s="983"/>
      <c r="H78" s="978"/>
    </row>
    <row r="79" spans="3:8" ht="32.25" customHeight="1">
      <c r="C79" s="721"/>
      <c r="D79" s="722" t="s">
        <v>186</v>
      </c>
      <c r="E79" s="723">
        <f>SUM(E23:E78)</f>
        <v>19830000</v>
      </c>
      <c r="F79" s="723">
        <f>SUM(F23:F78)</f>
        <v>11505158.5</v>
      </c>
      <c r="G79" s="723">
        <f>F79-E79</f>
        <v>-8324841.5</v>
      </c>
      <c r="H79" s="1210">
        <f>F79/E79</f>
        <v>0.58018953605648005</v>
      </c>
    </row>
    <row r="80" spans="3:8" ht="35.25" customHeight="1">
      <c r="C80" s="747" t="s">
        <v>235</v>
      </c>
      <c r="D80" s="712" t="s">
        <v>236</v>
      </c>
      <c r="E80" s="199"/>
      <c r="F80" s="199"/>
      <c r="G80" s="199"/>
      <c r="H80" s="979"/>
    </row>
    <row r="81" spans="1:10" ht="59.25" customHeight="1">
      <c r="C81" s="205">
        <v>1099</v>
      </c>
      <c r="D81" s="1364" t="s">
        <v>237</v>
      </c>
      <c r="E81" s="961">
        <v>0</v>
      </c>
      <c r="F81" s="219">
        <v>0</v>
      </c>
      <c r="G81" s="219"/>
      <c r="H81" s="975"/>
    </row>
    <row r="82" spans="1:10" ht="70.5" customHeight="1">
      <c r="C82" s="190">
        <v>1099</v>
      </c>
      <c r="D82" s="1364" t="s">
        <v>238</v>
      </c>
      <c r="E82" s="962">
        <f>6607000+E10</f>
        <v>31719000</v>
      </c>
      <c r="F82" s="1236">
        <v>22460500</v>
      </c>
      <c r="G82" s="1314">
        <f>E82-F82</f>
        <v>9258500</v>
      </c>
      <c r="H82" s="1237">
        <f>F82/E82</f>
        <v>0.70810870456193453</v>
      </c>
    </row>
    <row r="83" spans="1:10" ht="33" customHeight="1">
      <c r="C83" s="192"/>
      <c r="D83" s="712" t="s">
        <v>239</v>
      </c>
      <c r="E83" s="220">
        <f>SUM(E81:E82)</f>
        <v>31719000</v>
      </c>
      <c r="F83" s="220">
        <f>SUM(F82)</f>
        <v>22460500</v>
      </c>
      <c r="G83" s="220">
        <f>F83-E83</f>
        <v>-9258500</v>
      </c>
      <c r="H83" s="980">
        <f>F83/E83</f>
        <v>0.70810870456193453</v>
      </c>
      <c r="J83" s="349"/>
    </row>
    <row r="84" spans="1:10" ht="25.5" customHeight="1">
      <c r="C84" s="724"/>
      <c r="D84" s="725" t="s">
        <v>240</v>
      </c>
      <c r="E84" s="726">
        <f>E19+E79+E83</f>
        <v>101549000</v>
      </c>
      <c r="F84" s="726">
        <f>F19+F79+F83</f>
        <v>53026296.5</v>
      </c>
      <c r="G84" s="726">
        <f>F84-E84</f>
        <v>-48522703.5</v>
      </c>
      <c r="H84" s="1210">
        <f>F84/E84</f>
        <v>0.52217448226964325</v>
      </c>
    </row>
    <row r="85" spans="1:10" ht="18">
      <c r="C85" s="984"/>
      <c r="D85" s="1375"/>
      <c r="E85" s="985"/>
      <c r="F85" s="985"/>
      <c r="G85" s="985"/>
      <c r="H85" s="978"/>
    </row>
    <row r="86" spans="1:10" ht="28.5" customHeight="1">
      <c r="C86" s="746" t="s">
        <v>241</v>
      </c>
      <c r="D86" s="745" t="s">
        <v>242</v>
      </c>
      <c r="E86" s="199"/>
      <c r="F86" s="199"/>
      <c r="G86" s="199"/>
      <c r="H86" s="979"/>
    </row>
    <row r="87" spans="1:10" ht="29.25" customHeight="1">
      <c r="C87" s="696">
        <v>8100</v>
      </c>
      <c r="D87" s="1376" t="s">
        <v>243</v>
      </c>
      <c r="E87" s="992">
        <v>960000</v>
      </c>
      <c r="F87" s="195"/>
      <c r="G87" s="195">
        <f>F87-E87</f>
        <v>-960000</v>
      </c>
      <c r="H87" s="975">
        <f t="shared" ref="H87:H92" si="2">F87/E87</f>
        <v>0</v>
      </c>
    </row>
    <row r="88" spans="1:10" ht="25.5" customHeight="1">
      <c r="C88" s="696">
        <v>8600</v>
      </c>
      <c r="D88" s="1376" t="s">
        <v>244</v>
      </c>
      <c r="E88" s="992">
        <v>960000</v>
      </c>
      <c r="F88" s="195"/>
      <c r="G88" s="195">
        <f t="shared" ref="G88:G92" si="3">F88-E88</f>
        <v>-960000</v>
      </c>
      <c r="H88" s="975">
        <f t="shared" si="2"/>
        <v>0</v>
      </c>
    </row>
    <row r="89" spans="1:10" ht="34.5" customHeight="1">
      <c r="C89" s="696">
        <v>4160</v>
      </c>
      <c r="D89" s="1376" t="s">
        <v>381</v>
      </c>
      <c r="E89" s="992">
        <v>60000</v>
      </c>
      <c r="F89" s="195">
        <v>51000</v>
      </c>
      <c r="G89" s="195">
        <f t="shared" si="3"/>
        <v>-9000</v>
      </c>
      <c r="H89" s="975">
        <f t="shared" si="2"/>
        <v>0.85</v>
      </c>
      <c r="J89" s="349"/>
    </row>
    <row r="90" spans="1:10" ht="45" customHeight="1">
      <c r="C90" s="697" t="s">
        <v>184</v>
      </c>
      <c r="D90" s="1377" t="s">
        <v>382</v>
      </c>
      <c r="E90" s="962">
        <v>2000000</v>
      </c>
      <c r="F90" s="195"/>
      <c r="G90" s="195">
        <f t="shared" si="3"/>
        <v>-2000000</v>
      </c>
      <c r="H90" s="975">
        <f t="shared" si="2"/>
        <v>0</v>
      </c>
    </row>
    <row r="91" spans="1:10" ht="27" hidden="1" customHeight="1">
      <c r="C91" s="698">
        <v>4160</v>
      </c>
      <c r="D91" s="1358" t="s">
        <v>246</v>
      </c>
      <c r="E91" s="195"/>
      <c r="F91" s="195"/>
      <c r="G91" s="195">
        <f t="shared" si="3"/>
        <v>0</v>
      </c>
      <c r="H91" s="975" t="e">
        <f t="shared" si="2"/>
        <v>#DIV/0!</v>
      </c>
    </row>
    <row r="92" spans="1:10" ht="55.5" hidden="1" customHeight="1">
      <c r="C92" s="698">
        <v>4160</v>
      </c>
      <c r="D92" s="1377" t="s">
        <v>247</v>
      </c>
      <c r="E92" s="195"/>
      <c r="F92" s="195"/>
      <c r="G92" s="195">
        <f t="shared" si="3"/>
        <v>0</v>
      </c>
      <c r="H92" s="975" t="e">
        <f t="shared" si="2"/>
        <v>#DIV/0!</v>
      </c>
    </row>
    <row r="93" spans="1:10" ht="51" customHeight="1">
      <c r="C93" s="746" t="s">
        <v>248</v>
      </c>
      <c r="D93" s="744" t="s">
        <v>249</v>
      </c>
      <c r="E93" s="729"/>
      <c r="F93" s="729"/>
      <c r="G93" s="729"/>
      <c r="H93" s="979"/>
    </row>
    <row r="94" spans="1:10" s="80" customFormat="1" ht="51" customHeight="1">
      <c r="A94" s="228"/>
      <c r="C94" s="969"/>
      <c r="D94" s="970" t="s">
        <v>383</v>
      </c>
      <c r="E94" s="971"/>
      <c r="F94" s="1324"/>
      <c r="G94" s="1325"/>
      <c r="H94" s="1330">
        <f>F95/E95</f>
        <v>0</v>
      </c>
    </row>
    <row r="95" spans="1:10" s="80" customFormat="1" ht="51" customHeight="1">
      <c r="A95" s="228"/>
      <c r="C95" s="969"/>
      <c r="D95" s="970" t="s">
        <v>384</v>
      </c>
      <c r="E95" s="972">
        <v>6080000</v>
      </c>
      <c r="F95" s="972"/>
      <c r="G95" s="972">
        <f>E95-F95</f>
        <v>6080000</v>
      </c>
      <c r="H95" s="1331"/>
    </row>
    <row r="96" spans="1:10" s="80" customFormat="1" ht="51" customHeight="1">
      <c r="A96" s="228"/>
      <c r="C96" s="969"/>
      <c r="D96" s="970" t="s">
        <v>385</v>
      </c>
      <c r="E96" s="972"/>
      <c r="F96" s="1326"/>
      <c r="G96" s="1327"/>
      <c r="H96" s="1330"/>
    </row>
    <row r="97" spans="1:8" s="80" customFormat="1" ht="51" customHeight="1">
      <c r="A97" s="228"/>
      <c r="C97" s="969"/>
      <c r="D97" s="970" t="s">
        <v>386</v>
      </c>
      <c r="E97" s="972"/>
      <c r="F97" s="1328"/>
      <c r="G97" s="1329"/>
      <c r="H97" s="1331"/>
    </row>
    <row r="98" spans="1:8" s="80" customFormat="1" ht="110.25" customHeight="1">
      <c r="A98" s="228"/>
      <c r="C98" s="968"/>
      <c r="D98" s="973" t="s">
        <v>387</v>
      </c>
      <c r="E98" s="966">
        <v>960000</v>
      </c>
      <c r="F98" s="966"/>
      <c r="G98" s="966">
        <f>E98-F98</f>
        <v>960000</v>
      </c>
      <c r="H98" s="977">
        <f>F98/E98</f>
        <v>0</v>
      </c>
    </row>
    <row r="99" spans="1:8" s="80" customFormat="1" ht="69" customHeight="1">
      <c r="A99" s="228"/>
      <c r="C99" s="968"/>
      <c r="D99" s="974" t="s">
        <v>388</v>
      </c>
      <c r="E99" s="966">
        <v>960000</v>
      </c>
      <c r="F99" s="966"/>
      <c r="G99" s="966">
        <f>E99-F99</f>
        <v>960000</v>
      </c>
      <c r="H99" s="977">
        <f>F99/E99</f>
        <v>0</v>
      </c>
    </row>
    <row r="100" spans="1:8" s="80" customFormat="1" ht="51" customHeight="1">
      <c r="A100" s="228"/>
      <c r="C100" s="968">
        <v>4</v>
      </c>
      <c r="D100" s="967" t="s">
        <v>389</v>
      </c>
      <c r="E100" s="966">
        <v>3000000</v>
      </c>
      <c r="F100" s="966"/>
      <c r="G100" s="966">
        <f>E100-F100</f>
        <v>3000000</v>
      </c>
      <c r="H100" s="977">
        <f>F100/E100</f>
        <v>0</v>
      </c>
    </row>
    <row r="101" spans="1:8" s="80" customFormat="1" ht="51" hidden="1" customHeight="1">
      <c r="A101" s="228"/>
      <c r="C101" s="968"/>
      <c r="D101" s="965"/>
      <c r="E101" s="966"/>
      <c r="F101" s="966"/>
      <c r="G101" s="966"/>
      <c r="H101" s="977"/>
    </row>
    <row r="102" spans="1:8" ht="18" hidden="1">
      <c r="C102" s="695"/>
      <c r="D102" s="742"/>
      <c r="E102" s="964"/>
      <c r="F102" s="964"/>
      <c r="G102" s="964"/>
      <c r="H102" s="977"/>
    </row>
    <row r="103" spans="1:8" s="80" customFormat="1" ht="18" hidden="1">
      <c r="A103" s="228"/>
      <c r="C103" s="695"/>
      <c r="D103" s="742"/>
      <c r="E103" s="222"/>
      <c r="F103" s="222"/>
      <c r="G103" s="222"/>
      <c r="H103" s="975"/>
    </row>
    <row r="104" spans="1:8" ht="35.25" customHeight="1">
      <c r="C104" s="727"/>
      <c r="D104" s="1378" t="s">
        <v>250</v>
      </c>
      <c r="E104" s="1380">
        <f>SUM(E87:E102)</f>
        <v>14980000</v>
      </c>
      <c r="F104" s="1380">
        <f>SUM(F87:F93)</f>
        <v>51000</v>
      </c>
      <c r="G104" s="1380">
        <f>F104-E104</f>
        <v>-14929000</v>
      </c>
      <c r="H104" s="1381">
        <f>F104/E104</f>
        <v>3.4045393858477971E-3</v>
      </c>
    </row>
    <row r="105" spans="1:8" ht="36">
      <c r="C105" s="727"/>
      <c r="D105" s="1378" t="s">
        <v>251</v>
      </c>
      <c r="E105" s="1380">
        <f>SUM(E84,E104)</f>
        <v>116529000</v>
      </c>
      <c r="F105" s="1380">
        <f>SUM(F84,F104)</f>
        <v>53077296.5</v>
      </c>
      <c r="G105" s="1380">
        <f>F105-E105</f>
        <v>-63451703.5</v>
      </c>
      <c r="H105" s="1381">
        <f>F105/E105</f>
        <v>0.45548572887435745</v>
      </c>
    </row>
    <row r="106" spans="1:8" ht="36">
      <c r="C106" s="728"/>
      <c r="D106" s="1379" t="s">
        <v>252</v>
      </c>
      <c r="E106" s="1380">
        <v>166738</v>
      </c>
      <c r="F106" s="1380">
        <v>0</v>
      </c>
      <c r="G106" s="1380">
        <v>0</v>
      </c>
      <c r="H106" s="1381">
        <f>F106/E106</f>
        <v>0</v>
      </c>
    </row>
    <row r="109" spans="1:8">
      <c r="F109" s="349"/>
    </row>
  </sheetData>
  <mergeCells count="4">
    <mergeCell ref="F94:G94"/>
    <mergeCell ref="F96:G97"/>
    <mergeCell ref="H96:H97"/>
    <mergeCell ref="H94:H9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FD76"/>
  <sheetViews>
    <sheetView topLeftCell="A55" workbookViewId="0">
      <selection activeCell="B88" sqref="B88"/>
    </sheetView>
  </sheetViews>
  <sheetFormatPr defaultRowHeight="14.25"/>
  <cols>
    <col min="1" max="1" width="11.75" customWidth="1"/>
    <col min="2" max="2" width="12.125" customWidth="1"/>
    <col min="3" max="3" width="27.625" customWidth="1"/>
    <col min="4" max="4" width="22.875" customWidth="1"/>
    <col min="5" max="5" width="21.375" customWidth="1"/>
    <col min="6" max="6" width="15" customWidth="1"/>
    <col min="7" max="7" width="20.75" customWidth="1"/>
    <col min="8" max="8" width="17.5" customWidth="1"/>
    <col min="9" max="9" width="30.25" customWidth="1"/>
  </cols>
  <sheetData>
    <row r="3" spans="1:16384">
      <c r="A3" s="80"/>
      <c r="B3" s="80"/>
      <c r="C3" s="80"/>
      <c r="D3" s="80"/>
      <c r="E3" s="80"/>
      <c r="F3" s="80"/>
      <c r="G3" s="80"/>
      <c r="H3" s="80"/>
    </row>
    <row r="4" spans="1:16384" ht="16.5">
      <c r="A4" s="170"/>
      <c r="B4" s="539"/>
      <c r="C4" s="540" t="s">
        <v>101</v>
      </c>
      <c r="D4" s="540"/>
      <c r="E4" s="537"/>
      <c r="F4" s="536"/>
      <c r="G4" s="536"/>
      <c r="H4" s="538"/>
      <c r="I4" s="1333"/>
    </row>
    <row r="5" spans="1:16384" ht="16.5">
      <c r="A5" s="170"/>
      <c r="B5" s="539"/>
      <c r="C5" s="539"/>
      <c r="D5" s="539"/>
      <c r="E5" s="536"/>
      <c r="F5" s="536"/>
      <c r="G5" s="536"/>
      <c r="H5" s="171"/>
      <c r="I5" s="1333"/>
    </row>
    <row r="6" spans="1:16384" ht="33" customHeight="1">
      <c r="A6" s="170"/>
      <c r="B6" s="1332" t="s">
        <v>365</v>
      </c>
      <c r="C6" s="1332"/>
      <c r="D6" s="1332"/>
      <c r="E6" s="1332"/>
      <c r="F6" s="1332"/>
      <c r="G6" s="1332"/>
      <c r="H6" s="171"/>
      <c r="I6" s="1333"/>
    </row>
    <row r="7" spans="1:16384" ht="16.5">
      <c r="A7" s="170"/>
      <c r="B7" s="1332" t="s">
        <v>102</v>
      </c>
      <c r="C7" s="1332"/>
      <c r="D7" s="1332"/>
      <c r="E7" s="1332"/>
      <c r="F7" s="1332"/>
      <c r="G7" s="1332"/>
      <c r="H7" s="171"/>
      <c r="I7" s="1333"/>
    </row>
    <row r="8" spans="1:16384" ht="0.75" customHeight="1">
      <c r="A8" s="170"/>
      <c r="B8" s="534" t="s">
        <v>102</v>
      </c>
      <c r="C8" s="534"/>
      <c r="D8" s="534"/>
      <c r="E8" s="534"/>
      <c r="F8" s="534"/>
      <c r="G8" s="535"/>
      <c r="H8" s="171"/>
      <c r="I8" s="1333"/>
    </row>
    <row r="9" spans="1:16384" ht="16.5" hidden="1">
      <c r="A9" s="170"/>
      <c r="B9" s="535"/>
      <c r="C9" s="535"/>
      <c r="D9" s="535"/>
      <c r="E9" s="535"/>
      <c r="F9" s="535"/>
      <c r="G9" s="535"/>
      <c r="H9" s="171"/>
      <c r="I9" s="1333"/>
    </row>
    <row r="10" spans="1:16384" ht="7.5" customHeight="1" thickBot="1">
      <c r="A10" s="170"/>
      <c r="B10" s="172"/>
      <c r="C10" s="172"/>
      <c r="D10" s="172"/>
      <c r="E10" s="172"/>
      <c r="F10" s="172"/>
      <c r="G10" s="172"/>
      <c r="H10" s="171"/>
      <c r="I10" s="1333"/>
    </row>
    <row r="11" spans="1:16384" ht="15" hidden="1" thickBot="1">
      <c r="A11" s="170"/>
      <c r="B11" s="172"/>
      <c r="C11" s="172"/>
      <c r="D11" s="172"/>
      <c r="E11" s="172"/>
      <c r="F11" s="172"/>
      <c r="G11" s="173" t="s">
        <v>102</v>
      </c>
      <c r="H11" s="338" t="s">
        <v>328</v>
      </c>
      <c r="I11" s="1333"/>
    </row>
    <row r="12" spans="1:16384" ht="31.5">
      <c r="A12" s="803" t="s">
        <v>103</v>
      </c>
      <c r="B12" s="804" t="s">
        <v>104</v>
      </c>
      <c r="C12" s="805" t="s">
        <v>105</v>
      </c>
      <c r="D12" s="805" t="s">
        <v>106</v>
      </c>
      <c r="E12" s="806" t="s">
        <v>107</v>
      </c>
      <c r="F12" s="807" t="s">
        <v>108</v>
      </c>
      <c r="G12" s="804" t="s">
        <v>109</v>
      </c>
      <c r="H12" s="808" t="s">
        <v>110</v>
      </c>
      <c r="I12" s="809" t="s">
        <v>333</v>
      </c>
    </row>
    <row r="13" spans="1:16384" ht="23.25" customHeight="1">
      <c r="A13" s="810"/>
      <c r="B13" s="811"/>
      <c r="C13" s="812" t="s">
        <v>111</v>
      </c>
      <c r="D13" s="813"/>
      <c r="E13" s="814"/>
      <c r="F13" s="815"/>
      <c r="G13" s="816"/>
      <c r="H13" s="816"/>
      <c r="I13" s="387"/>
    </row>
    <row r="14" spans="1:16384" s="80" customFormat="1" ht="31.5">
      <c r="A14" s="817">
        <v>60202</v>
      </c>
      <c r="B14" s="811"/>
      <c r="C14" s="818" t="s">
        <v>12</v>
      </c>
      <c r="D14" s="813"/>
      <c r="E14" s="819"/>
      <c r="F14" s="398"/>
      <c r="G14" s="398" t="s">
        <v>119</v>
      </c>
      <c r="H14" s="820" t="s">
        <v>113</v>
      </c>
      <c r="I14" s="387"/>
    </row>
    <row r="15" spans="1:16384" s="80" customFormat="1" ht="31.5">
      <c r="A15" s="821" t="s">
        <v>362</v>
      </c>
      <c r="B15" s="822"/>
      <c r="C15" s="818" t="s">
        <v>12</v>
      </c>
      <c r="D15" s="823"/>
      <c r="E15" s="402"/>
      <c r="F15" s="398"/>
      <c r="G15" s="824" t="s">
        <v>336</v>
      </c>
      <c r="H15" s="820" t="s">
        <v>113</v>
      </c>
      <c r="I15" s="387"/>
    </row>
    <row r="16" spans="1:16384" s="170" customFormat="1" ht="31.5">
      <c r="A16" s="821">
        <v>6021007</v>
      </c>
      <c r="B16" s="825"/>
      <c r="C16" s="818" t="s">
        <v>50</v>
      </c>
      <c r="D16" s="826"/>
      <c r="E16" s="827"/>
      <c r="F16" s="825"/>
      <c r="G16" s="398" t="s">
        <v>119</v>
      </c>
      <c r="H16" s="820" t="s">
        <v>113</v>
      </c>
      <c r="I16" s="391"/>
      <c r="J16" s="393"/>
      <c r="K16" s="394"/>
      <c r="L16" s="393"/>
      <c r="M16" s="394"/>
      <c r="N16" s="393"/>
      <c r="O16" s="394"/>
      <c r="P16" s="393"/>
      <c r="Q16" s="394"/>
      <c r="R16" s="393"/>
      <c r="S16" s="394"/>
      <c r="T16" s="393"/>
      <c r="U16" s="394"/>
      <c r="V16" s="393"/>
      <c r="W16" s="394"/>
      <c r="X16" s="393"/>
      <c r="Y16" s="394"/>
      <c r="Z16" s="393"/>
      <c r="AA16" s="394"/>
      <c r="AB16" s="393"/>
      <c r="AC16" s="394"/>
      <c r="AD16" s="393"/>
      <c r="AE16" s="394"/>
      <c r="AF16" s="393"/>
      <c r="AG16" s="394"/>
      <c r="AH16" s="393"/>
      <c r="AI16" s="394"/>
      <c r="AJ16" s="393"/>
      <c r="AK16" s="394"/>
      <c r="AL16" s="393"/>
      <c r="AM16" s="394"/>
      <c r="AN16" s="393"/>
      <c r="AO16" s="394"/>
      <c r="AP16" s="393"/>
      <c r="AQ16" s="394"/>
      <c r="AR16" s="393"/>
      <c r="AS16" s="394"/>
      <c r="AT16" s="393"/>
      <c r="AU16" s="394"/>
      <c r="AV16" s="393"/>
      <c r="AW16" s="394"/>
      <c r="AX16" s="393"/>
      <c r="AY16" s="394"/>
      <c r="AZ16" s="393"/>
      <c r="BA16" s="394"/>
      <c r="BB16" s="393"/>
      <c r="BC16" s="394"/>
      <c r="BD16" s="393"/>
      <c r="BE16" s="394"/>
      <c r="BF16" s="393"/>
      <c r="BG16" s="394"/>
      <c r="BH16" s="393"/>
      <c r="BI16" s="394"/>
      <c r="BJ16" s="393"/>
      <c r="BK16" s="394"/>
      <c r="BL16" s="393"/>
      <c r="BM16" s="394"/>
      <c r="BN16" s="393"/>
      <c r="BO16" s="394"/>
      <c r="BP16" s="393"/>
      <c r="BQ16" s="394"/>
      <c r="BR16" s="393"/>
      <c r="BS16" s="394"/>
      <c r="BT16" s="393"/>
      <c r="BU16" s="394"/>
      <c r="BV16" s="393"/>
      <c r="BW16" s="394"/>
      <c r="BX16" s="393"/>
      <c r="BY16" s="394"/>
      <c r="BZ16" s="393"/>
      <c r="CA16" s="394"/>
      <c r="CB16" s="393"/>
      <c r="CC16" s="394"/>
      <c r="CD16" s="393"/>
      <c r="CE16" s="394"/>
      <c r="CF16" s="393"/>
      <c r="CG16" s="394"/>
      <c r="CH16" s="393"/>
      <c r="CI16" s="394"/>
      <c r="CJ16" s="393"/>
      <c r="CK16" s="394"/>
      <c r="CL16" s="393"/>
      <c r="CM16" s="394"/>
      <c r="CN16" s="393"/>
      <c r="CO16" s="394"/>
      <c r="CP16" s="393"/>
      <c r="CQ16" s="394"/>
      <c r="CR16" s="393"/>
      <c r="CS16" s="394"/>
      <c r="CT16" s="393"/>
      <c r="CU16" s="394"/>
      <c r="CV16" s="393"/>
      <c r="CW16" s="394"/>
      <c r="CX16" s="393"/>
      <c r="CY16" s="394"/>
      <c r="CZ16" s="393"/>
      <c r="DA16" s="394"/>
      <c r="DB16" s="393"/>
      <c r="DC16" s="394"/>
      <c r="DD16" s="393"/>
      <c r="DE16" s="394"/>
      <c r="DF16" s="393"/>
      <c r="DG16" s="394"/>
      <c r="DH16" s="393"/>
      <c r="DI16" s="394"/>
      <c r="DJ16" s="393"/>
      <c r="DK16" s="394"/>
      <c r="DL16" s="393"/>
      <c r="DM16" s="394"/>
      <c r="DN16" s="393"/>
      <c r="DO16" s="394"/>
      <c r="DP16" s="393"/>
      <c r="DQ16" s="394"/>
      <c r="DR16" s="393"/>
      <c r="DS16" s="394"/>
      <c r="DT16" s="393"/>
      <c r="DU16" s="394"/>
      <c r="DV16" s="393"/>
      <c r="DW16" s="394"/>
      <c r="DX16" s="393"/>
      <c r="DY16" s="394"/>
      <c r="DZ16" s="393"/>
      <c r="EA16" s="394"/>
      <c r="EB16" s="393"/>
      <c r="EC16" s="394"/>
      <c r="ED16" s="393"/>
      <c r="EE16" s="394"/>
      <c r="EF16" s="393"/>
      <c r="EG16" s="394"/>
      <c r="EH16" s="393"/>
      <c r="EI16" s="394"/>
      <c r="EJ16" s="393"/>
      <c r="EK16" s="394"/>
      <c r="EL16" s="393"/>
      <c r="EM16" s="394"/>
      <c r="EN16" s="393"/>
      <c r="EO16" s="394"/>
      <c r="EP16" s="393"/>
      <c r="EQ16" s="394"/>
      <c r="ER16" s="393"/>
      <c r="ES16" s="394"/>
      <c r="ET16" s="393"/>
      <c r="EU16" s="394"/>
      <c r="EV16" s="393"/>
      <c r="EW16" s="394"/>
      <c r="EX16" s="393"/>
      <c r="EY16" s="394"/>
      <c r="EZ16" s="393"/>
      <c r="FA16" s="394"/>
      <c r="FB16" s="393"/>
      <c r="FC16" s="394"/>
      <c r="FD16" s="393"/>
      <c r="FE16" s="394"/>
      <c r="FF16" s="393"/>
      <c r="FG16" s="394"/>
      <c r="FH16" s="393"/>
      <c r="FI16" s="394"/>
      <c r="FJ16" s="393"/>
      <c r="FK16" s="394"/>
      <c r="FL16" s="393"/>
      <c r="FM16" s="394"/>
      <c r="FN16" s="393"/>
      <c r="FO16" s="394"/>
      <c r="FP16" s="393"/>
      <c r="FQ16" s="394"/>
      <c r="FR16" s="393"/>
      <c r="FS16" s="394"/>
      <c r="FT16" s="393"/>
      <c r="FU16" s="394"/>
      <c r="FV16" s="393"/>
      <c r="FW16" s="394"/>
      <c r="FX16" s="393"/>
      <c r="FY16" s="394"/>
      <c r="FZ16" s="393"/>
      <c r="GA16" s="394"/>
      <c r="GB16" s="393"/>
      <c r="GC16" s="394"/>
      <c r="GD16" s="393"/>
      <c r="GE16" s="394"/>
      <c r="GF16" s="393"/>
      <c r="GG16" s="394"/>
      <c r="GH16" s="393"/>
      <c r="GI16" s="394"/>
      <c r="GJ16" s="393"/>
      <c r="GK16" s="394"/>
      <c r="GL16" s="393"/>
      <c r="GM16" s="394"/>
      <c r="GN16" s="393"/>
      <c r="GO16" s="394"/>
      <c r="GP16" s="393"/>
      <c r="GQ16" s="394"/>
      <c r="GR16" s="393"/>
      <c r="GS16" s="394"/>
      <c r="GT16" s="393"/>
      <c r="GU16" s="394"/>
      <c r="GV16" s="393"/>
      <c r="GW16" s="394"/>
      <c r="GX16" s="393"/>
      <c r="GY16" s="394"/>
      <c r="GZ16" s="393"/>
      <c r="HA16" s="394"/>
      <c r="HB16" s="393"/>
      <c r="HC16" s="394"/>
      <c r="HD16" s="393"/>
      <c r="HE16" s="394"/>
      <c r="HF16" s="393"/>
      <c r="HG16" s="394"/>
      <c r="HH16" s="393"/>
      <c r="HI16" s="394"/>
      <c r="HJ16" s="393"/>
      <c r="HK16" s="394"/>
      <c r="HL16" s="393"/>
      <c r="HM16" s="394"/>
      <c r="HN16" s="393"/>
      <c r="HO16" s="394"/>
      <c r="HP16" s="393"/>
      <c r="HQ16" s="394"/>
      <c r="HR16" s="393"/>
      <c r="HS16" s="394"/>
      <c r="HT16" s="393"/>
      <c r="HU16" s="394"/>
      <c r="HV16" s="393"/>
      <c r="HW16" s="394"/>
      <c r="HX16" s="393"/>
      <c r="HY16" s="394"/>
      <c r="HZ16" s="393"/>
      <c r="IA16" s="394"/>
      <c r="IB16" s="393"/>
      <c r="IC16" s="394"/>
      <c r="ID16" s="393"/>
      <c r="IE16" s="394"/>
      <c r="IF16" s="393"/>
      <c r="IG16" s="394"/>
      <c r="IH16" s="393"/>
      <c r="II16" s="394"/>
      <c r="IJ16" s="393"/>
      <c r="IK16" s="394"/>
      <c r="IL16" s="393"/>
      <c r="IM16" s="394"/>
      <c r="IN16" s="393"/>
      <c r="IO16" s="394"/>
      <c r="IP16" s="393"/>
      <c r="IQ16" s="394"/>
      <c r="IR16" s="393"/>
      <c r="IS16" s="394"/>
      <c r="IT16" s="393"/>
      <c r="IU16" s="394"/>
      <c r="IV16" s="393"/>
      <c r="IW16" s="394"/>
      <c r="IX16" s="393"/>
      <c r="IY16" s="394"/>
      <c r="IZ16" s="393"/>
      <c r="JA16" s="394"/>
      <c r="JB16" s="393"/>
      <c r="JC16" s="394"/>
      <c r="JD16" s="393"/>
      <c r="JE16" s="394"/>
      <c r="JF16" s="393"/>
      <c r="JG16" s="394"/>
      <c r="JH16" s="393"/>
      <c r="JI16" s="394"/>
      <c r="JJ16" s="393"/>
      <c r="JK16" s="394"/>
      <c r="JL16" s="393"/>
      <c r="JM16" s="394"/>
      <c r="JN16" s="393"/>
      <c r="JO16" s="394"/>
      <c r="JP16" s="393"/>
      <c r="JQ16" s="394"/>
      <c r="JR16" s="393"/>
      <c r="JS16" s="394"/>
      <c r="JT16" s="393"/>
      <c r="JU16" s="394"/>
      <c r="JV16" s="393"/>
      <c r="JW16" s="394"/>
      <c r="JX16" s="393"/>
      <c r="JY16" s="394"/>
      <c r="JZ16" s="393"/>
      <c r="KA16" s="394"/>
      <c r="KB16" s="393"/>
      <c r="KC16" s="394"/>
      <c r="KD16" s="393"/>
      <c r="KE16" s="394"/>
      <c r="KF16" s="393"/>
      <c r="KG16" s="394"/>
      <c r="KH16" s="393"/>
      <c r="KI16" s="394"/>
      <c r="KJ16" s="393"/>
      <c r="KK16" s="394"/>
      <c r="KL16" s="393"/>
      <c r="KM16" s="394"/>
      <c r="KN16" s="393"/>
      <c r="KO16" s="394"/>
      <c r="KP16" s="393"/>
      <c r="KQ16" s="394"/>
      <c r="KR16" s="393"/>
      <c r="KS16" s="394"/>
      <c r="KT16" s="393"/>
      <c r="KU16" s="394"/>
      <c r="KV16" s="393"/>
      <c r="KW16" s="394"/>
      <c r="KX16" s="393"/>
      <c r="KY16" s="394"/>
      <c r="KZ16" s="393"/>
      <c r="LA16" s="394"/>
      <c r="LB16" s="393"/>
      <c r="LC16" s="394"/>
      <c r="LD16" s="393"/>
      <c r="LE16" s="394"/>
      <c r="LF16" s="393"/>
      <c r="LG16" s="394"/>
      <c r="LH16" s="393"/>
      <c r="LI16" s="394"/>
      <c r="LJ16" s="393"/>
      <c r="LK16" s="394"/>
      <c r="LL16" s="393"/>
      <c r="LM16" s="394"/>
      <c r="LN16" s="393"/>
      <c r="LO16" s="394"/>
      <c r="LP16" s="393"/>
      <c r="LQ16" s="394"/>
      <c r="LR16" s="393"/>
      <c r="LS16" s="394"/>
      <c r="LT16" s="393"/>
      <c r="LU16" s="394"/>
      <c r="LV16" s="393"/>
      <c r="LW16" s="394"/>
      <c r="LX16" s="393"/>
      <c r="LY16" s="394"/>
      <c r="LZ16" s="393"/>
      <c r="MA16" s="394"/>
      <c r="MB16" s="393"/>
      <c r="MC16" s="394"/>
      <c r="MD16" s="393"/>
      <c r="ME16" s="394"/>
      <c r="MF16" s="393"/>
      <c r="MG16" s="394"/>
      <c r="MH16" s="393"/>
      <c r="MI16" s="394"/>
      <c r="MJ16" s="393"/>
      <c r="MK16" s="394"/>
      <c r="ML16" s="393"/>
      <c r="MM16" s="394"/>
      <c r="MN16" s="393"/>
      <c r="MO16" s="394"/>
      <c r="MP16" s="393"/>
      <c r="MQ16" s="394"/>
      <c r="MR16" s="393"/>
      <c r="MS16" s="394"/>
      <c r="MT16" s="393"/>
      <c r="MU16" s="394"/>
      <c r="MV16" s="393"/>
      <c r="MW16" s="394"/>
      <c r="MX16" s="393"/>
      <c r="MY16" s="394"/>
      <c r="MZ16" s="393"/>
      <c r="NA16" s="394"/>
      <c r="NB16" s="393"/>
      <c r="NC16" s="394"/>
      <c r="ND16" s="393"/>
      <c r="NE16" s="394"/>
      <c r="NF16" s="393"/>
      <c r="NG16" s="394"/>
      <c r="NH16" s="393"/>
      <c r="NI16" s="394"/>
      <c r="NJ16" s="393"/>
      <c r="NK16" s="394"/>
      <c r="NL16" s="393"/>
      <c r="NM16" s="394"/>
      <c r="NN16" s="393"/>
      <c r="NO16" s="394"/>
      <c r="NP16" s="393"/>
      <c r="NQ16" s="394"/>
      <c r="NR16" s="393"/>
      <c r="NS16" s="394"/>
      <c r="NT16" s="393"/>
      <c r="NU16" s="394"/>
      <c r="NV16" s="393"/>
      <c r="NW16" s="394"/>
      <c r="NX16" s="393"/>
      <c r="NY16" s="394"/>
      <c r="NZ16" s="393"/>
      <c r="OA16" s="394"/>
      <c r="OB16" s="393"/>
      <c r="OC16" s="394"/>
      <c r="OD16" s="393"/>
      <c r="OE16" s="394"/>
      <c r="OF16" s="393"/>
      <c r="OG16" s="394"/>
      <c r="OH16" s="393"/>
      <c r="OI16" s="394"/>
      <c r="OJ16" s="393"/>
      <c r="OK16" s="394"/>
      <c r="OL16" s="393"/>
      <c r="OM16" s="394"/>
      <c r="ON16" s="393"/>
      <c r="OO16" s="394"/>
      <c r="OP16" s="393"/>
      <c r="OQ16" s="394"/>
      <c r="OR16" s="393"/>
      <c r="OS16" s="394"/>
      <c r="OT16" s="393"/>
      <c r="OU16" s="394"/>
      <c r="OV16" s="393"/>
      <c r="OW16" s="394"/>
      <c r="OX16" s="393"/>
      <c r="OY16" s="394"/>
      <c r="OZ16" s="393"/>
      <c r="PA16" s="394"/>
      <c r="PB16" s="393"/>
      <c r="PC16" s="394"/>
      <c r="PD16" s="393"/>
      <c r="PE16" s="394"/>
      <c r="PF16" s="393"/>
      <c r="PG16" s="394"/>
      <c r="PH16" s="393"/>
      <c r="PI16" s="394"/>
      <c r="PJ16" s="393"/>
      <c r="PK16" s="394"/>
      <c r="PL16" s="393"/>
      <c r="PM16" s="394"/>
      <c r="PN16" s="393"/>
      <c r="PO16" s="394"/>
      <c r="PP16" s="393"/>
      <c r="PQ16" s="394"/>
      <c r="PR16" s="393"/>
      <c r="PS16" s="394"/>
      <c r="PT16" s="393"/>
      <c r="PU16" s="394"/>
      <c r="PV16" s="393"/>
      <c r="PW16" s="394"/>
      <c r="PX16" s="393"/>
      <c r="PY16" s="394"/>
      <c r="PZ16" s="393"/>
      <c r="QA16" s="394"/>
      <c r="QB16" s="393"/>
      <c r="QC16" s="394"/>
      <c r="QD16" s="393"/>
      <c r="QE16" s="394"/>
      <c r="QF16" s="393"/>
      <c r="QG16" s="394"/>
      <c r="QH16" s="393"/>
      <c r="QI16" s="394"/>
      <c r="QJ16" s="393"/>
      <c r="QK16" s="394"/>
      <c r="QL16" s="393"/>
      <c r="QM16" s="394"/>
      <c r="QN16" s="393"/>
      <c r="QO16" s="394"/>
      <c r="QP16" s="393"/>
      <c r="QQ16" s="394"/>
      <c r="QR16" s="393"/>
      <c r="QS16" s="394"/>
      <c r="QT16" s="393"/>
      <c r="QU16" s="394"/>
      <c r="QV16" s="393"/>
      <c r="QW16" s="394"/>
      <c r="QX16" s="393"/>
      <c r="QY16" s="394"/>
      <c r="QZ16" s="393"/>
      <c r="RA16" s="394"/>
      <c r="RB16" s="393"/>
      <c r="RC16" s="394"/>
      <c r="RD16" s="393"/>
      <c r="RE16" s="394"/>
      <c r="RF16" s="393"/>
      <c r="RG16" s="394"/>
      <c r="RH16" s="393"/>
      <c r="RI16" s="394"/>
      <c r="RJ16" s="393"/>
      <c r="RK16" s="394"/>
      <c r="RL16" s="393"/>
      <c r="RM16" s="394"/>
      <c r="RN16" s="393"/>
      <c r="RO16" s="394"/>
      <c r="RP16" s="393"/>
      <c r="RQ16" s="394"/>
      <c r="RR16" s="393"/>
      <c r="RS16" s="394"/>
      <c r="RT16" s="393"/>
      <c r="RU16" s="394"/>
      <c r="RV16" s="393"/>
      <c r="RW16" s="394"/>
      <c r="RX16" s="393"/>
      <c r="RY16" s="394"/>
      <c r="RZ16" s="393"/>
      <c r="SA16" s="394"/>
      <c r="SB16" s="393"/>
      <c r="SC16" s="394"/>
      <c r="SD16" s="393"/>
      <c r="SE16" s="394"/>
      <c r="SF16" s="393"/>
      <c r="SG16" s="394"/>
      <c r="SH16" s="393"/>
      <c r="SI16" s="394"/>
      <c r="SJ16" s="393"/>
      <c r="SK16" s="394"/>
      <c r="SL16" s="393"/>
      <c r="SM16" s="394"/>
      <c r="SN16" s="393"/>
      <c r="SO16" s="394"/>
      <c r="SP16" s="393"/>
      <c r="SQ16" s="394"/>
      <c r="SR16" s="393"/>
      <c r="SS16" s="394"/>
      <c r="ST16" s="393"/>
      <c r="SU16" s="394"/>
      <c r="SV16" s="393"/>
      <c r="SW16" s="394"/>
      <c r="SX16" s="393"/>
      <c r="SY16" s="394"/>
      <c r="SZ16" s="393"/>
      <c r="TA16" s="394"/>
      <c r="TB16" s="393"/>
      <c r="TC16" s="394"/>
      <c r="TD16" s="393"/>
      <c r="TE16" s="394"/>
      <c r="TF16" s="393"/>
      <c r="TG16" s="394"/>
      <c r="TH16" s="393"/>
      <c r="TI16" s="394"/>
      <c r="TJ16" s="393"/>
      <c r="TK16" s="394"/>
      <c r="TL16" s="393"/>
      <c r="TM16" s="394"/>
      <c r="TN16" s="393"/>
      <c r="TO16" s="394"/>
      <c r="TP16" s="393"/>
      <c r="TQ16" s="394"/>
      <c r="TR16" s="393"/>
      <c r="TS16" s="394"/>
      <c r="TT16" s="393"/>
      <c r="TU16" s="394"/>
      <c r="TV16" s="393"/>
      <c r="TW16" s="394"/>
      <c r="TX16" s="393"/>
      <c r="TY16" s="394"/>
      <c r="TZ16" s="393"/>
      <c r="UA16" s="394"/>
      <c r="UB16" s="393"/>
      <c r="UC16" s="394"/>
      <c r="UD16" s="393"/>
      <c r="UE16" s="394"/>
      <c r="UF16" s="393"/>
      <c r="UG16" s="394"/>
      <c r="UH16" s="393"/>
      <c r="UI16" s="394"/>
      <c r="UJ16" s="393"/>
      <c r="UK16" s="394"/>
      <c r="UL16" s="393"/>
      <c r="UM16" s="394"/>
      <c r="UN16" s="393"/>
      <c r="UO16" s="394"/>
      <c r="UP16" s="393"/>
      <c r="UQ16" s="394"/>
      <c r="UR16" s="393"/>
      <c r="US16" s="394"/>
      <c r="UT16" s="393"/>
      <c r="UU16" s="394"/>
      <c r="UV16" s="393"/>
      <c r="UW16" s="394"/>
      <c r="UX16" s="393"/>
      <c r="UY16" s="394"/>
      <c r="UZ16" s="393"/>
      <c r="VA16" s="394"/>
      <c r="VB16" s="393"/>
      <c r="VC16" s="394"/>
      <c r="VD16" s="393"/>
      <c r="VE16" s="394"/>
      <c r="VF16" s="393"/>
      <c r="VG16" s="394"/>
      <c r="VH16" s="393"/>
      <c r="VI16" s="394"/>
      <c r="VJ16" s="393"/>
      <c r="VK16" s="394"/>
      <c r="VL16" s="393"/>
      <c r="VM16" s="394"/>
      <c r="VN16" s="393"/>
      <c r="VO16" s="394"/>
      <c r="VP16" s="393"/>
      <c r="VQ16" s="394"/>
      <c r="VR16" s="393"/>
      <c r="VS16" s="394"/>
      <c r="VT16" s="393"/>
      <c r="VU16" s="394"/>
      <c r="VV16" s="393"/>
      <c r="VW16" s="394"/>
      <c r="VX16" s="393"/>
      <c r="VY16" s="394"/>
      <c r="VZ16" s="393"/>
      <c r="WA16" s="394"/>
      <c r="WB16" s="393"/>
      <c r="WC16" s="394"/>
      <c r="WD16" s="393"/>
      <c r="WE16" s="394"/>
      <c r="WF16" s="393"/>
      <c r="WG16" s="394"/>
      <c r="WH16" s="393"/>
      <c r="WI16" s="394"/>
      <c r="WJ16" s="393"/>
      <c r="WK16" s="394"/>
      <c r="WL16" s="393"/>
      <c r="WM16" s="394"/>
      <c r="WN16" s="393"/>
      <c r="WO16" s="394"/>
      <c r="WP16" s="393"/>
      <c r="WQ16" s="394"/>
      <c r="WR16" s="393"/>
      <c r="WS16" s="394"/>
      <c r="WT16" s="393"/>
      <c r="WU16" s="394"/>
      <c r="WV16" s="393"/>
      <c r="WW16" s="394"/>
      <c r="WX16" s="393"/>
      <c r="WY16" s="394"/>
      <c r="WZ16" s="393"/>
      <c r="XA16" s="394"/>
      <c r="XB16" s="393"/>
      <c r="XC16" s="394"/>
      <c r="XD16" s="393"/>
      <c r="XE16" s="394"/>
      <c r="XF16" s="393"/>
      <c r="XG16" s="394"/>
      <c r="XH16" s="393"/>
      <c r="XI16" s="394"/>
      <c r="XJ16" s="393"/>
      <c r="XK16" s="394"/>
      <c r="XL16" s="393"/>
      <c r="XM16" s="394"/>
      <c r="XN16" s="393"/>
      <c r="XO16" s="394"/>
      <c r="XP16" s="393"/>
      <c r="XQ16" s="394"/>
      <c r="XR16" s="393"/>
      <c r="XS16" s="394"/>
      <c r="XT16" s="393"/>
      <c r="XU16" s="394"/>
      <c r="XV16" s="393"/>
      <c r="XW16" s="394"/>
      <c r="XX16" s="393"/>
      <c r="XY16" s="394"/>
      <c r="XZ16" s="393"/>
      <c r="YA16" s="394"/>
      <c r="YB16" s="393"/>
      <c r="YC16" s="394"/>
      <c r="YD16" s="393"/>
      <c r="YE16" s="394"/>
      <c r="YF16" s="393"/>
      <c r="YG16" s="394"/>
      <c r="YH16" s="393"/>
      <c r="YI16" s="394"/>
      <c r="YJ16" s="393"/>
      <c r="YK16" s="394"/>
      <c r="YL16" s="393"/>
      <c r="YM16" s="394"/>
      <c r="YN16" s="393"/>
      <c r="YO16" s="394"/>
      <c r="YP16" s="393"/>
      <c r="YQ16" s="394"/>
      <c r="YR16" s="392"/>
      <c r="YS16" s="389"/>
      <c r="YT16" s="390"/>
      <c r="YU16" s="389"/>
      <c r="YV16" s="390"/>
      <c r="YW16" s="389"/>
      <c r="YX16" s="390"/>
      <c r="YY16" s="389"/>
      <c r="YZ16" s="390"/>
      <c r="ZA16" s="389"/>
      <c r="ZB16" s="390"/>
      <c r="ZC16" s="389"/>
      <c r="ZD16" s="390"/>
      <c r="ZE16" s="389"/>
      <c r="ZF16" s="390"/>
      <c r="ZG16" s="389"/>
      <c r="ZH16" s="390"/>
      <c r="ZI16" s="389"/>
      <c r="ZJ16" s="390"/>
      <c r="ZK16" s="389"/>
      <c r="ZL16" s="390"/>
      <c r="ZM16" s="389"/>
      <c r="ZN16" s="390"/>
      <c r="ZO16" s="389"/>
      <c r="ZP16" s="390"/>
      <c r="ZQ16" s="389"/>
      <c r="ZR16" s="390"/>
      <c r="ZS16" s="389"/>
      <c r="ZT16" s="390"/>
      <c r="ZU16" s="389"/>
      <c r="ZV16" s="390"/>
      <c r="ZW16" s="389"/>
      <c r="ZX16" s="390"/>
      <c r="ZY16" s="389"/>
      <c r="ZZ16" s="390"/>
      <c r="AAA16" s="389"/>
      <c r="AAB16" s="390"/>
      <c r="AAC16" s="389"/>
      <c r="AAD16" s="390"/>
      <c r="AAE16" s="389"/>
      <c r="AAF16" s="390"/>
      <c r="AAG16" s="389"/>
      <c r="AAH16" s="390"/>
      <c r="AAI16" s="389"/>
      <c r="AAJ16" s="390"/>
      <c r="AAK16" s="389"/>
      <c r="AAL16" s="390"/>
      <c r="AAM16" s="389"/>
      <c r="AAN16" s="390"/>
      <c r="AAO16" s="389"/>
      <c r="AAP16" s="390"/>
      <c r="AAQ16" s="389"/>
      <c r="AAR16" s="390"/>
      <c r="AAS16" s="389"/>
      <c r="AAT16" s="390"/>
      <c r="AAU16" s="389"/>
      <c r="AAV16" s="390"/>
      <c r="AAW16" s="389"/>
      <c r="AAX16" s="390"/>
      <c r="AAY16" s="389"/>
      <c r="AAZ16" s="390"/>
      <c r="ABA16" s="389"/>
      <c r="ABB16" s="390"/>
      <c r="ABC16" s="389"/>
      <c r="ABD16" s="390"/>
      <c r="ABE16" s="389"/>
      <c r="ABF16" s="390"/>
      <c r="ABG16" s="389"/>
      <c r="ABH16" s="390"/>
      <c r="ABI16" s="389"/>
      <c r="ABJ16" s="390"/>
      <c r="ABK16" s="389"/>
      <c r="ABL16" s="390"/>
      <c r="ABM16" s="389"/>
      <c r="ABN16" s="390"/>
      <c r="ABO16" s="389"/>
      <c r="ABP16" s="390"/>
      <c r="ABQ16" s="389"/>
      <c r="ABR16" s="390"/>
      <c r="ABS16" s="389"/>
      <c r="ABT16" s="390"/>
      <c r="ABU16" s="389"/>
      <c r="ABV16" s="390"/>
      <c r="ABW16" s="389"/>
      <c r="ABX16" s="390"/>
      <c r="ABY16" s="389"/>
      <c r="ABZ16" s="390"/>
      <c r="ACA16" s="389"/>
      <c r="ACB16" s="390"/>
      <c r="ACC16" s="389"/>
      <c r="ACD16" s="390"/>
      <c r="ACE16" s="389"/>
      <c r="ACF16" s="390"/>
      <c r="ACG16" s="389"/>
      <c r="ACH16" s="390"/>
      <c r="ACI16" s="389"/>
      <c r="ACJ16" s="390"/>
      <c r="ACK16" s="389"/>
      <c r="ACL16" s="390"/>
      <c r="ACM16" s="389"/>
      <c r="ACN16" s="390"/>
      <c r="ACO16" s="389"/>
      <c r="ACP16" s="390"/>
      <c r="ACQ16" s="389"/>
      <c r="ACR16" s="390"/>
      <c r="ACS16" s="389"/>
      <c r="ACT16" s="390"/>
      <c r="ACU16" s="389"/>
      <c r="ACV16" s="390"/>
      <c r="ACW16" s="389"/>
      <c r="ACX16" s="390"/>
      <c r="ACY16" s="389"/>
      <c r="ACZ16" s="390"/>
      <c r="ADA16" s="389"/>
      <c r="ADB16" s="390"/>
      <c r="ADC16" s="389"/>
      <c r="ADD16" s="390"/>
      <c r="ADE16" s="389"/>
      <c r="ADF16" s="390"/>
      <c r="ADG16" s="389"/>
      <c r="ADH16" s="390"/>
      <c r="ADI16" s="389"/>
      <c r="ADJ16" s="390"/>
      <c r="ADK16" s="389"/>
      <c r="ADL16" s="390"/>
      <c r="ADM16" s="389"/>
      <c r="ADN16" s="390"/>
      <c r="ADO16" s="389"/>
      <c r="ADP16" s="390"/>
      <c r="ADQ16" s="389"/>
      <c r="ADR16" s="390"/>
      <c r="ADS16" s="389"/>
      <c r="ADT16" s="390"/>
      <c r="ADU16" s="389"/>
      <c r="ADV16" s="390"/>
      <c r="ADW16" s="389"/>
      <c r="ADX16" s="390"/>
      <c r="ADY16" s="389"/>
      <c r="ADZ16" s="390"/>
      <c r="AEA16" s="389"/>
      <c r="AEB16" s="390"/>
      <c r="AEC16" s="389"/>
      <c r="AED16" s="390"/>
      <c r="AEE16" s="389"/>
      <c r="AEF16" s="390"/>
      <c r="AEG16" s="389"/>
      <c r="AEH16" s="390"/>
      <c r="AEI16" s="389"/>
      <c r="AEJ16" s="390"/>
      <c r="AEK16" s="389"/>
      <c r="AEL16" s="390"/>
      <c r="AEM16" s="389"/>
      <c r="AEN16" s="390"/>
      <c r="AEO16" s="389"/>
      <c r="AEP16" s="390"/>
      <c r="AEQ16" s="389"/>
      <c r="AER16" s="390"/>
      <c r="AES16" s="389"/>
      <c r="AET16" s="390"/>
      <c r="AEU16" s="389"/>
      <c r="AEV16" s="390"/>
      <c r="AEW16" s="389"/>
      <c r="AEX16" s="390"/>
      <c r="AEY16" s="389"/>
      <c r="AEZ16" s="390"/>
      <c r="AFA16" s="389"/>
      <c r="AFB16" s="390"/>
      <c r="AFC16" s="389"/>
      <c r="AFD16" s="390"/>
      <c r="AFE16" s="389"/>
      <c r="AFF16" s="390"/>
      <c r="AFG16" s="389"/>
      <c r="AFH16" s="390"/>
      <c r="AFI16" s="389"/>
      <c r="AFJ16" s="390"/>
      <c r="AFK16" s="389"/>
      <c r="AFL16" s="390"/>
      <c r="AFM16" s="389"/>
      <c r="AFN16" s="390"/>
      <c r="AFO16" s="389"/>
      <c r="AFP16" s="390"/>
      <c r="AFQ16" s="389"/>
      <c r="AFR16" s="390"/>
      <c r="AFS16" s="389"/>
      <c r="AFT16" s="390"/>
      <c r="AFU16" s="389"/>
      <c r="AFV16" s="390"/>
      <c r="AFW16" s="389"/>
      <c r="AFX16" s="390"/>
      <c r="AFY16" s="389"/>
      <c r="AFZ16" s="390"/>
      <c r="AGA16" s="389"/>
      <c r="AGB16" s="390"/>
      <c r="AGC16" s="389"/>
      <c r="AGD16" s="390"/>
      <c r="AGE16" s="389"/>
      <c r="AGF16" s="390"/>
      <c r="AGG16" s="389"/>
      <c r="AGH16" s="390"/>
      <c r="AGI16" s="389"/>
      <c r="AGJ16" s="390"/>
      <c r="AGK16" s="389"/>
      <c r="AGL16" s="390"/>
      <c r="AGM16" s="389"/>
      <c r="AGN16" s="390"/>
      <c r="AGO16" s="389"/>
      <c r="AGP16" s="390"/>
      <c r="AGQ16" s="389"/>
      <c r="AGR16" s="390"/>
      <c r="AGS16" s="389"/>
      <c r="AGT16" s="390"/>
      <c r="AGU16" s="389"/>
      <c r="AGV16" s="390"/>
      <c r="AGW16" s="389"/>
      <c r="AGX16" s="390"/>
      <c r="AGY16" s="389"/>
      <c r="AGZ16" s="390"/>
      <c r="AHA16" s="389"/>
      <c r="AHB16" s="390"/>
      <c r="AHC16" s="389"/>
      <c r="AHD16" s="390"/>
      <c r="AHE16" s="389"/>
      <c r="AHF16" s="390"/>
      <c r="AHG16" s="389"/>
      <c r="AHH16" s="390"/>
      <c r="AHI16" s="389"/>
      <c r="AHJ16" s="390"/>
      <c r="AHK16" s="389"/>
      <c r="AHL16" s="390"/>
      <c r="AHM16" s="389"/>
      <c r="AHN16" s="390"/>
      <c r="AHO16" s="389"/>
      <c r="AHP16" s="390"/>
      <c r="AHQ16" s="389"/>
      <c r="AHR16" s="390"/>
      <c r="AHS16" s="389"/>
      <c r="AHT16" s="390"/>
      <c r="AHU16" s="389"/>
      <c r="AHV16" s="390"/>
      <c r="AHW16" s="389"/>
      <c r="AHX16" s="390"/>
      <c r="AHY16" s="389"/>
      <c r="AHZ16" s="390"/>
      <c r="AIA16" s="389"/>
      <c r="AIB16" s="390"/>
      <c r="AIC16" s="389"/>
      <c r="AID16" s="390"/>
      <c r="AIE16" s="389"/>
      <c r="AIF16" s="390"/>
      <c r="AIG16" s="389"/>
      <c r="AIH16" s="390"/>
      <c r="AII16" s="389"/>
      <c r="AIJ16" s="390"/>
      <c r="AIK16" s="389"/>
      <c r="AIL16" s="390"/>
      <c r="AIM16" s="389"/>
      <c r="AIN16" s="390"/>
      <c r="AIO16" s="389"/>
      <c r="AIP16" s="390"/>
      <c r="AIQ16" s="389"/>
      <c r="AIR16" s="390"/>
      <c r="AIS16" s="389"/>
      <c r="AIT16" s="390"/>
      <c r="AIU16" s="389"/>
      <c r="AIV16" s="390"/>
      <c r="AIW16" s="389"/>
      <c r="AIX16" s="390"/>
      <c r="AIY16" s="389"/>
      <c r="AIZ16" s="390"/>
      <c r="AJA16" s="389"/>
      <c r="AJB16" s="390"/>
      <c r="AJC16" s="389"/>
      <c r="AJD16" s="390"/>
      <c r="AJE16" s="389"/>
      <c r="AJF16" s="390"/>
      <c r="AJG16" s="389"/>
      <c r="AJH16" s="390"/>
      <c r="AJI16" s="389"/>
      <c r="AJJ16" s="390"/>
      <c r="AJK16" s="389"/>
      <c r="AJL16" s="390"/>
      <c r="AJM16" s="389"/>
      <c r="AJN16" s="390"/>
      <c r="AJO16" s="389"/>
      <c r="AJP16" s="390"/>
      <c r="AJQ16" s="389"/>
      <c r="AJR16" s="390"/>
      <c r="AJS16" s="389"/>
      <c r="AJT16" s="390"/>
      <c r="AJU16" s="389"/>
      <c r="AJV16" s="390"/>
      <c r="AJW16" s="389"/>
      <c r="AJX16" s="390"/>
      <c r="AJY16" s="389"/>
      <c r="AJZ16" s="390"/>
      <c r="AKA16" s="389"/>
      <c r="AKB16" s="390"/>
      <c r="AKC16" s="389"/>
      <c r="AKD16" s="390"/>
      <c r="AKE16" s="389"/>
      <c r="AKF16" s="390"/>
      <c r="AKG16" s="389"/>
      <c r="AKH16" s="390"/>
      <c r="AKI16" s="389"/>
      <c r="AKJ16" s="390"/>
      <c r="AKK16" s="389"/>
      <c r="AKL16" s="390"/>
      <c r="AKM16" s="389"/>
      <c r="AKN16" s="390"/>
      <c r="AKO16" s="389"/>
      <c r="AKP16" s="390"/>
      <c r="AKQ16" s="389"/>
      <c r="AKR16" s="390"/>
      <c r="AKS16" s="389"/>
      <c r="AKT16" s="390"/>
      <c r="AKU16" s="389"/>
      <c r="AKV16" s="390"/>
      <c r="AKW16" s="389"/>
      <c r="AKX16" s="390"/>
      <c r="AKY16" s="389"/>
      <c r="AKZ16" s="390"/>
      <c r="ALA16" s="389"/>
      <c r="ALB16" s="390"/>
      <c r="ALC16" s="389"/>
      <c r="ALD16" s="390"/>
      <c r="ALE16" s="389"/>
      <c r="ALF16" s="390"/>
      <c r="ALG16" s="389"/>
      <c r="ALH16" s="390"/>
      <c r="ALI16" s="389"/>
      <c r="ALJ16" s="390"/>
      <c r="ALK16" s="389"/>
      <c r="ALL16" s="390"/>
      <c r="ALM16" s="389"/>
      <c r="ALN16" s="390"/>
      <c r="ALO16" s="389"/>
      <c r="ALP16" s="390"/>
      <c r="ALQ16" s="389"/>
      <c r="ALR16" s="390"/>
      <c r="ALS16" s="389"/>
      <c r="ALT16" s="390"/>
      <c r="ALU16" s="389"/>
      <c r="ALV16" s="390"/>
      <c r="ALW16" s="389"/>
      <c r="ALX16" s="390"/>
      <c r="ALY16" s="389"/>
      <c r="ALZ16" s="390"/>
      <c r="AMA16" s="389"/>
      <c r="AMB16" s="390"/>
      <c r="AMC16" s="389"/>
      <c r="AMD16" s="390"/>
      <c r="AME16" s="389"/>
      <c r="AMF16" s="390"/>
      <c r="AMG16" s="389"/>
      <c r="AMH16" s="390"/>
      <c r="AMI16" s="389"/>
      <c r="AMJ16" s="390"/>
      <c r="AMK16" s="389"/>
      <c r="AML16" s="390"/>
      <c r="AMM16" s="389"/>
      <c r="AMN16" s="390"/>
      <c r="AMO16" s="389"/>
      <c r="AMP16" s="390"/>
      <c r="AMQ16" s="389"/>
      <c r="AMR16" s="390"/>
      <c r="AMS16" s="389"/>
      <c r="AMT16" s="390"/>
      <c r="AMU16" s="389"/>
      <c r="AMV16" s="390"/>
      <c r="AMW16" s="389"/>
      <c r="AMX16" s="390"/>
      <c r="AMY16" s="389"/>
      <c r="AMZ16" s="390"/>
      <c r="ANA16" s="389"/>
      <c r="ANB16" s="390"/>
      <c r="ANC16" s="389"/>
      <c r="AND16" s="390"/>
      <c r="ANE16" s="389"/>
      <c r="ANF16" s="390"/>
      <c r="ANG16" s="389"/>
      <c r="ANH16" s="390"/>
      <c r="ANI16" s="389"/>
      <c r="ANJ16" s="390"/>
      <c r="ANK16" s="389"/>
      <c r="ANL16" s="390"/>
      <c r="ANM16" s="389"/>
      <c r="ANN16" s="390"/>
      <c r="ANO16" s="389"/>
      <c r="ANP16" s="390"/>
      <c r="ANQ16" s="389"/>
      <c r="ANR16" s="390"/>
      <c r="ANS16" s="389"/>
      <c r="ANT16" s="390"/>
      <c r="ANU16" s="389"/>
      <c r="ANV16" s="390"/>
      <c r="ANW16" s="389"/>
      <c r="ANX16" s="390"/>
      <c r="ANY16" s="389"/>
      <c r="ANZ16" s="390"/>
      <c r="AOA16" s="389"/>
      <c r="AOB16" s="390"/>
      <c r="AOC16" s="389"/>
      <c r="AOD16" s="390"/>
      <c r="AOE16" s="389"/>
      <c r="AOF16" s="390"/>
      <c r="AOG16" s="389"/>
      <c r="AOH16" s="390"/>
      <c r="AOI16" s="389"/>
      <c r="AOJ16" s="390"/>
      <c r="AOK16" s="389"/>
      <c r="AOL16" s="390"/>
      <c r="AOM16" s="389"/>
      <c r="AON16" s="390"/>
      <c r="AOO16" s="389"/>
      <c r="AOP16" s="390"/>
      <c r="AOQ16" s="389"/>
      <c r="AOR16" s="390"/>
      <c r="AOS16" s="389"/>
      <c r="AOT16" s="390"/>
      <c r="AOU16" s="389"/>
      <c r="AOV16" s="390"/>
      <c r="AOW16" s="389"/>
      <c r="AOX16" s="390"/>
      <c r="AOY16" s="389"/>
      <c r="AOZ16" s="390"/>
      <c r="APA16" s="389"/>
      <c r="APB16" s="390"/>
      <c r="APC16" s="389"/>
      <c r="APD16" s="390"/>
      <c r="APE16" s="389"/>
      <c r="APF16" s="390"/>
      <c r="APG16" s="389"/>
      <c r="APH16" s="390"/>
      <c r="API16" s="389"/>
      <c r="APJ16" s="390"/>
      <c r="APK16" s="389"/>
      <c r="APL16" s="390"/>
      <c r="APM16" s="389"/>
      <c r="APN16" s="390"/>
      <c r="APO16" s="389"/>
      <c r="APP16" s="390"/>
      <c r="APQ16" s="389"/>
      <c r="APR16" s="390"/>
      <c r="APS16" s="389"/>
      <c r="APT16" s="390"/>
      <c r="APU16" s="389"/>
      <c r="APV16" s="390"/>
      <c r="APW16" s="389"/>
      <c r="APX16" s="390"/>
      <c r="APY16" s="389"/>
      <c r="APZ16" s="390"/>
      <c r="AQA16" s="389"/>
      <c r="AQB16" s="390"/>
      <c r="AQC16" s="389"/>
      <c r="AQD16" s="390"/>
      <c r="AQE16" s="389"/>
      <c r="AQF16" s="390"/>
      <c r="AQG16" s="389"/>
      <c r="AQH16" s="390"/>
      <c r="AQI16" s="389"/>
      <c r="AQJ16" s="390"/>
      <c r="AQK16" s="389"/>
      <c r="AQL16" s="390"/>
      <c r="AQM16" s="389"/>
      <c r="AQN16" s="390"/>
      <c r="AQO16" s="389"/>
      <c r="AQP16" s="390"/>
      <c r="AQQ16" s="389"/>
      <c r="AQR16" s="390"/>
      <c r="AQS16" s="389"/>
      <c r="AQT16" s="390"/>
      <c r="AQU16" s="389"/>
      <c r="AQV16" s="390"/>
      <c r="AQW16" s="389"/>
      <c r="AQX16" s="390"/>
      <c r="AQY16" s="389"/>
      <c r="AQZ16" s="390"/>
      <c r="ARA16" s="389"/>
      <c r="ARB16" s="390"/>
      <c r="ARC16" s="389"/>
      <c r="ARD16" s="390"/>
      <c r="ARE16" s="389"/>
      <c r="ARF16" s="390"/>
      <c r="ARG16" s="389"/>
      <c r="ARH16" s="390"/>
      <c r="ARI16" s="389"/>
      <c r="ARJ16" s="390"/>
      <c r="ARK16" s="389"/>
      <c r="ARL16" s="390"/>
      <c r="ARM16" s="389"/>
      <c r="ARN16" s="390"/>
      <c r="ARO16" s="389"/>
      <c r="ARP16" s="390"/>
      <c r="ARQ16" s="389"/>
      <c r="ARR16" s="390"/>
      <c r="ARS16" s="389"/>
      <c r="ART16" s="390"/>
      <c r="ARU16" s="389"/>
      <c r="ARV16" s="390"/>
      <c r="ARW16" s="389"/>
      <c r="ARX16" s="390"/>
      <c r="ARY16" s="389"/>
      <c r="ARZ16" s="390"/>
      <c r="ASA16" s="389"/>
      <c r="ASB16" s="390"/>
      <c r="ASC16" s="389"/>
      <c r="ASD16" s="390"/>
      <c r="ASE16" s="389"/>
      <c r="ASF16" s="390"/>
      <c r="ASG16" s="389"/>
      <c r="ASH16" s="390"/>
      <c r="ASI16" s="389"/>
      <c r="ASJ16" s="390"/>
      <c r="ASK16" s="389"/>
      <c r="ASL16" s="390"/>
      <c r="ASM16" s="389"/>
      <c r="ASN16" s="390"/>
      <c r="ASO16" s="389"/>
      <c r="ASP16" s="390"/>
      <c r="ASQ16" s="389"/>
      <c r="ASR16" s="390"/>
      <c r="ASS16" s="389"/>
      <c r="AST16" s="390"/>
      <c r="ASU16" s="389"/>
      <c r="ASV16" s="390"/>
      <c r="ASW16" s="389"/>
      <c r="ASX16" s="390"/>
      <c r="ASY16" s="389"/>
      <c r="ASZ16" s="390"/>
      <c r="ATA16" s="389"/>
      <c r="ATB16" s="390"/>
      <c r="ATC16" s="389"/>
      <c r="ATD16" s="390"/>
      <c r="ATE16" s="389"/>
      <c r="ATF16" s="390"/>
      <c r="ATG16" s="389"/>
      <c r="ATH16" s="390"/>
      <c r="ATI16" s="389"/>
      <c r="ATJ16" s="390"/>
      <c r="ATK16" s="389"/>
      <c r="ATL16" s="390"/>
      <c r="ATM16" s="389"/>
      <c r="ATN16" s="390"/>
      <c r="ATO16" s="389"/>
      <c r="ATP16" s="390"/>
      <c r="ATQ16" s="389"/>
      <c r="ATR16" s="390"/>
      <c r="ATS16" s="389"/>
      <c r="ATT16" s="390"/>
      <c r="ATU16" s="389"/>
      <c r="ATV16" s="390"/>
      <c r="ATW16" s="389"/>
      <c r="ATX16" s="390"/>
      <c r="ATY16" s="389"/>
      <c r="ATZ16" s="390"/>
      <c r="AUA16" s="389"/>
      <c r="AUB16" s="390"/>
      <c r="AUC16" s="389"/>
      <c r="AUD16" s="390"/>
      <c r="AUE16" s="389"/>
      <c r="AUF16" s="390"/>
      <c r="AUG16" s="389"/>
      <c r="AUH16" s="390"/>
      <c r="AUI16" s="389"/>
      <c r="AUJ16" s="390"/>
      <c r="AUK16" s="389"/>
      <c r="AUL16" s="390"/>
      <c r="AUM16" s="389"/>
      <c r="AUN16" s="390"/>
      <c r="AUO16" s="389"/>
      <c r="AUP16" s="390"/>
      <c r="AUQ16" s="389"/>
      <c r="AUR16" s="390"/>
      <c r="AUS16" s="389"/>
      <c r="AUT16" s="390"/>
      <c r="AUU16" s="389"/>
      <c r="AUV16" s="390"/>
      <c r="AUW16" s="389"/>
      <c r="AUX16" s="390"/>
      <c r="AUY16" s="389"/>
      <c r="AUZ16" s="390"/>
      <c r="AVA16" s="389"/>
      <c r="AVB16" s="390"/>
      <c r="AVC16" s="389"/>
      <c r="AVD16" s="390"/>
      <c r="AVE16" s="389"/>
      <c r="AVF16" s="390"/>
      <c r="AVG16" s="389"/>
      <c r="AVH16" s="390"/>
      <c r="AVI16" s="389"/>
      <c r="AVJ16" s="390"/>
      <c r="AVK16" s="389"/>
      <c r="AVL16" s="390"/>
      <c r="AVM16" s="389"/>
      <c r="AVN16" s="390"/>
      <c r="AVO16" s="389"/>
      <c r="AVP16" s="390"/>
      <c r="AVQ16" s="389"/>
      <c r="AVR16" s="390"/>
      <c r="AVS16" s="389"/>
      <c r="AVT16" s="390"/>
      <c r="AVU16" s="389"/>
      <c r="AVV16" s="390"/>
      <c r="AVW16" s="389"/>
      <c r="AVX16" s="390"/>
      <c r="AVY16" s="389"/>
      <c r="AVZ16" s="390"/>
      <c r="AWA16" s="389"/>
      <c r="AWB16" s="390"/>
      <c r="AWC16" s="389"/>
      <c r="AWD16" s="390"/>
      <c r="AWE16" s="389"/>
      <c r="AWF16" s="390"/>
      <c r="AWG16" s="389"/>
      <c r="AWH16" s="390"/>
      <c r="AWI16" s="389"/>
      <c r="AWJ16" s="390"/>
      <c r="AWK16" s="389"/>
      <c r="AWL16" s="390"/>
      <c r="AWM16" s="389"/>
      <c r="AWN16" s="390"/>
      <c r="AWO16" s="389"/>
      <c r="AWP16" s="390"/>
      <c r="AWQ16" s="389"/>
      <c r="AWR16" s="390"/>
      <c r="AWS16" s="389"/>
      <c r="AWT16" s="390"/>
      <c r="AWU16" s="389"/>
      <c r="AWV16" s="390"/>
      <c r="AWW16" s="389"/>
      <c r="AWX16" s="390"/>
      <c r="AWY16" s="389"/>
      <c r="AWZ16" s="390"/>
      <c r="AXA16" s="389"/>
      <c r="AXB16" s="390"/>
      <c r="AXC16" s="389"/>
      <c r="AXD16" s="390"/>
      <c r="AXE16" s="389"/>
      <c r="AXF16" s="390"/>
      <c r="AXG16" s="389"/>
      <c r="AXH16" s="390"/>
      <c r="AXI16" s="389"/>
      <c r="AXJ16" s="390"/>
      <c r="AXK16" s="389"/>
      <c r="AXL16" s="390"/>
      <c r="AXM16" s="389"/>
      <c r="AXN16" s="390"/>
      <c r="AXO16" s="389"/>
      <c r="AXP16" s="390"/>
      <c r="AXQ16" s="389"/>
      <c r="AXR16" s="390"/>
      <c r="AXS16" s="389"/>
      <c r="AXT16" s="390"/>
      <c r="AXU16" s="389"/>
      <c r="AXV16" s="390"/>
      <c r="AXW16" s="389"/>
      <c r="AXX16" s="390"/>
      <c r="AXY16" s="389"/>
      <c r="AXZ16" s="390"/>
      <c r="AYA16" s="389"/>
      <c r="AYB16" s="390"/>
      <c r="AYC16" s="389"/>
      <c r="AYD16" s="390"/>
      <c r="AYE16" s="389"/>
      <c r="AYF16" s="390"/>
      <c r="AYG16" s="389"/>
      <c r="AYH16" s="390"/>
      <c r="AYI16" s="389"/>
      <c r="AYJ16" s="390"/>
      <c r="AYK16" s="389"/>
      <c r="AYL16" s="390"/>
      <c r="AYM16" s="389"/>
      <c r="AYN16" s="390"/>
      <c r="AYO16" s="389"/>
      <c r="AYP16" s="390"/>
      <c r="AYQ16" s="389"/>
      <c r="AYR16" s="390"/>
      <c r="AYS16" s="389"/>
      <c r="AYT16" s="390"/>
      <c r="AYU16" s="389"/>
      <c r="AYV16" s="390"/>
      <c r="AYW16" s="389"/>
      <c r="AYX16" s="390"/>
      <c r="AYY16" s="389"/>
      <c r="AYZ16" s="390"/>
      <c r="AZA16" s="389"/>
      <c r="AZB16" s="390"/>
      <c r="AZC16" s="389"/>
      <c r="AZD16" s="390"/>
      <c r="AZE16" s="389"/>
      <c r="AZF16" s="390"/>
      <c r="AZG16" s="389"/>
      <c r="AZH16" s="390"/>
      <c r="AZI16" s="389"/>
      <c r="AZJ16" s="390"/>
      <c r="AZK16" s="389"/>
      <c r="AZL16" s="390"/>
      <c r="AZM16" s="389"/>
      <c r="AZN16" s="390"/>
      <c r="AZO16" s="389"/>
      <c r="AZP16" s="390"/>
      <c r="AZQ16" s="389"/>
      <c r="AZR16" s="390"/>
      <c r="AZS16" s="389"/>
      <c r="AZT16" s="390"/>
      <c r="AZU16" s="389"/>
      <c r="AZV16" s="390"/>
      <c r="AZW16" s="389"/>
      <c r="AZX16" s="390"/>
      <c r="AZY16" s="389"/>
      <c r="AZZ16" s="390"/>
      <c r="BAA16" s="389"/>
      <c r="BAB16" s="390"/>
      <c r="BAC16" s="389"/>
      <c r="BAD16" s="390"/>
      <c r="BAE16" s="389"/>
      <c r="BAF16" s="390"/>
      <c r="BAG16" s="389"/>
      <c r="BAH16" s="390"/>
      <c r="BAI16" s="389"/>
      <c r="BAJ16" s="390"/>
      <c r="BAK16" s="389"/>
      <c r="BAL16" s="390"/>
      <c r="BAM16" s="389"/>
      <c r="BAN16" s="390"/>
      <c r="BAO16" s="389"/>
      <c r="BAP16" s="390"/>
      <c r="BAQ16" s="389"/>
      <c r="BAR16" s="390"/>
      <c r="BAS16" s="389"/>
      <c r="BAT16" s="390"/>
      <c r="BAU16" s="389"/>
      <c r="BAV16" s="390"/>
      <c r="BAW16" s="389"/>
      <c r="BAX16" s="390"/>
      <c r="BAY16" s="389"/>
      <c r="BAZ16" s="390"/>
      <c r="BBA16" s="389"/>
      <c r="BBB16" s="390"/>
      <c r="BBC16" s="389"/>
      <c r="BBD16" s="390"/>
      <c r="BBE16" s="389"/>
      <c r="BBF16" s="390"/>
      <c r="BBG16" s="389"/>
      <c r="BBH16" s="390"/>
      <c r="BBI16" s="389"/>
      <c r="BBJ16" s="390"/>
      <c r="BBK16" s="389"/>
      <c r="BBL16" s="390"/>
      <c r="BBM16" s="389"/>
      <c r="BBN16" s="390"/>
      <c r="BBO16" s="389"/>
      <c r="BBP16" s="390"/>
      <c r="BBQ16" s="389"/>
      <c r="BBR16" s="390"/>
      <c r="BBS16" s="389"/>
      <c r="BBT16" s="390"/>
      <c r="BBU16" s="389"/>
      <c r="BBV16" s="390"/>
      <c r="BBW16" s="389"/>
      <c r="BBX16" s="390"/>
      <c r="BBY16" s="389"/>
      <c r="BBZ16" s="390"/>
      <c r="BCA16" s="389"/>
      <c r="BCB16" s="390"/>
      <c r="BCC16" s="389"/>
      <c r="BCD16" s="390"/>
      <c r="BCE16" s="389"/>
      <c r="BCF16" s="390"/>
      <c r="BCG16" s="389"/>
      <c r="BCH16" s="390"/>
      <c r="BCI16" s="389"/>
      <c r="BCJ16" s="390"/>
      <c r="BCK16" s="389"/>
      <c r="BCL16" s="390"/>
      <c r="BCM16" s="389"/>
      <c r="BCN16" s="390"/>
      <c r="BCO16" s="389"/>
      <c r="BCP16" s="390"/>
      <c r="BCQ16" s="389"/>
      <c r="BCR16" s="390"/>
      <c r="BCS16" s="389"/>
      <c r="BCT16" s="390"/>
      <c r="BCU16" s="389"/>
      <c r="BCV16" s="390"/>
      <c r="BCW16" s="389"/>
      <c r="BCX16" s="390"/>
      <c r="BCY16" s="389"/>
      <c r="BCZ16" s="390"/>
      <c r="BDA16" s="389"/>
      <c r="BDB16" s="390"/>
      <c r="BDC16" s="389"/>
      <c r="BDD16" s="390"/>
      <c r="BDE16" s="389"/>
      <c r="BDF16" s="390"/>
      <c r="BDG16" s="389"/>
      <c r="BDH16" s="390"/>
      <c r="BDI16" s="389"/>
      <c r="BDJ16" s="390"/>
      <c r="BDK16" s="389"/>
      <c r="BDL16" s="390"/>
      <c r="BDM16" s="389"/>
      <c r="BDN16" s="390"/>
      <c r="BDO16" s="389"/>
      <c r="BDP16" s="390"/>
      <c r="BDQ16" s="389"/>
      <c r="BDR16" s="390"/>
      <c r="BDS16" s="389"/>
      <c r="BDT16" s="390"/>
      <c r="BDU16" s="389"/>
      <c r="BDV16" s="390"/>
      <c r="BDW16" s="389"/>
      <c r="BDX16" s="390"/>
      <c r="BDY16" s="389"/>
      <c r="BDZ16" s="390"/>
      <c r="BEA16" s="389"/>
      <c r="BEB16" s="390"/>
      <c r="BEC16" s="389"/>
      <c r="BED16" s="390"/>
      <c r="BEE16" s="389"/>
      <c r="BEF16" s="390"/>
      <c r="BEG16" s="389"/>
      <c r="BEH16" s="390"/>
      <c r="BEI16" s="389"/>
      <c r="BEJ16" s="390"/>
      <c r="BEK16" s="389"/>
      <c r="BEL16" s="390"/>
      <c r="BEM16" s="389"/>
      <c r="BEN16" s="390"/>
      <c r="BEO16" s="389"/>
      <c r="BEP16" s="390"/>
      <c r="BEQ16" s="389"/>
      <c r="BER16" s="390"/>
      <c r="BES16" s="389"/>
      <c r="BET16" s="390"/>
      <c r="BEU16" s="389"/>
      <c r="BEV16" s="390"/>
      <c r="BEW16" s="389"/>
      <c r="BEX16" s="390"/>
      <c r="BEY16" s="389"/>
      <c r="BEZ16" s="390"/>
      <c r="BFA16" s="389"/>
      <c r="BFB16" s="390"/>
      <c r="BFC16" s="389"/>
      <c r="BFD16" s="390"/>
      <c r="BFE16" s="389"/>
      <c r="BFF16" s="390"/>
      <c r="BFG16" s="389"/>
      <c r="BFH16" s="390"/>
      <c r="BFI16" s="389"/>
      <c r="BFJ16" s="390"/>
      <c r="BFK16" s="389"/>
      <c r="BFL16" s="390"/>
      <c r="BFM16" s="389"/>
      <c r="BFN16" s="390"/>
      <c r="BFO16" s="389"/>
      <c r="BFP16" s="390"/>
      <c r="BFQ16" s="389"/>
      <c r="BFR16" s="390"/>
      <c r="BFS16" s="389"/>
      <c r="BFT16" s="390"/>
      <c r="BFU16" s="389"/>
      <c r="BFV16" s="390"/>
      <c r="BFW16" s="389"/>
      <c r="BFX16" s="390"/>
      <c r="BFY16" s="389"/>
      <c r="BFZ16" s="390"/>
      <c r="BGA16" s="389"/>
      <c r="BGB16" s="390"/>
      <c r="BGC16" s="389"/>
      <c r="BGD16" s="390"/>
      <c r="BGE16" s="389"/>
      <c r="BGF16" s="390"/>
      <c r="BGG16" s="389"/>
      <c r="BGH16" s="390"/>
      <c r="BGI16" s="389"/>
      <c r="BGJ16" s="390"/>
      <c r="BGK16" s="389"/>
      <c r="BGL16" s="390"/>
      <c r="BGM16" s="389"/>
      <c r="BGN16" s="390"/>
      <c r="BGO16" s="389"/>
      <c r="BGP16" s="390"/>
      <c r="BGQ16" s="389"/>
      <c r="BGR16" s="390"/>
      <c r="BGS16" s="389"/>
      <c r="BGT16" s="390"/>
      <c r="BGU16" s="389"/>
      <c r="BGV16" s="390"/>
      <c r="BGW16" s="389"/>
      <c r="BGX16" s="390"/>
      <c r="BGY16" s="389"/>
      <c r="BGZ16" s="390"/>
      <c r="BHA16" s="389"/>
      <c r="BHB16" s="390"/>
      <c r="BHC16" s="389"/>
      <c r="BHD16" s="390"/>
      <c r="BHE16" s="389"/>
      <c r="BHF16" s="390"/>
      <c r="BHG16" s="389"/>
      <c r="BHH16" s="390"/>
      <c r="BHI16" s="389"/>
      <c r="BHJ16" s="390"/>
      <c r="BHK16" s="389"/>
      <c r="BHL16" s="390"/>
      <c r="BHM16" s="389"/>
      <c r="BHN16" s="390"/>
      <c r="BHO16" s="389"/>
      <c r="BHP16" s="390"/>
      <c r="BHQ16" s="389"/>
      <c r="BHR16" s="390"/>
      <c r="BHS16" s="389"/>
      <c r="BHT16" s="390"/>
      <c r="BHU16" s="389"/>
      <c r="BHV16" s="390"/>
      <c r="BHW16" s="389"/>
      <c r="BHX16" s="390"/>
      <c r="BHY16" s="389"/>
      <c r="BHZ16" s="390"/>
      <c r="BIA16" s="389"/>
      <c r="BIB16" s="390"/>
      <c r="BIC16" s="389"/>
      <c r="BID16" s="390"/>
      <c r="BIE16" s="389"/>
      <c r="BIF16" s="390"/>
      <c r="BIG16" s="389"/>
      <c r="BIH16" s="390"/>
      <c r="BII16" s="389"/>
      <c r="BIJ16" s="390"/>
      <c r="BIK16" s="389"/>
      <c r="BIL16" s="390"/>
      <c r="BIM16" s="389"/>
      <c r="BIN16" s="390"/>
      <c r="BIO16" s="389"/>
      <c r="BIP16" s="390"/>
      <c r="BIQ16" s="389"/>
      <c r="BIR16" s="390"/>
      <c r="BIS16" s="389"/>
      <c r="BIT16" s="390"/>
      <c r="BIU16" s="389"/>
      <c r="BIV16" s="390"/>
      <c r="BIW16" s="389"/>
      <c r="BIX16" s="390"/>
      <c r="BIY16" s="389"/>
      <c r="BIZ16" s="390"/>
      <c r="BJA16" s="389"/>
      <c r="BJB16" s="390"/>
      <c r="BJC16" s="389"/>
      <c r="BJD16" s="390"/>
      <c r="BJE16" s="389"/>
      <c r="BJF16" s="390"/>
      <c r="BJG16" s="389"/>
      <c r="BJH16" s="390"/>
      <c r="BJI16" s="389"/>
      <c r="BJJ16" s="390"/>
      <c r="BJK16" s="389"/>
      <c r="BJL16" s="390"/>
      <c r="BJM16" s="389"/>
      <c r="BJN16" s="390"/>
      <c r="BJO16" s="389"/>
      <c r="BJP16" s="390"/>
      <c r="BJQ16" s="389"/>
      <c r="BJR16" s="390"/>
      <c r="BJS16" s="389"/>
      <c r="BJT16" s="390"/>
      <c r="BJU16" s="389"/>
      <c r="BJV16" s="390"/>
      <c r="BJW16" s="389"/>
      <c r="BJX16" s="390"/>
      <c r="BJY16" s="389"/>
      <c r="BJZ16" s="390"/>
      <c r="BKA16" s="389"/>
      <c r="BKB16" s="390"/>
      <c r="BKC16" s="389"/>
      <c r="BKD16" s="390"/>
      <c r="BKE16" s="389"/>
      <c r="BKF16" s="390"/>
      <c r="BKG16" s="389"/>
      <c r="BKH16" s="390"/>
      <c r="BKI16" s="389"/>
      <c r="BKJ16" s="390"/>
      <c r="BKK16" s="389"/>
      <c r="BKL16" s="390"/>
      <c r="BKM16" s="389"/>
      <c r="BKN16" s="390"/>
      <c r="BKO16" s="389"/>
      <c r="BKP16" s="390"/>
      <c r="BKQ16" s="389"/>
      <c r="BKR16" s="390"/>
      <c r="BKS16" s="389"/>
      <c r="BKT16" s="390"/>
      <c r="BKU16" s="389"/>
      <c r="BKV16" s="390"/>
      <c r="BKW16" s="389"/>
      <c r="BKX16" s="390"/>
      <c r="BKY16" s="389"/>
      <c r="BKZ16" s="390"/>
      <c r="BLA16" s="389"/>
      <c r="BLB16" s="390"/>
      <c r="BLC16" s="389"/>
      <c r="BLD16" s="390"/>
      <c r="BLE16" s="389"/>
      <c r="BLF16" s="390"/>
      <c r="BLG16" s="389"/>
      <c r="BLH16" s="390"/>
      <c r="BLI16" s="389"/>
      <c r="BLJ16" s="390"/>
      <c r="BLK16" s="389"/>
      <c r="BLL16" s="390"/>
      <c r="BLM16" s="389"/>
      <c r="BLN16" s="390"/>
      <c r="BLO16" s="389"/>
      <c r="BLP16" s="390"/>
      <c r="BLQ16" s="389"/>
      <c r="BLR16" s="390"/>
      <c r="BLS16" s="389"/>
      <c r="BLT16" s="390"/>
      <c r="BLU16" s="389"/>
      <c r="BLV16" s="390"/>
      <c r="BLW16" s="389"/>
      <c r="BLX16" s="390"/>
      <c r="BLY16" s="389"/>
      <c r="BLZ16" s="390"/>
      <c r="BMA16" s="389"/>
      <c r="BMB16" s="390"/>
      <c r="BMC16" s="389"/>
      <c r="BMD16" s="390"/>
      <c r="BME16" s="389"/>
      <c r="BMF16" s="390"/>
      <c r="BMG16" s="389"/>
      <c r="BMH16" s="390"/>
      <c r="BMI16" s="389"/>
      <c r="BMJ16" s="390"/>
      <c r="BMK16" s="389"/>
      <c r="BML16" s="390"/>
      <c r="BMM16" s="389"/>
      <c r="BMN16" s="390"/>
      <c r="BMO16" s="389"/>
      <c r="BMP16" s="390"/>
      <c r="BMQ16" s="389"/>
      <c r="BMR16" s="390"/>
      <c r="BMS16" s="389"/>
      <c r="BMT16" s="390"/>
      <c r="BMU16" s="389"/>
      <c r="BMV16" s="390"/>
      <c r="BMW16" s="389"/>
      <c r="BMX16" s="390"/>
      <c r="BMY16" s="389"/>
      <c r="BMZ16" s="390"/>
      <c r="BNA16" s="389"/>
      <c r="BNB16" s="390"/>
      <c r="BNC16" s="389"/>
      <c r="BND16" s="390"/>
      <c r="BNE16" s="389"/>
      <c r="BNF16" s="390"/>
      <c r="BNG16" s="389"/>
      <c r="BNH16" s="390"/>
      <c r="BNI16" s="389"/>
      <c r="BNJ16" s="390"/>
      <c r="BNK16" s="389"/>
      <c r="BNL16" s="390"/>
      <c r="BNM16" s="389"/>
      <c r="BNN16" s="390"/>
      <c r="BNO16" s="389"/>
      <c r="BNP16" s="390"/>
      <c r="BNQ16" s="389"/>
      <c r="BNR16" s="390"/>
      <c r="BNS16" s="389"/>
      <c r="BNT16" s="390"/>
      <c r="BNU16" s="389"/>
      <c r="BNV16" s="390"/>
      <c r="BNW16" s="389"/>
      <c r="BNX16" s="390"/>
      <c r="BNY16" s="389"/>
      <c r="BNZ16" s="390"/>
      <c r="BOA16" s="389"/>
      <c r="BOB16" s="390"/>
      <c r="BOC16" s="389"/>
      <c r="BOD16" s="390"/>
      <c r="BOE16" s="389"/>
      <c r="BOF16" s="390"/>
      <c r="BOG16" s="389"/>
      <c r="BOH16" s="390"/>
      <c r="BOI16" s="389"/>
      <c r="BOJ16" s="390"/>
      <c r="BOK16" s="389"/>
      <c r="BOL16" s="390"/>
      <c r="BOM16" s="389"/>
      <c r="BON16" s="390"/>
      <c r="BOO16" s="389"/>
      <c r="BOP16" s="390"/>
      <c r="BOQ16" s="389"/>
      <c r="BOR16" s="390"/>
      <c r="BOS16" s="389"/>
      <c r="BOT16" s="390"/>
      <c r="BOU16" s="389"/>
      <c r="BOV16" s="390"/>
      <c r="BOW16" s="389"/>
      <c r="BOX16" s="390"/>
      <c r="BOY16" s="389"/>
      <c r="BOZ16" s="390"/>
      <c r="BPA16" s="389"/>
      <c r="BPB16" s="390"/>
      <c r="BPC16" s="389"/>
      <c r="BPD16" s="390"/>
      <c r="BPE16" s="389"/>
      <c r="BPF16" s="390"/>
      <c r="BPG16" s="389"/>
      <c r="BPH16" s="390"/>
      <c r="BPI16" s="389"/>
      <c r="BPJ16" s="390"/>
      <c r="BPK16" s="389"/>
      <c r="BPL16" s="390"/>
      <c r="BPM16" s="389"/>
      <c r="BPN16" s="390"/>
      <c r="BPO16" s="389"/>
      <c r="BPP16" s="390"/>
      <c r="BPQ16" s="389"/>
      <c r="BPR16" s="390"/>
      <c r="BPS16" s="389"/>
      <c r="BPT16" s="390"/>
      <c r="BPU16" s="389"/>
      <c r="BPV16" s="390"/>
      <c r="BPW16" s="389"/>
      <c r="BPX16" s="390"/>
      <c r="BPY16" s="389"/>
      <c r="BPZ16" s="390"/>
      <c r="BQA16" s="389"/>
      <c r="BQB16" s="390"/>
      <c r="BQC16" s="389"/>
      <c r="BQD16" s="390"/>
      <c r="BQE16" s="389"/>
      <c r="BQF16" s="390"/>
      <c r="BQG16" s="389"/>
      <c r="BQH16" s="390"/>
      <c r="BQI16" s="389"/>
      <c r="BQJ16" s="390"/>
      <c r="BQK16" s="389"/>
      <c r="BQL16" s="390"/>
      <c r="BQM16" s="389"/>
      <c r="BQN16" s="390"/>
      <c r="BQO16" s="389"/>
      <c r="BQP16" s="390"/>
      <c r="BQQ16" s="389"/>
      <c r="BQR16" s="390"/>
      <c r="BQS16" s="389"/>
      <c r="BQT16" s="390"/>
      <c r="BQU16" s="389"/>
      <c r="BQV16" s="390"/>
      <c r="BQW16" s="389"/>
      <c r="BQX16" s="390"/>
      <c r="BQY16" s="389"/>
      <c r="BQZ16" s="390"/>
      <c r="BRA16" s="389"/>
      <c r="BRB16" s="390"/>
      <c r="BRC16" s="389"/>
      <c r="BRD16" s="390"/>
      <c r="BRE16" s="389"/>
      <c r="BRF16" s="390"/>
      <c r="BRG16" s="389"/>
      <c r="BRH16" s="390"/>
      <c r="BRI16" s="389"/>
      <c r="BRJ16" s="390"/>
      <c r="BRK16" s="389"/>
      <c r="BRL16" s="390"/>
      <c r="BRM16" s="389"/>
      <c r="BRN16" s="390"/>
      <c r="BRO16" s="389"/>
      <c r="BRP16" s="390"/>
      <c r="BRQ16" s="389"/>
      <c r="BRR16" s="390"/>
      <c r="BRS16" s="389"/>
      <c r="BRT16" s="390"/>
      <c r="BRU16" s="389"/>
      <c r="BRV16" s="390"/>
      <c r="BRW16" s="389"/>
      <c r="BRX16" s="390"/>
      <c r="BRY16" s="389"/>
      <c r="BRZ16" s="390"/>
      <c r="BSA16" s="389"/>
      <c r="BSB16" s="390"/>
      <c r="BSC16" s="389"/>
      <c r="BSD16" s="390"/>
      <c r="BSE16" s="389"/>
      <c r="BSF16" s="390"/>
      <c r="BSG16" s="389"/>
      <c r="BSH16" s="390"/>
      <c r="BSI16" s="389"/>
      <c r="BSJ16" s="390"/>
      <c r="BSK16" s="389"/>
      <c r="BSL16" s="390"/>
      <c r="BSM16" s="389"/>
      <c r="BSN16" s="390"/>
      <c r="BSO16" s="389"/>
      <c r="BSP16" s="390"/>
      <c r="BSQ16" s="389"/>
      <c r="BSR16" s="390"/>
      <c r="BSS16" s="389"/>
      <c r="BST16" s="390"/>
      <c r="BSU16" s="389"/>
      <c r="BSV16" s="390"/>
      <c r="BSW16" s="389"/>
      <c r="BSX16" s="390"/>
      <c r="BSY16" s="389"/>
      <c r="BSZ16" s="390"/>
      <c r="BTA16" s="389"/>
      <c r="BTB16" s="390"/>
      <c r="BTC16" s="389"/>
      <c r="BTD16" s="390"/>
      <c r="BTE16" s="389"/>
      <c r="BTF16" s="390"/>
      <c r="BTG16" s="389"/>
      <c r="BTH16" s="390"/>
      <c r="BTI16" s="389"/>
      <c r="BTJ16" s="390"/>
      <c r="BTK16" s="389"/>
      <c r="BTL16" s="390"/>
      <c r="BTM16" s="389"/>
      <c r="BTN16" s="390"/>
      <c r="BTO16" s="389"/>
      <c r="BTP16" s="390"/>
      <c r="BTQ16" s="389"/>
      <c r="BTR16" s="390"/>
      <c r="BTS16" s="389"/>
      <c r="BTT16" s="390"/>
      <c r="BTU16" s="389"/>
      <c r="BTV16" s="390"/>
      <c r="BTW16" s="389"/>
      <c r="BTX16" s="390"/>
      <c r="BTY16" s="389"/>
      <c r="BTZ16" s="390"/>
      <c r="BUA16" s="389"/>
      <c r="BUB16" s="390"/>
      <c r="BUC16" s="389"/>
      <c r="BUD16" s="390"/>
      <c r="BUE16" s="389"/>
      <c r="BUF16" s="390"/>
      <c r="BUG16" s="389"/>
      <c r="BUH16" s="390"/>
      <c r="BUI16" s="389"/>
      <c r="BUJ16" s="390"/>
      <c r="BUK16" s="389"/>
      <c r="BUL16" s="390"/>
      <c r="BUM16" s="389"/>
      <c r="BUN16" s="390"/>
      <c r="BUO16" s="389"/>
      <c r="BUP16" s="390"/>
      <c r="BUQ16" s="389"/>
      <c r="BUR16" s="390"/>
      <c r="BUS16" s="389"/>
      <c r="BUT16" s="390"/>
      <c r="BUU16" s="389"/>
      <c r="BUV16" s="390"/>
      <c r="BUW16" s="389"/>
      <c r="BUX16" s="390"/>
      <c r="BUY16" s="389"/>
      <c r="BUZ16" s="390"/>
      <c r="BVA16" s="389"/>
      <c r="BVB16" s="390"/>
      <c r="BVC16" s="389"/>
      <c r="BVD16" s="390"/>
      <c r="BVE16" s="389"/>
      <c r="BVF16" s="390"/>
      <c r="BVG16" s="389"/>
      <c r="BVH16" s="390"/>
      <c r="BVI16" s="389"/>
      <c r="BVJ16" s="390"/>
      <c r="BVK16" s="389"/>
      <c r="BVL16" s="390"/>
      <c r="BVM16" s="389"/>
      <c r="BVN16" s="390"/>
      <c r="BVO16" s="389"/>
      <c r="BVP16" s="390"/>
      <c r="BVQ16" s="389"/>
      <c r="BVR16" s="390"/>
      <c r="BVS16" s="389"/>
      <c r="BVT16" s="390"/>
      <c r="BVU16" s="389"/>
      <c r="BVV16" s="390"/>
      <c r="BVW16" s="389"/>
      <c r="BVX16" s="390"/>
      <c r="BVY16" s="389"/>
      <c r="BVZ16" s="390"/>
      <c r="BWA16" s="389"/>
      <c r="BWB16" s="390"/>
      <c r="BWC16" s="389"/>
      <c r="BWD16" s="390"/>
      <c r="BWE16" s="389"/>
      <c r="BWF16" s="390"/>
      <c r="BWG16" s="389"/>
      <c r="BWH16" s="390"/>
      <c r="BWI16" s="389"/>
      <c r="BWJ16" s="390"/>
      <c r="BWK16" s="389"/>
      <c r="BWL16" s="390"/>
      <c r="BWM16" s="389"/>
      <c r="BWN16" s="390"/>
      <c r="BWO16" s="389"/>
      <c r="BWP16" s="390"/>
      <c r="BWQ16" s="389"/>
      <c r="BWR16" s="390"/>
      <c r="BWS16" s="389"/>
      <c r="BWT16" s="390"/>
      <c r="BWU16" s="389"/>
      <c r="BWV16" s="390"/>
      <c r="BWW16" s="389"/>
      <c r="BWX16" s="390"/>
      <c r="BWY16" s="389"/>
      <c r="BWZ16" s="390"/>
      <c r="BXA16" s="389"/>
      <c r="BXB16" s="390"/>
      <c r="BXC16" s="389"/>
      <c r="BXD16" s="390"/>
      <c r="BXE16" s="389"/>
      <c r="BXF16" s="390"/>
      <c r="BXG16" s="389"/>
      <c r="BXH16" s="390"/>
      <c r="BXI16" s="389"/>
      <c r="BXJ16" s="390"/>
      <c r="BXK16" s="389"/>
      <c r="BXL16" s="390"/>
      <c r="BXM16" s="389"/>
      <c r="BXN16" s="390"/>
      <c r="BXO16" s="389"/>
      <c r="BXP16" s="390"/>
      <c r="BXQ16" s="389"/>
      <c r="BXR16" s="390"/>
      <c r="BXS16" s="389"/>
      <c r="BXT16" s="390"/>
      <c r="BXU16" s="389"/>
      <c r="BXV16" s="390"/>
      <c r="BXW16" s="389"/>
      <c r="BXX16" s="390"/>
      <c r="BXY16" s="389"/>
      <c r="BXZ16" s="390"/>
      <c r="BYA16" s="389"/>
      <c r="BYB16" s="390"/>
      <c r="BYC16" s="389"/>
      <c r="BYD16" s="390"/>
      <c r="BYE16" s="389"/>
      <c r="BYF16" s="390"/>
      <c r="BYG16" s="389"/>
      <c r="BYH16" s="390"/>
      <c r="BYI16" s="389"/>
      <c r="BYJ16" s="390"/>
      <c r="BYK16" s="389"/>
      <c r="BYL16" s="390"/>
      <c r="BYM16" s="389"/>
      <c r="BYN16" s="390"/>
      <c r="BYO16" s="389"/>
      <c r="BYP16" s="390"/>
      <c r="BYQ16" s="389"/>
      <c r="BYR16" s="390"/>
      <c r="BYS16" s="389"/>
      <c r="BYT16" s="390"/>
      <c r="BYU16" s="389"/>
      <c r="BYV16" s="390"/>
      <c r="BYW16" s="389"/>
      <c r="BYX16" s="390"/>
      <c r="BYY16" s="389"/>
      <c r="BYZ16" s="390"/>
      <c r="BZA16" s="389"/>
      <c r="BZB16" s="390"/>
      <c r="BZC16" s="389"/>
      <c r="BZD16" s="390"/>
      <c r="BZE16" s="389"/>
      <c r="BZF16" s="390"/>
      <c r="BZG16" s="389"/>
      <c r="BZH16" s="390"/>
      <c r="BZI16" s="389"/>
      <c r="BZJ16" s="390"/>
      <c r="BZK16" s="389"/>
      <c r="BZL16" s="390"/>
      <c r="BZM16" s="389"/>
      <c r="BZN16" s="390"/>
      <c r="BZO16" s="389"/>
      <c r="BZP16" s="390"/>
      <c r="BZQ16" s="389"/>
      <c r="BZR16" s="390"/>
      <c r="BZS16" s="389"/>
      <c r="BZT16" s="390"/>
      <c r="BZU16" s="389"/>
      <c r="BZV16" s="390"/>
      <c r="BZW16" s="389"/>
      <c r="BZX16" s="390"/>
      <c r="BZY16" s="389"/>
      <c r="BZZ16" s="390"/>
      <c r="CAA16" s="389"/>
      <c r="CAB16" s="390"/>
      <c r="CAC16" s="389"/>
      <c r="CAD16" s="390"/>
      <c r="CAE16" s="389"/>
      <c r="CAF16" s="390"/>
      <c r="CAG16" s="389"/>
      <c r="CAH16" s="390"/>
      <c r="CAI16" s="389"/>
      <c r="CAJ16" s="390"/>
      <c r="CAK16" s="389"/>
      <c r="CAL16" s="390"/>
      <c r="CAM16" s="389"/>
      <c r="CAN16" s="390"/>
      <c r="CAO16" s="389"/>
      <c r="CAP16" s="390"/>
      <c r="CAQ16" s="389"/>
      <c r="CAR16" s="390"/>
      <c r="CAS16" s="389"/>
      <c r="CAT16" s="390"/>
      <c r="CAU16" s="389"/>
      <c r="CAV16" s="390"/>
      <c r="CAW16" s="389"/>
      <c r="CAX16" s="390"/>
      <c r="CAY16" s="389"/>
      <c r="CAZ16" s="390"/>
      <c r="CBA16" s="389"/>
      <c r="CBB16" s="390"/>
      <c r="CBC16" s="389"/>
      <c r="CBD16" s="390"/>
      <c r="CBE16" s="389"/>
      <c r="CBF16" s="390"/>
      <c r="CBG16" s="389"/>
      <c r="CBH16" s="390"/>
      <c r="CBI16" s="389"/>
      <c r="CBJ16" s="390"/>
      <c r="CBK16" s="389"/>
      <c r="CBL16" s="390"/>
      <c r="CBM16" s="389"/>
      <c r="CBN16" s="390"/>
      <c r="CBO16" s="389"/>
      <c r="CBP16" s="390"/>
      <c r="CBQ16" s="389"/>
      <c r="CBR16" s="390"/>
      <c r="CBS16" s="389"/>
      <c r="CBT16" s="390"/>
      <c r="CBU16" s="389"/>
      <c r="CBV16" s="390"/>
      <c r="CBW16" s="389"/>
      <c r="CBX16" s="390"/>
      <c r="CBY16" s="389"/>
      <c r="CBZ16" s="390"/>
      <c r="CCA16" s="389"/>
      <c r="CCB16" s="390"/>
      <c r="CCC16" s="389"/>
      <c r="CCD16" s="390"/>
      <c r="CCE16" s="389"/>
      <c r="CCF16" s="390"/>
      <c r="CCG16" s="389"/>
      <c r="CCH16" s="390"/>
      <c r="CCI16" s="389"/>
      <c r="CCJ16" s="390"/>
      <c r="CCK16" s="389"/>
      <c r="CCL16" s="390"/>
      <c r="CCM16" s="389"/>
      <c r="CCN16" s="390"/>
      <c r="CCO16" s="389"/>
      <c r="CCP16" s="390"/>
      <c r="CCQ16" s="389"/>
      <c r="CCR16" s="390"/>
      <c r="CCS16" s="389"/>
      <c r="CCT16" s="390"/>
      <c r="CCU16" s="389"/>
      <c r="CCV16" s="390"/>
      <c r="CCW16" s="389"/>
      <c r="CCX16" s="390"/>
      <c r="CCY16" s="389"/>
      <c r="CCZ16" s="390"/>
      <c r="CDA16" s="389"/>
      <c r="CDB16" s="390"/>
      <c r="CDC16" s="389"/>
      <c r="CDD16" s="390"/>
      <c r="CDE16" s="389"/>
      <c r="CDF16" s="390"/>
      <c r="CDG16" s="389"/>
      <c r="CDH16" s="390"/>
      <c r="CDI16" s="389"/>
      <c r="CDJ16" s="390"/>
      <c r="CDK16" s="389"/>
      <c r="CDL16" s="390"/>
      <c r="CDM16" s="389"/>
      <c r="CDN16" s="390"/>
      <c r="CDO16" s="389"/>
      <c r="CDP16" s="390"/>
      <c r="CDQ16" s="389"/>
      <c r="CDR16" s="390"/>
      <c r="CDS16" s="389"/>
      <c r="CDT16" s="390"/>
      <c r="CDU16" s="389"/>
      <c r="CDV16" s="390"/>
      <c r="CDW16" s="389"/>
      <c r="CDX16" s="390"/>
      <c r="CDY16" s="389"/>
      <c r="CDZ16" s="390"/>
      <c r="CEA16" s="389"/>
      <c r="CEB16" s="390"/>
      <c r="CEC16" s="389"/>
      <c r="CED16" s="390"/>
      <c r="CEE16" s="389"/>
      <c r="CEF16" s="390"/>
      <c r="CEG16" s="389"/>
      <c r="CEH16" s="390"/>
      <c r="CEI16" s="389"/>
      <c r="CEJ16" s="390"/>
      <c r="CEK16" s="389"/>
      <c r="CEL16" s="390"/>
      <c r="CEM16" s="389"/>
      <c r="CEN16" s="390"/>
      <c r="CEO16" s="389"/>
      <c r="CEP16" s="390"/>
      <c r="CEQ16" s="389"/>
      <c r="CER16" s="390"/>
      <c r="CES16" s="389"/>
      <c r="CET16" s="390"/>
      <c r="CEU16" s="389"/>
      <c r="CEV16" s="390"/>
      <c r="CEW16" s="389"/>
      <c r="CEX16" s="390"/>
      <c r="CEY16" s="389"/>
      <c r="CEZ16" s="390"/>
      <c r="CFA16" s="389"/>
      <c r="CFB16" s="390"/>
      <c r="CFC16" s="389"/>
      <c r="CFD16" s="390"/>
      <c r="CFE16" s="389"/>
      <c r="CFF16" s="390"/>
      <c r="CFG16" s="389"/>
      <c r="CFH16" s="390"/>
      <c r="CFI16" s="389"/>
      <c r="CFJ16" s="390"/>
      <c r="CFK16" s="389"/>
      <c r="CFL16" s="390"/>
      <c r="CFM16" s="389"/>
      <c r="CFN16" s="390"/>
      <c r="CFO16" s="389"/>
      <c r="CFP16" s="390"/>
      <c r="CFQ16" s="389"/>
      <c r="CFR16" s="390"/>
      <c r="CFS16" s="389"/>
      <c r="CFT16" s="390"/>
      <c r="CFU16" s="389"/>
      <c r="CFV16" s="390"/>
      <c r="CFW16" s="389"/>
      <c r="CFX16" s="390"/>
      <c r="CFY16" s="389"/>
      <c r="CFZ16" s="390"/>
      <c r="CGA16" s="389"/>
      <c r="CGB16" s="390"/>
      <c r="CGC16" s="389"/>
      <c r="CGD16" s="390"/>
      <c r="CGE16" s="389"/>
      <c r="CGF16" s="390"/>
      <c r="CGG16" s="389"/>
      <c r="CGH16" s="390"/>
      <c r="CGI16" s="389"/>
      <c r="CGJ16" s="390"/>
      <c r="CGK16" s="389"/>
      <c r="CGL16" s="390"/>
      <c r="CGM16" s="389"/>
      <c r="CGN16" s="390"/>
      <c r="CGO16" s="389"/>
      <c r="CGP16" s="390"/>
      <c r="CGQ16" s="389"/>
      <c r="CGR16" s="390"/>
      <c r="CGS16" s="389"/>
      <c r="CGT16" s="390"/>
      <c r="CGU16" s="389"/>
      <c r="CGV16" s="390"/>
      <c r="CGW16" s="389"/>
      <c r="CGX16" s="390"/>
      <c r="CGY16" s="389"/>
      <c r="CGZ16" s="390"/>
      <c r="CHA16" s="389"/>
      <c r="CHB16" s="390"/>
      <c r="CHC16" s="389"/>
      <c r="CHD16" s="390"/>
      <c r="CHE16" s="389"/>
      <c r="CHF16" s="390"/>
      <c r="CHG16" s="389"/>
      <c r="CHH16" s="390"/>
      <c r="CHI16" s="389"/>
      <c r="CHJ16" s="390"/>
      <c r="CHK16" s="389"/>
      <c r="CHL16" s="390"/>
      <c r="CHM16" s="389"/>
      <c r="CHN16" s="390"/>
      <c r="CHO16" s="389"/>
      <c r="CHP16" s="390"/>
      <c r="CHQ16" s="389"/>
      <c r="CHR16" s="390"/>
      <c r="CHS16" s="389"/>
      <c r="CHT16" s="390"/>
      <c r="CHU16" s="389"/>
      <c r="CHV16" s="390"/>
      <c r="CHW16" s="389"/>
      <c r="CHX16" s="390"/>
      <c r="CHY16" s="389"/>
      <c r="CHZ16" s="390"/>
      <c r="CIA16" s="389"/>
      <c r="CIB16" s="390"/>
      <c r="CIC16" s="389"/>
      <c r="CID16" s="390"/>
      <c r="CIE16" s="389"/>
      <c r="CIF16" s="390"/>
      <c r="CIG16" s="389"/>
      <c r="CIH16" s="390"/>
      <c r="CII16" s="389"/>
      <c r="CIJ16" s="390"/>
      <c r="CIK16" s="389"/>
      <c r="CIL16" s="390"/>
      <c r="CIM16" s="389"/>
      <c r="CIN16" s="390"/>
      <c r="CIO16" s="389"/>
      <c r="CIP16" s="390"/>
      <c r="CIQ16" s="389"/>
      <c r="CIR16" s="390"/>
      <c r="CIS16" s="389"/>
      <c r="CIT16" s="390"/>
      <c r="CIU16" s="389"/>
      <c r="CIV16" s="390"/>
      <c r="CIW16" s="389"/>
      <c r="CIX16" s="390"/>
      <c r="CIY16" s="389"/>
      <c r="CIZ16" s="390"/>
      <c r="CJA16" s="389"/>
      <c r="CJB16" s="390"/>
      <c r="CJC16" s="389"/>
      <c r="CJD16" s="390"/>
      <c r="CJE16" s="389"/>
      <c r="CJF16" s="390"/>
      <c r="CJG16" s="389"/>
      <c r="CJH16" s="390"/>
      <c r="CJI16" s="389"/>
      <c r="CJJ16" s="390"/>
      <c r="CJK16" s="389"/>
      <c r="CJL16" s="390"/>
      <c r="CJM16" s="389"/>
      <c r="CJN16" s="390"/>
      <c r="CJO16" s="389"/>
      <c r="CJP16" s="390"/>
      <c r="CJQ16" s="389"/>
      <c r="CJR16" s="390"/>
      <c r="CJS16" s="389"/>
      <c r="CJT16" s="390"/>
      <c r="CJU16" s="389"/>
      <c r="CJV16" s="390"/>
      <c r="CJW16" s="389"/>
      <c r="CJX16" s="390"/>
      <c r="CJY16" s="389"/>
      <c r="CJZ16" s="390"/>
      <c r="CKA16" s="389"/>
      <c r="CKB16" s="390"/>
      <c r="CKC16" s="389"/>
      <c r="CKD16" s="390"/>
      <c r="CKE16" s="389"/>
      <c r="CKF16" s="390"/>
      <c r="CKG16" s="389"/>
      <c r="CKH16" s="390"/>
      <c r="CKI16" s="389"/>
      <c r="CKJ16" s="390"/>
      <c r="CKK16" s="389"/>
      <c r="CKL16" s="390"/>
      <c r="CKM16" s="389"/>
      <c r="CKN16" s="390"/>
      <c r="CKO16" s="389"/>
      <c r="CKP16" s="390"/>
      <c r="CKQ16" s="389"/>
      <c r="CKR16" s="390"/>
      <c r="CKS16" s="389"/>
      <c r="CKT16" s="390"/>
      <c r="CKU16" s="389"/>
      <c r="CKV16" s="390"/>
      <c r="CKW16" s="389"/>
      <c r="CKX16" s="390"/>
      <c r="CKY16" s="389"/>
      <c r="CKZ16" s="390"/>
      <c r="CLA16" s="389"/>
      <c r="CLB16" s="390"/>
      <c r="CLC16" s="389"/>
      <c r="CLD16" s="390"/>
      <c r="CLE16" s="389"/>
      <c r="CLF16" s="390"/>
      <c r="CLG16" s="389"/>
      <c r="CLH16" s="390"/>
      <c r="CLI16" s="389"/>
      <c r="CLJ16" s="390"/>
      <c r="CLK16" s="389"/>
      <c r="CLL16" s="390"/>
      <c r="CLM16" s="389"/>
      <c r="CLN16" s="390"/>
      <c r="CLO16" s="389"/>
      <c r="CLP16" s="390"/>
      <c r="CLQ16" s="389"/>
      <c r="CLR16" s="390"/>
      <c r="CLS16" s="389"/>
      <c r="CLT16" s="390"/>
      <c r="CLU16" s="389"/>
      <c r="CLV16" s="390"/>
      <c r="CLW16" s="389"/>
      <c r="CLX16" s="390"/>
      <c r="CLY16" s="389"/>
      <c r="CLZ16" s="390"/>
      <c r="CMA16" s="389"/>
      <c r="CMB16" s="390"/>
      <c r="CMC16" s="389"/>
      <c r="CMD16" s="390"/>
      <c r="CME16" s="389"/>
      <c r="CMF16" s="390"/>
      <c r="CMG16" s="389"/>
      <c r="CMH16" s="390"/>
      <c r="CMI16" s="389"/>
      <c r="CMJ16" s="390"/>
      <c r="CMK16" s="389"/>
      <c r="CML16" s="390"/>
      <c r="CMM16" s="389"/>
      <c r="CMN16" s="390"/>
      <c r="CMO16" s="389"/>
      <c r="CMP16" s="390"/>
      <c r="CMQ16" s="389"/>
      <c r="CMR16" s="390"/>
      <c r="CMS16" s="389"/>
      <c r="CMT16" s="390"/>
      <c r="CMU16" s="389"/>
      <c r="CMV16" s="390"/>
      <c r="CMW16" s="389"/>
      <c r="CMX16" s="390"/>
      <c r="CMY16" s="389"/>
      <c r="CMZ16" s="390"/>
      <c r="CNA16" s="389"/>
      <c r="CNB16" s="390"/>
      <c r="CNC16" s="389"/>
      <c r="CND16" s="390"/>
      <c r="CNE16" s="389"/>
      <c r="CNF16" s="390"/>
      <c r="CNG16" s="389"/>
      <c r="CNH16" s="390"/>
      <c r="CNI16" s="389"/>
      <c r="CNJ16" s="390"/>
      <c r="CNK16" s="389"/>
      <c r="CNL16" s="390"/>
      <c r="CNM16" s="389"/>
      <c r="CNN16" s="390"/>
      <c r="CNO16" s="389"/>
      <c r="CNP16" s="390"/>
      <c r="CNQ16" s="389"/>
      <c r="CNR16" s="390"/>
      <c r="CNS16" s="389"/>
      <c r="CNT16" s="390"/>
      <c r="CNU16" s="389"/>
      <c r="CNV16" s="390"/>
      <c r="CNW16" s="389"/>
      <c r="CNX16" s="390"/>
      <c r="CNY16" s="389"/>
      <c r="CNZ16" s="390"/>
      <c r="COA16" s="389"/>
      <c r="COB16" s="390"/>
      <c r="COC16" s="389"/>
      <c r="COD16" s="390"/>
      <c r="COE16" s="389"/>
      <c r="COF16" s="390"/>
      <c r="COG16" s="389"/>
      <c r="COH16" s="390"/>
      <c r="COI16" s="389"/>
      <c r="COJ16" s="390"/>
      <c r="COK16" s="389"/>
      <c r="COL16" s="390"/>
      <c r="COM16" s="389"/>
      <c r="CON16" s="390"/>
      <c r="COO16" s="389"/>
      <c r="COP16" s="390"/>
      <c r="COQ16" s="389"/>
      <c r="COR16" s="390"/>
      <c r="COS16" s="389"/>
      <c r="COT16" s="390"/>
      <c r="COU16" s="389"/>
      <c r="COV16" s="390"/>
      <c r="COW16" s="389"/>
      <c r="COX16" s="390"/>
      <c r="COY16" s="389"/>
      <c r="COZ16" s="390"/>
      <c r="CPA16" s="389"/>
      <c r="CPB16" s="390"/>
      <c r="CPC16" s="389"/>
      <c r="CPD16" s="390"/>
      <c r="CPE16" s="389"/>
      <c r="CPF16" s="390"/>
      <c r="CPG16" s="389"/>
      <c r="CPH16" s="390"/>
      <c r="CPI16" s="389"/>
      <c r="CPJ16" s="390"/>
      <c r="CPK16" s="389"/>
      <c r="CPL16" s="390"/>
      <c r="CPM16" s="389"/>
      <c r="CPN16" s="390"/>
      <c r="CPO16" s="389"/>
      <c r="CPP16" s="390"/>
      <c r="CPQ16" s="389"/>
      <c r="CPR16" s="390"/>
      <c r="CPS16" s="389"/>
      <c r="CPT16" s="390"/>
      <c r="CPU16" s="389"/>
      <c r="CPV16" s="390"/>
      <c r="CPW16" s="389"/>
      <c r="CPX16" s="390"/>
      <c r="CPY16" s="389"/>
      <c r="CPZ16" s="390"/>
      <c r="CQA16" s="389"/>
      <c r="CQB16" s="390"/>
      <c r="CQC16" s="389"/>
      <c r="CQD16" s="390"/>
      <c r="CQE16" s="389"/>
      <c r="CQF16" s="390"/>
      <c r="CQG16" s="389"/>
      <c r="CQH16" s="390"/>
      <c r="CQI16" s="389"/>
      <c r="CQJ16" s="390"/>
      <c r="CQK16" s="389"/>
      <c r="CQL16" s="390"/>
      <c r="CQM16" s="389"/>
      <c r="CQN16" s="390"/>
      <c r="CQO16" s="389"/>
      <c r="CQP16" s="390"/>
      <c r="CQQ16" s="389"/>
      <c r="CQR16" s="390"/>
      <c r="CQS16" s="389"/>
      <c r="CQT16" s="390"/>
      <c r="CQU16" s="389"/>
      <c r="CQV16" s="390"/>
      <c r="CQW16" s="389"/>
      <c r="CQX16" s="390"/>
      <c r="CQY16" s="389"/>
      <c r="CQZ16" s="390"/>
      <c r="CRA16" s="389"/>
      <c r="CRB16" s="390"/>
      <c r="CRC16" s="389"/>
      <c r="CRD16" s="390"/>
      <c r="CRE16" s="389"/>
      <c r="CRF16" s="390"/>
      <c r="CRG16" s="389"/>
      <c r="CRH16" s="390"/>
      <c r="CRI16" s="389"/>
      <c r="CRJ16" s="390"/>
      <c r="CRK16" s="389"/>
      <c r="CRL16" s="390"/>
      <c r="CRM16" s="389"/>
      <c r="CRN16" s="390"/>
      <c r="CRO16" s="389"/>
      <c r="CRP16" s="390"/>
      <c r="CRQ16" s="389"/>
      <c r="CRR16" s="390"/>
      <c r="CRS16" s="389"/>
      <c r="CRT16" s="390"/>
      <c r="CRU16" s="389"/>
      <c r="CRV16" s="390"/>
      <c r="CRW16" s="389"/>
      <c r="CRX16" s="390"/>
      <c r="CRY16" s="389"/>
      <c r="CRZ16" s="390"/>
      <c r="CSA16" s="389"/>
      <c r="CSB16" s="390"/>
      <c r="CSC16" s="389"/>
      <c r="CSD16" s="390"/>
      <c r="CSE16" s="389"/>
      <c r="CSF16" s="390"/>
      <c r="CSG16" s="389"/>
      <c r="CSH16" s="390"/>
      <c r="CSI16" s="389"/>
      <c r="CSJ16" s="390"/>
      <c r="CSK16" s="389"/>
      <c r="CSL16" s="390"/>
      <c r="CSM16" s="389"/>
      <c r="CSN16" s="390"/>
      <c r="CSO16" s="389"/>
      <c r="CSP16" s="390"/>
      <c r="CSQ16" s="389"/>
      <c r="CSR16" s="390"/>
      <c r="CSS16" s="389"/>
      <c r="CST16" s="390"/>
      <c r="CSU16" s="389"/>
      <c r="CSV16" s="390"/>
      <c r="CSW16" s="389"/>
      <c r="CSX16" s="390"/>
      <c r="CSY16" s="389"/>
      <c r="CSZ16" s="390"/>
      <c r="CTA16" s="389"/>
      <c r="CTB16" s="390"/>
      <c r="CTC16" s="389"/>
      <c r="CTD16" s="390"/>
      <c r="CTE16" s="389"/>
      <c r="CTF16" s="390"/>
      <c r="CTG16" s="389"/>
      <c r="CTH16" s="390"/>
      <c r="CTI16" s="389"/>
      <c r="CTJ16" s="390"/>
      <c r="CTK16" s="389"/>
      <c r="CTL16" s="390"/>
      <c r="CTM16" s="389"/>
      <c r="CTN16" s="390"/>
      <c r="CTO16" s="389"/>
      <c r="CTP16" s="390"/>
      <c r="CTQ16" s="389"/>
      <c r="CTR16" s="390"/>
      <c r="CTS16" s="389"/>
      <c r="CTT16" s="390"/>
      <c r="CTU16" s="389"/>
      <c r="CTV16" s="390"/>
      <c r="CTW16" s="389"/>
      <c r="CTX16" s="390"/>
      <c r="CTY16" s="389"/>
      <c r="CTZ16" s="390"/>
      <c r="CUA16" s="389"/>
      <c r="CUB16" s="390"/>
      <c r="CUC16" s="389"/>
      <c r="CUD16" s="390"/>
      <c r="CUE16" s="389"/>
      <c r="CUF16" s="390"/>
      <c r="CUG16" s="389"/>
      <c r="CUH16" s="390"/>
      <c r="CUI16" s="389"/>
      <c r="CUJ16" s="390"/>
      <c r="CUK16" s="389"/>
      <c r="CUL16" s="390"/>
      <c r="CUM16" s="389"/>
      <c r="CUN16" s="390"/>
      <c r="CUO16" s="389"/>
      <c r="CUP16" s="390"/>
      <c r="CUQ16" s="389"/>
      <c r="CUR16" s="390"/>
      <c r="CUS16" s="389"/>
      <c r="CUT16" s="390"/>
      <c r="CUU16" s="389"/>
      <c r="CUV16" s="390"/>
      <c r="CUW16" s="389"/>
      <c r="CUX16" s="390"/>
      <c r="CUY16" s="389"/>
      <c r="CUZ16" s="390"/>
      <c r="CVA16" s="389"/>
      <c r="CVB16" s="390"/>
      <c r="CVC16" s="389"/>
      <c r="CVD16" s="390"/>
      <c r="CVE16" s="389"/>
      <c r="CVF16" s="390"/>
      <c r="CVG16" s="389"/>
      <c r="CVH16" s="390"/>
      <c r="CVI16" s="389"/>
      <c r="CVJ16" s="390"/>
      <c r="CVK16" s="389"/>
      <c r="CVL16" s="390"/>
      <c r="CVM16" s="389"/>
      <c r="CVN16" s="390"/>
      <c r="CVO16" s="389"/>
      <c r="CVP16" s="390"/>
      <c r="CVQ16" s="389"/>
      <c r="CVR16" s="390"/>
      <c r="CVS16" s="389"/>
      <c r="CVT16" s="390"/>
      <c r="CVU16" s="389"/>
      <c r="CVV16" s="390"/>
      <c r="CVW16" s="389"/>
      <c r="CVX16" s="390"/>
      <c r="CVY16" s="389"/>
      <c r="CVZ16" s="390"/>
      <c r="CWA16" s="389"/>
      <c r="CWB16" s="390"/>
      <c r="CWC16" s="389"/>
      <c r="CWD16" s="390"/>
      <c r="CWE16" s="389"/>
      <c r="CWF16" s="390"/>
      <c r="CWG16" s="389"/>
      <c r="CWH16" s="390"/>
      <c r="CWI16" s="389"/>
      <c r="CWJ16" s="390"/>
      <c r="CWK16" s="389"/>
      <c r="CWL16" s="390"/>
      <c r="CWM16" s="389"/>
      <c r="CWN16" s="390"/>
      <c r="CWO16" s="389"/>
      <c r="CWP16" s="390"/>
      <c r="CWQ16" s="389"/>
      <c r="CWR16" s="390"/>
      <c r="CWS16" s="389"/>
      <c r="CWT16" s="390"/>
      <c r="CWU16" s="389"/>
      <c r="CWV16" s="390"/>
      <c r="CWW16" s="389"/>
      <c r="CWX16" s="390"/>
      <c r="CWY16" s="389"/>
      <c r="CWZ16" s="390"/>
      <c r="CXA16" s="389"/>
      <c r="CXB16" s="390"/>
      <c r="CXC16" s="389"/>
      <c r="CXD16" s="390"/>
      <c r="CXE16" s="389"/>
      <c r="CXF16" s="390"/>
      <c r="CXG16" s="389"/>
      <c r="CXH16" s="390"/>
      <c r="CXI16" s="389"/>
      <c r="CXJ16" s="390"/>
      <c r="CXK16" s="389"/>
      <c r="CXL16" s="390"/>
      <c r="CXM16" s="389"/>
      <c r="CXN16" s="390"/>
      <c r="CXO16" s="389"/>
      <c r="CXP16" s="390"/>
      <c r="CXQ16" s="389"/>
      <c r="CXR16" s="390"/>
      <c r="CXS16" s="389"/>
      <c r="CXT16" s="390"/>
      <c r="CXU16" s="389"/>
      <c r="CXV16" s="390"/>
      <c r="CXW16" s="389"/>
      <c r="CXX16" s="390"/>
      <c r="CXY16" s="389"/>
      <c r="CXZ16" s="390"/>
      <c r="CYA16" s="389"/>
      <c r="CYB16" s="390"/>
      <c r="CYC16" s="389"/>
      <c r="CYD16" s="390"/>
      <c r="CYE16" s="389"/>
      <c r="CYF16" s="390"/>
      <c r="CYG16" s="389"/>
      <c r="CYH16" s="390"/>
      <c r="CYI16" s="389"/>
      <c r="CYJ16" s="390"/>
      <c r="CYK16" s="389"/>
      <c r="CYL16" s="390"/>
      <c r="CYM16" s="389"/>
      <c r="CYN16" s="390"/>
      <c r="CYO16" s="389"/>
      <c r="CYP16" s="390"/>
      <c r="CYQ16" s="389"/>
      <c r="CYR16" s="390"/>
      <c r="CYS16" s="389"/>
      <c r="CYT16" s="390"/>
      <c r="CYU16" s="389"/>
      <c r="CYV16" s="390"/>
      <c r="CYW16" s="389"/>
      <c r="CYX16" s="390"/>
      <c r="CYY16" s="389"/>
      <c r="CYZ16" s="390"/>
      <c r="CZA16" s="389"/>
      <c r="CZB16" s="390"/>
      <c r="CZC16" s="389"/>
      <c r="CZD16" s="390"/>
      <c r="CZE16" s="389"/>
      <c r="CZF16" s="390"/>
      <c r="CZG16" s="389"/>
      <c r="CZH16" s="390"/>
      <c r="CZI16" s="389"/>
      <c r="CZJ16" s="390"/>
      <c r="CZK16" s="389"/>
      <c r="CZL16" s="390"/>
      <c r="CZM16" s="389"/>
      <c r="CZN16" s="390"/>
      <c r="CZO16" s="389"/>
      <c r="CZP16" s="390"/>
      <c r="CZQ16" s="389"/>
      <c r="CZR16" s="390"/>
      <c r="CZS16" s="389"/>
      <c r="CZT16" s="390"/>
      <c r="CZU16" s="389"/>
      <c r="CZV16" s="390"/>
      <c r="CZW16" s="389"/>
      <c r="CZX16" s="390"/>
      <c r="CZY16" s="389"/>
      <c r="CZZ16" s="390"/>
      <c r="DAA16" s="389"/>
      <c r="DAB16" s="390"/>
      <c r="DAC16" s="389"/>
      <c r="DAD16" s="390"/>
      <c r="DAE16" s="389"/>
      <c r="DAF16" s="390"/>
      <c r="DAG16" s="389"/>
      <c r="DAH16" s="390"/>
      <c r="DAI16" s="389"/>
      <c r="DAJ16" s="390"/>
      <c r="DAK16" s="389"/>
      <c r="DAL16" s="390"/>
      <c r="DAM16" s="389"/>
      <c r="DAN16" s="390"/>
      <c r="DAO16" s="389"/>
      <c r="DAP16" s="390"/>
      <c r="DAQ16" s="389"/>
      <c r="DAR16" s="390"/>
      <c r="DAS16" s="389"/>
      <c r="DAT16" s="390"/>
      <c r="DAU16" s="389"/>
      <c r="DAV16" s="390"/>
      <c r="DAW16" s="389"/>
      <c r="DAX16" s="390"/>
      <c r="DAY16" s="389"/>
      <c r="DAZ16" s="390"/>
      <c r="DBA16" s="389"/>
      <c r="DBB16" s="390"/>
      <c r="DBC16" s="389"/>
      <c r="DBD16" s="390"/>
      <c r="DBE16" s="389"/>
      <c r="DBF16" s="390"/>
      <c r="DBG16" s="389"/>
      <c r="DBH16" s="390"/>
      <c r="DBI16" s="389"/>
      <c r="DBJ16" s="390"/>
      <c r="DBK16" s="389"/>
      <c r="DBL16" s="390"/>
      <c r="DBM16" s="389"/>
      <c r="DBN16" s="390"/>
      <c r="DBO16" s="389"/>
      <c r="DBP16" s="390"/>
      <c r="DBQ16" s="389"/>
      <c r="DBR16" s="390"/>
      <c r="DBS16" s="389"/>
      <c r="DBT16" s="390"/>
      <c r="DBU16" s="389"/>
      <c r="DBV16" s="390"/>
      <c r="DBW16" s="389"/>
      <c r="DBX16" s="390"/>
      <c r="DBY16" s="389"/>
      <c r="DBZ16" s="390"/>
      <c r="DCA16" s="389"/>
      <c r="DCB16" s="390"/>
      <c r="DCC16" s="389"/>
      <c r="DCD16" s="390"/>
      <c r="DCE16" s="389"/>
      <c r="DCF16" s="390"/>
      <c r="DCG16" s="389"/>
      <c r="DCH16" s="390"/>
      <c r="DCI16" s="389"/>
      <c r="DCJ16" s="390"/>
      <c r="DCK16" s="389"/>
      <c r="DCL16" s="390"/>
      <c r="DCM16" s="389"/>
      <c r="DCN16" s="390"/>
      <c r="DCO16" s="389"/>
      <c r="DCP16" s="390"/>
      <c r="DCQ16" s="389"/>
      <c r="DCR16" s="390"/>
      <c r="DCS16" s="389"/>
      <c r="DCT16" s="390"/>
      <c r="DCU16" s="389"/>
      <c r="DCV16" s="390"/>
      <c r="DCW16" s="389"/>
      <c r="DCX16" s="390"/>
      <c r="DCY16" s="389"/>
      <c r="DCZ16" s="390"/>
      <c r="DDA16" s="389"/>
      <c r="DDB16" s="390"/>
      <c r="DDC16" s="389"/>
      <c r="DDD16" s="390"/>
      <c r="DDE16" s="389"/>
      <c r="DDF16" s="390"/>
      <c r="DDG16" s="389"/>
      <c r="DDH16" s="390"/>
      <c r="DDI16" s="389"/>
      <c r="DDJ16" s="390"/>
      <c r="DDK16" s="389"/>
      <c r="DDL16" s="390"/>
      <c r="DDM16" s="389"/>
      <c r="DDN16" s="390"/>
      <c r="DDO16" s="389"/>
      <c r="DDP16" s="390"/>
      <c r="DDQ16" s="389"/>
      <c r="DDR16" s="390"/>
      <c r="DDS16" s="389"/>
      <c r="DDT16" s="390"/>
      <c r="DDU16" s="389"/>
      <c r="DDV16" s="390"/>
      <c r="DDW16" s="389"/>
      <c r="DDX16" s="390"/>
      <c r="DDY16" s="389"/>
      <c r="DDZ16" s="390"/>
      <c r="DEA16" s="389"/>
      <c r="DEB16" s="390"/>
      <c r="DEC16" s="389"/>
      <c r="DED16" s="390"/>
      <c r="DEE16" s="389"/>
      <c r="DEF16" s="390"/>
      <c r="DEG16" s="389"/>
      <c r="DEH16" s="390"/>
      <c r="DEI16" s="389"/>
      <c r="DEJ16" s="390"/>
      <c r="DEK16" s="389"/>
      <c r="DEL16" s="390"/>
      <c r="DEM16" s="389"/>
      <c r="DEN16" s="390"/>
      <c r="DEO16" s="389"/>
      <c r="DEP16" s="390"/>
      <c r="DEQ16" s="389"/>
      <c r="DER16" s="390"/>
      <c r="DES16" s="389"/>
      <c r="DET16" s="390"/>
      <c r="DEU16" s="389"/>
      <c r="DEV16" s="390"/>
      <c r="DEW16" s="389"/>
      <c r="DEX16" s="390"/>
      <c r="DEY16" s="389"/>
      <c r="DEZ16" s="390"/>
      <c r="DFA16" s="389"/>
      <c r="DFB16" s="390"/>
      <c r="DFC16" s="389"/>
      <c r="DFD16" s="390"/>
      <c r="DFE16" s="389"/>
      <c r="DFF16" s="390"/>
      <c r="DFG16" s="389"/>
      <c r="DFH16" s="390"/>
      <c r="DFI16" s="389"/>
      <c r="DFJ16" s="390"/>
      <c r="DFK16" s="389"/>
      <c r="DFL16" s="390"/>
      <c r="DFM16" s="389"/>
      <c r="DFN16" s="390"/>
      <c r="DFO16" s="389"/>
      <c r="DFP16" s="390"/>
      <c r="DFQ16" s="389"/>
      <c r="DFR16" s="390"/>
      <c r="DFS16" s="389"/>
      <c r="DFT16" s="390"/>
      <c r="DFU16" s="389"/>
      <c r="DFV16" s="390"/>
      <c r="DFW16" s="389"/>
      <c r="DFX16" s="390"/>
      <c r="DFY16" s="389"/>
      <c r="DFZ16" s="390"/>
      <c r="DGA16" s="389"/>
      <c r="DGB16" s="390"/>
      <c r="DGC16" s="389"/>
      <c r="DGD16" s="390"/>
      <c r="DGE16" s="389"/>
      <c r="DGF16" s="390"/>
      <c r="DGG16" s="389"/>
      <c r="DGH16" s="390"/>
      <c r="DGI16" s="389"/>
      <c r="DGJ16" s="390"/>
      <c r="DGK16" s="389"/>
      <c r="DGL16" s="390"/>
      <c r="DGM16" s="389"/>
      <c r="DGN16" s="390"/>
      <c r="DGO16" s="389"/>
      <c r="DGP16" s="390"/>
      <c r="DGQ16" s="389"/>
      <c r="DGR16" s="390"/>
      <c r="DGS16" s="389"/>
      <c r="DGT16" s="390"/>
      <c r="DGU16" s="389"/>
      <c r="DGV16" s="390"/>
      <c r="DGW16" s="389"/>
      <c r="DGX16" s="390"/>
      <c r="DGY16" s="389"/>
      <c r="DGZ16" s="390"/>
      <c r="DHA16" s="389"/>
      <c r="DHB16" s="390"/>
      <c r="DHC16" s="389"/>
      <c r="DHD16" s="390"/>
      <c r="DHE16" s="389"/>
      <c r="DHF16" s="390"/>
      <c r="DHG16" s="389"/>
      <c r="DHH16" s="390"/>
      <c r="DHI16" s="389"/>
      <c r="DHJ16" s="390"/>
      <c r="DHK16" s="389"/>
      <c r="DHL16" s="390"/>
      <c r="DHM16" s="389"/>
      <c r="DHN16" s="390"/>
      <c r="DHO16" s="389"/>
      <c r="DHP16" s="390"/>
      <c r="DHQ16" s="389"/>
      <c r="DHR16" s="390"/>
      <c r="DHS16" s="389"/>
      <c r="DHT16" s="390"/>
      <c r="DHU16" s="389"/>
      <c r="DHV16" s="390"/>
      <c r="DHW16" s="389"/>
      <c r="DHX16" s="390"/>
      <c r="DHY16" s="389"/>
      <c r="DHZ16" s="390"/>
      <c r="DIA16" s="389"/>
      <c r="DIB16" s="390"/>
      <c r="DIC16" s="389"/>
      <c r="DID16" s="390"/>
      <c r="DIE16" s="389"/>
      <c r="DIF16" s="390"/>
      <c r="DIG16" s="389"/>
      <c r="DIH16" s="390"/>
      <c r="DII16" s="389"/>
      <c r="DIJ16" s="390"/>
      <c r="DIK16" s="389"/>
      <c r="DIL16" s="390"/>
      <c r="DIM16" s="389"/>
      <c r="DIN16" s="390"/>
      <c r="DIO16" s="389"/>
      <c r="DIP16" s="390"/>
      <c r="DIQ16" s="389"/>
      <c r="DIR16" s="390"/>
      <c r="DIS16" s="389"/>
      <c r="DIT16" s="390"/>
      <c r="DIU16" s="389"/>
      <c r="DIV16" s="390"/>
      <c r="DIW16" s="389"/>
      <c r="DIX16" s="390"/>
      <c r="DIY16" s="389"/>
      <c r="DIZ16" s="390"/>
      <c r="DJA16" s="389"/>
      <c r="DJB16" s="390"/>
      <c r="DJC16" s="389"/>
      <c r="DJD16" s="390"/>
      <c r="DJE16" s="389"/>
      <c r="DJF16" s="390"/>
      <c r="DJG16" s="389"/>
      <c r="DJH16" s="390"/>
      <c r="DJI16" s="389"/>
      <c r="DJJ16" s="390"/>
      <c r="DJK16" s="389"/>
      <c r="DJL16" s="390"/>
      <c r="DJM16" s="389"/>
      <c r="DJN16" s="390"/>
      <c r="DJO16" s="389"/>
      <c r="DJP16" s="390"/>
      <c r="DJQ16" s="389"/>
      <c r="DJR16" s="390"/>
      <c r="DJS16" s="389"/>
      <c r="DJT16" s="390"/>
      <c r="DJU16" s="389"/>
      <c r="DJV16" s="390"/>
      <c r="DJW16" s="389"/>
      <c r="DJX16" s="390"/>
      <c r="DJY16" s="389"/>
      <c r="DJZ16" s="390"/>
      <c r="DKA16" s="389"/>
      <c r="DKB16" s="390"/>
      <c r="DKC16" s="389"/>
      <c r="DKD16" s="390"/>
      <c r="DKE16" s="389"/>
      <c r="DKF16" s="390"/>
      <c r="DKG16" s="389"/>
      <c r="DKH16" s="390"/>
      <c r="DKI16" s="389"/>
      <c r="DKJ16" s="390"/>
      <c r="DKK16" s="389"/>
      <c r="DKL16" s="390"/>
      <c r="DKM16" s="389"/>
      <c r="DKN16" s="390"/>
      <c r="DKO16" s="389"/>
      <c r="DKP16" s="390"/>
      <c r="DKQ16" s="389"/>
      <c r="DKR16" s="390"/>
      <c r="DKS16" s="389"/>
      <c r="DKT16" s="390"/>
      <c r="DKU16" s="389"/>
      <c r="DKV16" s="390"/>
      <c r="DKW16" s="389"/>
      <c r="DKX16" s="390"/>
      <c r="DKY16" s="389"/>
      <c r="DKZ16" s="390"/>
      <c r="DLA16" s="389"/>
      <c r="DLB16" s="390"/>
      <c r="DLC16" s="389"/>
      <c r="DLD16" s="390"/>
      <c r="DLE16" s="389"/>
      <c r="DLF16" s="390"/>
      <c r="DLG16" s="389"/>
      <c r="DLH16" s="390"/>
      <c r="DLI16" s="389"/>
      <c r="DLJ16" s="390"/>
      <c r="DLK16" s="389"/>
      <c r="DLL16" s="390"/>
      <c r="DLM16" s="389"/>
      <c r="DLN16" s="390"/>
      <c r="DLO16" s="389"/>
      <c r="DLP16" s="390"/>
      <c r="DLQ16" s="389"/>
      <c r="DLR16" s="390"/>
      <c r="DLS16" s="389"/>
      <c r="DLT16" s="390"/>
      <c r="DLU16" s="389"/>
      <c r="DLV16" s="390"/>
      <c r="DLW16" s="389"/>
      <c r="DLX16" s="390"/>
      <c r="DLY16" s="389"/>
      <c r="DLZ16" s="390"/>
      <c r="DMA16" s="389"/>
      <c r="DMB16" s="390"/>
      <c r="DMC16" s="389"/>
      <c r="DMD16" s="390"/>
      <c r="DME16" s="389"/>
      <c r="DMF16" s="390"/>
      <c r="DMG16" s="389"/>
      <c r="DMH16" s="390"/>
      <c r="DMI16" s="389"/>
      <c r="DMJ16" s="390"/>
      <c r="DMK16" s="389"/>
      <c r="DML16" s="390"/>
      <c r="DMM16" s="389"/>
      <c r="DMN16" s="390"/>
      <c r="DMO16" s="389"/>
      <c r="DMP16" s="390"/>
      <c r="DMQ16" s="389"/>
      <c r="DMR16" s="390"/>
      <c r="DMS16" s="389"/>
      <c r="DMT16" s="390"/>
      <c r="DMU16" s="389"/>
      <c r="DMV16" s="390"/>
      <c r="DMW16" s="389"/>
      <c r="DMX16" s="390"/>
      <c r="DMY16" s="389"/>
      <c r="DMZ16" s="390"/>
      <c r="DNA16" s="389"/>
      <c r="DNB16" s="390"/>
      <c r="DNC16" s="389"/>
      <c r="DND16" s="390"/>
      <c r="DNE16" s="389"/>
      <c r="DNF16" s="390"/>
      <c r="DNG16" s="389"/>
      <c r="DNH16" s="390"/>
      <c r="DNI16" s="389"/>
      <c r="DNJ16" s="390"/>
      <c r="DNK16" s="389"/>
      <c r="DNL16" s="390"/>
      <c r="DNM16" s="389"/>
      <c r="DNN16" s="390"/>
      <c r="DNO16" s="389"/>
      <c r="DNP16" s="390"/>
      <c r="DNQ16" s="389"/>
      <c r="DNR16" s="390"/>
      <c r="DNS16" s="389"/>
      <c r="DNT16" s="390"/>
      <c r="DNU16" s="389"/>
      <c r="DNV16" s="390"/>
      <c r="DNW16" s="389"/>
      <c r="DNX16" s="390"/>
      <c r="DNY16" s="389"/>
      <c r="DNZ16" s="390"/>
      <c r="DOA16" s="389"/>
      <c r="DOB16" s="390"/>
      <c r="DOC16" s="389"/>
      <c r="DOD16" s="390"/>
      <c r="DOE16" s="389"/>
      <c r="DOF16" s="390"/>
      <c r="DOG16" s="389"/>
      <c r="DOH16" s="390"/>
      <c r="DOI16" s="389"/>
      <c r="DOJ16" s="390"/>
      <c r="DOK16" s="389"/>
      <c r="DOL16" s="390"/>
      <c r="DOM16" s="389"/>
      <c r="DON16" s="390"/>
      <c r="DOO16" s="389"/>
      <c r="DOP16" s="390"/>
      <c r="DOQ16" s="389"/>
      <c r="DOR16" s="390"/>
      <c r="DOS16" s="389"/>
      <c r="DOT16" s="390"/>
      <c r="DOU16" s="389"/>
      <c r="DOV16" s="390"/>
      <c r="DOW16" s="389"/>
      <c r="DOX16" s="390"/>
      <c r="DOY16" s="389"/>
      <c r="DOZ16" s="390"/>
      <c r="DPA16" s="389"/>
      <c r="DPB16" s="390"/>
      <c r="DPC16" s="389"/>
      <c r="DPD16" s="390"/>
      <c r="DPE16" s="389"/>
      <c r="DPF16" s="390"/>
      <c r="DPG16" s="389"/>
      <c r="DPH16" s="390"/>
      <c r="DPI16" s="389"/>
      <c r="DPJ16" s="390"/>
      <c r="DPK16" s="389"/>
      <c r="DPL16" s="390"/>
      <c r="DPM16" s="389"/>
      <c r="DPN16" s="390"/>
      <c r="DPO16" s="389"/>
      <c r="DPP16" s="390"/>
      <c r="DPQ16" s="389"/>
      <c r="DPR16" s="390"/>
      <c r="DPS16" s="389"/>
      <c r="DPT16" s="390"/>
      <c r="DPU16" s="389"/>
      <c r="DPV16" s="390"/>
      <c r="DPW16" s="389"/>
      <c r="DPX16" s="390"/>
      <c r="DPY16" s="389"/>
      <c r="DPZ16" s="390"/>
      <c r="DQA16" s="389"/>
      <c r="DQB16" s="390"/>
      <c r="DQC16" s="389"/>
      <c r="DQD16" s="390"/>
      <c r="DQE16" s="389"/>
      <c r="DQF16" s="390"/>
      <c r="DQG16" s="389"/>
      <c r="DQH16" s="390"/>
      <c r="DQI16" s="389"/>
      <c r="DQJ16" s="390"/>
      <c r="DQK16" s="389"/>
      <c r="DQL16" s="390"/>
      <c r="DQM16" s="389"/>
      <c r="DQN16" s="390"/>
      <c r="DQO16" s="389"/>
      <c r="DQP16" s="390"/>
      <c r="DQQ16" s="389"/>
      <c r="DQR16" s="390"/>
      <c r="DQS16" s="389"/>
      <c r="DQT16" s="390"/>
      <c r="DQU16" s="389"/>
      <c r="DQV16" s="390"/>
      <c r="DQW16" s="389"/>
      <c r="DQX16" s="390"/>
      <c r="DQY16" s="389"/>
      <c r="DQZ16" s="390"/>
      <c r="DRA16" s="389"/>
      <c r="DRB16" s="390"/>
      <c r="DRC16" s="389"/>
      <c r="DRD16" s="390"/>
      <c r="DRE16" s="389"/>
      <c r="DRF16" s="390"/>
      <c r="DRG16" s="389"/>
      <c r="DRH16" s="390"/>
      <c r="DRI16" s="389"/>
      <c r="DRJ16" s="390"/>
      <c r="DRK16" s="389"/>
      <c r="DRL16" s="390"/>
      <c r="DRM16" s="389"/>
      <c r="DRN16" s="390"/>
      <c r="DRO16" s="389"/>
      <c r="DRP16" s="390"/>
      <c r="DRQ16" s="389"/>
      <c r="DRR16" s="390"/>
      <c r="DRS16" s="389"/>
      <c r="DRT16" s="390"/>
      <c r="DRU16" s="389"/>
      <c r="DRV16" s="390"/>
      <c r="DRW16" s="389"/>
      <c r="DRX16" s="390"/>
      <c r="DRY16" s="389"/>
      <c r="DRZ16" s="390"/>
      <c r="DSA16" s="389"/>
      <c r="DSB16" s="390"/>
      <c r="DSC16" s="389"/>
      <c r="DSD16" s="390"/>
      <c r="DSE16" s="389"/>
      <c r="DSF16" s="390"/>
      <c r="DSG16" s="389"/>
      <c r="DSH16" s="390"/>
      <c r="DSI16" s="389"/>
      <c r="DSJ16" s="390"/>
      <c r="DSK16" s="389"/>
      <c r="DSL16" s="390"/>
      <c r="DSM16" s="389"/>
      <c r="DSN16" s="390"/>
      <c r="DSO16" s="389"/>
      <c r="DSP16" s="390"/>
      <c r="DSQ16" s="389"/>
      <c r="DSR16" s="390"/>
      <c r="DSS16" s="389"/>
      <c r="DST16" s="390"/>
      <c r="DSU16" s="389"/>
      <c r="DSV16" s="390"/>
      <c r="DSW16" s="389"/>
      <c r="DSX16" s="390"/>
      <c r="DSY16" s="389"/>
      <c r="DSZ16" s="390"/>
      <c r="DTA16" s="389"/>
      <c r="DTB16" s="390"/>
      <c r="DTC16" s="389"/>
      <c r="DTD16" s="390"/>
      <c r="DTE16" s="389"/>
      <c r="DTF16" s="390"/>
      <c r="DTG16" s="389"/>
      <c r="DTH16" s="390"/>
      <c r="DTI16" s="389"/>
      <c r="DTJ16" s="390"/>
      <c r="DTK16" s="389"/>
      <c r="DTL16" s="390"/>
      <c r="DTM16" s="389"/>
      <c r="DTN16" s="390"/>
      <c r="DTO16" s="389"/>
      <c r="DTP16" s="390"/>
      <c r="DTQ16" s="389"/>
      <c r="DTR16" s="390"/>
      <c r="DTS16" s="389"/>
      <c r="DTT16" s="390"/>
      <c r="DTU16" s="389"/>
      <c r="DTV16" s="390"/>
      <c r="DTW16" s="389"/>
      <c r="DTX16" s="390"/>
      <c r="DTY16" s="389"/>
      <c r="DTZ16" s="390"/>
      <c r="DUA16" s="389"/>
      <c r="DUB16" s="390"/>
      <c r="DUC16" s="389"/>
      <c r="DUD16" s="390"/>
      <c r="DUE16" s="389"/>
      <c r="DUF16" s="390"/>
      <c r="DUG16" s="389"/>
      <c r="DUH16" s="390"/>
      <c r="DUI16" s="389"/>
      <c r="DUJ16" s="390"/>
      <c r="DUK16" s="389"/>
      <c r="DUL16" s="390"/>
      <c r="DUM16" s="389"/>
      <c r="DUN16" s="390"/>
      <c r="DUO16" s="389"/>
      <c r="DUP16" s="390"/>
      <c r="DUQ16" s="389"/>
      <c r="DUR16" s="390"/>
      <c r="DUS16" s="389"/>
      <c r="DUT16" s="390"/>
      <c r="DUU16" s="389"/>
      <c r="DUV16" s="390"/>
      <c r="DUW16" s="389"/>
      <c r="DUX16" s="390"/>
      <c r="DUY16" s="389"/>
      <c r="DUZ16" s="390"/>
      <c r="DVA16" s="389"/>
      <c r="DVB16" s="390"/>
      <c r="DVC16" s="389"/>
      <c r="DVD16" s="390"/>
      <c r="DVE16" s="389"/>
      <c r="DVF16" s="390"/>
      <c r="DVG16" s="389"/>
      <c r="DVH16" s="390"/>
      <c r="DVI16" s="389"/>
      <c r="DVJ16" s="390"/>
      <c r="DVK16" s="389"/>
      <c r="DVL16" s="390"/>
      <c r="DVM16" s="389"/>
      <c r="DVN16" s="390"/>
      <c r="DVO16" s="389"/>
      <c r="DVP16" s="390"/>
      <c r="DVQ16" s="389"/>
      <c r="DVR16" s="390"/>
      <c r="DVS16" s="389"/>
      <c r="DVT16" s="390"/>
      <c r="DVU16" s="389"/>
      <c r="DVV16" s="390"/>
      <c r="DVW16" s="389"/>
      <c r="DVX16" s="390"/>
      <c r="DVY16" s="389"/>
      <c r="DVZ16" s="390"/>
      <c r="DWA16" s="389"/>
      <c r="DWB16" s="390"/>
      <c r="DWC16" s="389"/>
      <c r="DWD16" s="390"/>
      <c r="DWE16" s="389"/>
      <c r="DWF16" s="390"/>
      <c r="DWG16" s="389"/>
      <c r="DWH16" s="390"/>
      <c r="DWI16" s="389"/>
      <c r="DWJ16" s="390"/>
      <c r="DWK16" s="389"/>
      <c r="DWL16" s="390"/>
      <c r="DWM16" s="389"/>
      <c r="DWN16" s="390"/>
      <c r="DWO16" s="389"/>
      <c r="DWP16" s="390"/>
      <c r="DWQ16" s="389"/>
      <c r="DWR16" s="390"/>
      <c r="DWS16" s="389"/>
      <c r="DWT16" s="390"/>
      <c r="DWU16" s="389"/>
      <c r="DWV16" s="390"/>
      <c r="DWW16" s="389"/>
      <c r="DWX16" s="390"/>
      <c r="DWY16" s="389"/>
      <c r="DWZ16" s="390"/>
      <c r="DXA16" s="389"/>
      <c r="DXB16" s="390"/>
      <c r="DXC16" s="389"/>
      <c r="DXD16" s="390"/>
      <c r="DXE16" s="389"/>
      <c r="DXF16" s="390"/>
      <c r="DXG16" s="389"/>
      <c r="DXH16" s="390"/>
      <c r="DXI16" s="389"/>
      <c r="DXJ16" s="390"/>
      <c r="DXK16" s="389"/>
      <c r="DXL16" s="390"/>
      <c r="DXM16" s="389"/>
      <c r="DXN16" s="390"/>
      <c r="DXO16" s="389"/>
      <c r="DXP16" s="390"/>
      <c r="DXQ16" s="389"/>
      <c r="DXR16" s="390"/>
      <c r="DXS16" s="389"/>
      <c r="DXT16" s="390"/>
      <c r="DXU16" s="389"/>
      <c r="DXV16" s="390"/>
      <c r="DXW16" s="389"/>
      <c r="DXX16" s="390"/>
      <c r="DXY16" s="389"/>
      <c r="DXZ16" s="390"/>
      <c r="DYA16" s="389"/>
      <c r="DYB16" s="390"/>
      <c r="DYC16" s="389"/>
      <c r="DYD16" s="390"/>
      <c r="DYE16" s="389"/>
      <c r="DYF16" s="390"/>
      <c r="DYG16" s="389"/>
      <c r="DYH16" s="390"/>
      <c r="DYI16" s="389"/>
      <c r="DYJ16" s="390"/>
      <c r="DYK16" s="389"/>
      <c r="DYL16" s="390"/>
      <c r="DYM16" s="389"/>
      <c r="DYN16" s="390"/>
      <c r="DYO16" s="389"/>
      <c r="DYP16" s="390"/>
      <c r="DYQ16" s="389"/>
      <c r="DYR16" s="390"/>
      <c r="DYS16" s="389"/>
      <c r="DYT16" s="390"/>
      <c r="DYU16" s="389"/>
      <c r="DYV16" s="390"/>
      <c r="DYW16" s="389"/>
      <c r="DYX16" s="390"/>
      <c r="DYY16" s="389"/>
      <c r="DYZ16" s="390"/>
      <c r="DZA16" s="389"/>
      <c r="DZB16" s="390"/>
      <c r="DZC16" s="389"/>
      <c r="DZD16" s="390"/>
      <c r="DZE16" s="389"/>
      <c r="DZF16" s="390"/>
      <c r="DZG16" s="389"/>
      <c r="DZH16" s="390"/>
      <c r="DZI16" s="389"/>
      <c r="DZJ16" s="390"/>
      <c r="DZK16" s="389"/>
      <c r="DZL16" s="390"/>
      <c r="DZM16" s="389"/>
      <c r="DZN16" s="390"/>
      <c r="DZO16" s="389"/>
      <c r="DZP16" s="390"/>
      <c r="DZQ16" s="389"/>
      <c r="DZR16" s="390"/>
      <c r="DZS16" s="389"/>
      <c r="DZT16" s="390"/>
      <c r="DZU16" s="389"/>
      <c r="DZV16" s="390"/>
      <c r="DZW16" s="389"/>
      <c r="DZX16" s="390"/>
      <c r="DZY16" s="389"/>
      <c r="DZZ16" s="390"/>
      <c r="EAA16" s="389"/>
      <c r="EAB16" s="390"/>
      <c r="EAC16" s="389"/>
      <c r="EAD16" s="390"/>
      <c r="EAE16" s="389"/>
      <c r="EAF16" s="390"/>
      <c r="EAG16" s="389"/>
      <c r="EAH16" s="390"/>
      <c r="EAI16" s="389"/>
      <c r="EAJ16" s="390"/>
      <c r="EAK16" s="389"/>
      <c r="EAL16" s="390"/>
      <c r="EAM16" s="389"/>
      <c r="EAN16" s="390"/>
      <c r="EAO16" s="389"/>
      <c r="EAP16" s="390"/>
      <c r="EAQ16" s="389"/>
      <c r="EAR16" s="390"/>
      <c r="EAS16" s="389"/>
      <c r="EAT16" s="390"/>
      <c r="EAU16" s="389"/>
      <c r="EAV16" s="390"/>
      <c r="EAW16" s="389"/>
      <c r="EAX16" s="390"/>
      <c r="EAY16" s="389"/>
      <c r="EAZ16" s="390"/>
      <c r="EBA16" s="389"/>
      <c r="EBB16" s="390"/>
      <c r="EBC16" s="389"/>
      <c r="EBD16" s="390"/>
      <c r="EBE16" s="389"/>
      <c r="EBF16" s="390"/>
      <c r="EBG16" s="389"/>
      <c r="EBH16" s="390"/>
      <c r="EBI16" s="389"/>
      <c r="EBJ16" s="390"/>
      <c r="EBK16" s="389"/>
      <c r="EBL16" s="390"/>
      <c r="EBM16" s="389"/>
      <c r="EBN16" s="390"/>
      <c r="EBO16" s="389"/>
      <c r="EBP16" s="390"/>
      <c r="EBQ16" s="389"/>
      <c r="EBR16" s="390"/>
      <c r="EBS16" s="389"/>
      <c r="EBT16" s="390"/>
      <c r="EBU16" s="389"/>
      <c r="EBV16" s="390"/>
      <c r="EBW16" s="389"/>
      <c r="EBX16" s="390"/>
      <c r="EBY16" s="389"/>
      <c r="EBZ16" s="390"/>
      <c r="ECA16" s="389"/>
      <c r="ECB16" s="390"/>
      <c r="ECC16" s="389"/>
      <c r="ECD16" s="390"/>
      <c r="ECE16" s="389"/>
      <c r="ECF16" s="390"/>
      <c r="ECG16" s="389"/>
      <c r="ECH16" s="390"/>
      <c r="ECI16" s="389"/>
      <c r="ECJ16" s="390"/>
      <c r="ECK16" s="389"/>
      <c r="ECL16" s="390"/>
      <c r="ECM16" s="389"/>
      <c r="ECN16" s="390"/>
      <c r="ECO16" s="389"/>
      <c r="ECP16" s="390"/>
      <c r="ECQ16" s="389"/>
      <c r="ECR16" s="390"/>
      <c r="ECS16" s="389"/>
      <c r="ECT16" s="390"/>
      <c r="ECU16" s="389"/>
      <c r="ECV16" s="390"/>
      <c r="ECW16" s="389"/>
      <c r="ECX16" s="390"/>
      <c r="ECY16" s="389"/>
      <c r="ECZ16" s="390"/>
      <c r="EDA16" s="389"/>
      <c r="EDB16" s="390"/>
      <c r="EDC16" s="389"/>
      <c r="EDD16" s="390"/>
      <c r="EDE16" s="389"/>
      <c r="EDF16" s="390"/>
      <c r="EDG16" s="389"/>
      <c r="EDH16" s="390"/>
      <c r="EDI16" s="389"/>
      <c r="EDJ16" s="390"/>
      <c r="EDK16" s="389"/>
      <c r="EDL16" s="390"/>
      <c r="EDM16" s="389"/>
      <c r="EDN16" s="390"/>
      <c r="EDO16" s="389"/>
      <c r="EDP16" s="390"/>
      <c r="EDQ16" s="389"/>
      <c r="EDR16" s="390"/>
      <c r="EDS16" s="389"/>
      <c r="EDT16" s="390"/>
      <c r="EDU16" s="389"/>
      <c r="EDV16" s="390"/>
      <c r="EDW16" s="389"/>
      <c r="EDX16" s="390"/>
      <c r="EDY16" s="389"/>
      <c r="EDZ16" s="390"/>
      <c r="EEA16" s="389"/>
      <c r="EEB16" s="390"/>
      <c r="EEC16" s="389"/>
      <c r="EED16" s="390"/>
      <c r="EEE16" s="389"/>
      <c r="EEF16" s="390"/>
      <c r="EEG16" s="389"/>
      <c r="EEH16" s="390"/>
      <c r="EEI16" s="389"/>
      <c r="EEJ16" s="390"/>
      <c r="EEK16" s="389"/>
      <c r="EEL16" s="390"/>
      <c r="EEM16" s="389"/>
      <c r="EEN16" s="390"/>
      <c r="EEO16" s="389"/>
      <c r="EEP16" s="390"/>
      <c r="EEQ16" s="389"/>
      <c r="EER16" s="390"/>
      <c r="EES16" s="389"/>
      <c r="EET16" s="390"/>
      <c r="EEU16" s="389"/>
      <c r="EEV16" s="390"/>
      <c r="EEW16" s="389"/>
      <c r="EEX16" s="390"/>
      <c r="EEY16" s="389"/>
      <c r="EEZ16" s="390"/>
      <c r="EFA16" s="389"/>
      <c r="EFB16" s="390"/>
      <c r="EFC16" s="389"/>
      <c r="EFD16" s="390"/>
      <c r="EFE16" s="389"/>
      <c r="EFF16" s="390"/>
      <c r="EFG16" s="389"/>
      <c r="EFH16" s="390"/>
      <c r="EFI16" s="389"/>
      <c r="EFJ16" s="390"/>
      <c r="EFK16" s="389"/>
      <c r="EFL16" s="390"/>
      <c r="EFM16" s="389"/>
      <c r="EFN16" s="390"/>
      <c r="EFO16" s="389"/>
      <c r="EFP16" s="390"/>
      <c r="EFQ16" s="389"/>
      <c r="EFR16" s="390"/>
      <c r="EFS16" s="389"/>
      <c r="EFT16" s="390"/>
      <c r="EFU16" s="389"/>
      <c r="EFV16" s="390"/>
      <c r="EFW16" s="389"/>
      <c r="EFX16" s="390"/>
      <c r="EFY16" s="389"/>
      <c r="EFZ16" s="390"/>
      <c r="EGA16" s="389"/>
      <c r="EGB16" s="390"/>
      <c r="EGC16" s="389"/>
      <c r="EGD16" s="390"/>
      <c r="EGE16" s="389"/>
      <c r="EGF16" s="390"/>
      <c r="EGG16" s="389"/>
      <c r="EGH16" s="390"/>
      <c r="EGI16" s="389"/>
      <c r="EGJ16" s="390"/>
      <c r="EGK16" s="389"/>
      <c r="EGL16" s="390"/>
      <c r="EGM16" s="389"/>
      <c r="EGN16" s="390"/>
      <c r="EGO16" s="389"/>
      <c r="EGP16" s="390"/>
      <c r="EGQ16" s="389"/>
      <c r="EGR16" s="390"/>
      <c r="EGS16" s="389"/>
      <c r="EGT16" s="390"/>
      <c r="EGU16" s="389"/>
      <c r="EGV16" s="390"/>
      <c r="EGW16" s="389"/>
      <c r="EGX16" s="390"/>
      <c r="EGY16" s="389"/>
      <c r="EGZ16" s="390"/>
      <c r="EHA16" s="389"/>
      <c r="EHB16" s="390"/>
      <c r="EHC16" s="389"/>
      <c r="EHD16" s="390"/>
      <c r="EHE16" s="389"/>
      <c r="EHF16" s="390"/>
      <c r="EHG16" s="389"/>
      <c r="EHH16" s="390"/>
      <c r="EHI16" s="389"/>
      <c r="EHJ16" s="390"/>
      <c r="EHK16" s="389"/>
      <c r="EHL16" s="390"/>
      <c r="EHM16" s="389"/>
      <c r="EHN16" s="390"/>
      <c r="EHO16" s="389"/>
      <c r="EHP16" s="390"/>
      <c r="EHQ16" s="389"/>
      <c r="EHR16" s="390"/>
      <c r="EHS16" s="389"/>
      <c r="EHT16" s="390"/>
      <c r="EHU16" s="389"/>
      <c r="EHV16" s="390"/>
      <c r="EHW16" s="389"/>
      <c r="EHX16" s="390"/>
      <c r="EHY16" s="389"/>
      <c r="EHZ16" s="390"/>
      <c r="EIA16" s="389"/>
      <c r="EIB16" s="390"/>
      <c r="EIC16" s="389"/>
      <c r="EID16" s="390"/>
      <c r="EIE16" s="389"/>
      <c r="EIF16" s="390"/>
      <c r="EIG16" s="389"/>
      <c r="EIH16" s="390"/>
      <c r="EII16" s="389"/>
      <c r="EIJ16" s="390"/>
      <c r="EIK16" s="389"/>
      <c r="EIL16" s="390"/>
      <c r="EIM16" s="389"/>
      <c r="EIN16" s="390"/>
      <c r="EIO16" s="389"/>
      <c r="EIP16" s="390"/>
      <c r="EIQ16" s="389"/>
      <c r="EIR16" s="390"/>
      <c r="EIS16" s="389"/>
      <c r="EIT16" s="390"/>
      <c r="EIU16" s="389"/>
      <c r="EIV16" s="390"/>
      <c r="EIW16" s="389"/>
      <c r="EIX16" s="390"/>
      <c r="EIY16" s="389"/>
      <c r="EIZ16" s="390"/>
      <c r="EJA16" s="389"/>
      <c r="EJB16" s="390"/>
      <c r="EJC16" s="389"/>
      <c r="EJD16" s="390"/>
      <c r="EJE16" s="389"/>
      <c r="EJF16" s="390"/>
      <c r="EJG16" s="389"/>
      <c r="EJH16" s="390"/>
      <c r="EJI16" s="389"/>
      <c r="EJJ16" s="390"/>
      <c r="EJK16" s="389"/>
      <c r="EJL16" s="390"/>
      <c r="EJM16" s="389"/>
      <c r="EJN16" s="390"/>
      <c r="EJO16" s="389"/>
      <c r="EJP16" s="390"/>
      <c r="EJQ16" s="389"/>
      <c r="EJR16" s="390"/>
      <c r="EJS16" s="389"/>
      <c r="EJT16" s="390"/>
      <c r="EJU16" s="389"/>
      <c r="EJV16" s="390"/>
      <c r="EJW16" s="389"/>
      <c r="EJX16" s="390"/>
      <c r="EJY16" s="389"/>
      <c r="EJZ16" s="390"/>
      <c r="EKA16" s="389"/>
      <c r="EKB16" s="390"/>
      <c r="EKC16" s="389"/>
      <c r="EKD16" s="390"/>
      <c r="EKE16" s="389"/>
      <c r="EKF16" s="390"/>
      <c r="EKG16" s="389"/>
      <c r="EKH16" s="390"/>
      <c r="EKI16" s="389"/>
      <c r="EKJ16" s="390"/>
      <c r="EKK16" s="389"/>
      <c r="EKL16" s="390"/>
      <c r="EKM16" s="389"/>
      <c r="EKN16" s="390"/>
      <c r="EKO16" s="389"/>
      <c r="EKP16" s="390"/>
      <c r="EKQ16" s="389"/>
      <c r="EKR16" s="390"/>
      <c r="EKS16" s="389"/>
      <c r="EKT16" s="390"/>
      <c r="EKU16" s="389"/>
      <c r="EKV16" s="390"/>
      <c r="EKW16" s="389"/>
      <c r="EKX16" s="390"/>
      <c r="EKY16" s="389"/>
      <c r="EKZ16" s="390"/>
      <c r="ELA16" s="389"/>
      <c r="ELB16" s="390"/>
      <c r="ELC16" s="389"/>
      <c r="ELD16" s="390"/>
      <c r="ELE16" s="389"/>
      <c r="ELF16" s="390"/>
      <c r="ELG16" s="389"/>
      <c r="ELH16" s="390"/>
      <c r="ELI16" s="389"/>
      <c r="ELJ16" s="390"/>
      <c r="ELK16" s="389"/>
      <c r="ELL16" s="390"/>
      <c r="ELM16" s="389"/>
      <c r="ELN16" s="390"/>
      <c r="ELO16" s="389"/>
      <c r="ELP16" s="390"/>
      <c r="ELQ16" s="389"/>
      <c r="ELR16" s="390"/>
      <c r="ELS16" s="389"/>
      <c r="ELT16" s="390"/>
      <c r="ELU16" s="389"/>
      <c r="ELV16" s="390"/>
      <c r="ELW16" s="389"/>
      <c r="ELX16" s="390"/>
      <c r="ELY16" s="389"/>
      <c r="ELZ16" s="390"/>
      <c r="EMA16" s="389"/>
      <c r="EMB16" s="390"/>
      <c r="EMC16" s="389"/>
      <c r="EMD16" s="390"/>
      <c r="EME16" s="389"/>
      <c r="EMF16" s="390"/>
      <c r="EMG16" s="389"/>
      <c r="EMH16" s="390"/>
      <c r="EMI16" s="389"/>
      <c r="EMJ16" s="390"/>
      <c r="EMK16" s="389"/>
      <c r="EML16" s="390"/>
      <c r="EMM16" s="389"/>
      <c r="EMN16" s="390"/>
      <c r="EMO16" s="389"/>
      <c r="EMP16" s="390"/>
      <c r="EMQ16" s="389"/>
      <c r="EMR16" s="390"/>
      <c r="EMS16" s="389"/>
      <c r="EMT16" s="390"/>
      <c r="EMU16" s="389"/>
      <c r="EMV16" s="390"/>
      <c r="EMW16" s="389"/>
      <c r="EMX16" s="390"/>
      <c r="EMY16" s="389"/>
      <c r="EMZ16" s="390"/>
      <c r="ENA16" s="389"/>
      <c r="ENB16" s="390"/>
      <c r="ENC16" s="389"/>
      <c r="END16" s="390"/>
      <c r="ENE16" s="389"/>
      <c r="ENF16" s="390"/>
      <c r="ENG16" s="389"/>
      <c r="ENH16" s="390"/>
      <c r="ENI16" s="389"/>
      <c r="ENJ16" s="390"/>
      <c r="ENK16" s="389"/>
      <c r="ENL16" s="390"/>
      <c r="ENM16" s="389"/>
      <c r="ENN16" s="390"/>
      <c r="ENO16" s="389"/>
      <c r="ENP16" s="390"/>
      <c r="ENQ16" s="389"/>
      <c r="ENR16" s="390"/>
      <c r="ENS16" s="389"/>
      <c r="ENT16" s="390"/>
      <c r="ENU16" s="389"/>
      <c r="ENV16" s="390"/>
      <c r="ENW16" s="389"/>
      <c r="ENX16" s="390"/>
      <c r="ENY16" s="389"/>
      <c r="ENZ16" s="390"/>
      <c r="EOA16" s="389"/>
      <c r="EOB16" s="390"/>
      <c r="EOC16" s="389"/>
      <c r="EOD16" s="390"/>
      <c r="EOE16" s="389"/>
      <c r="EOF16" s="390"/>
      <c r="EOG16" s="389"/>
      <c r="EOH16" s="390"/>
      <c r="EOI16" s="389"/>
      <c r="EOJ16" s="390"/>
      <c r="EOK16" s="389"/>
      <c r="EOL16" s="390"/>
      <c r="EOM16" s="389"/>
      <c r="EON16" s="390"/>
      <c r="EOO16" s="389"/>
      <c r="EOP16" s="390"/>
      <c r="EOQ16" s="389"/>
      <c r="EOR16" s="390"/>
      <c r="EOS16" s="389"/>
      <c r="EOT16" s="390"/>
      <c r="EOU16" s="389"/>
      <c r="EOV16" s="390"/>
      <c r="EOW16" s="389"/>
      <c r="EOX16" s="390"/>
      <c r="EOY16" s="389"/>
      <c r="EOZ16" s="390"/>
      <c r="EPA16" s="389"/>
      <c r="EPB16" s="390"/>
      <c r="EPC16" s="389"/>
      <c r="EPD16" s="390"/>
      <c r="EPE16" s="389"/>
      <c r="EPF16" s="390"/>
      <c r="EPG16" s="389"/>
      <c r="EPH16" s="390"/>
      <c r="EPI16" s="389"/>
      <c r="EPJ16" s="390"/>
      <c r="EPK16" s="389"/>
      <c r="EPL16" s="390"/>
      <c r="EPM16" s="389"/>
      <c r="EPN16" s="390"/>
      <c r="EPO16" s="389"/>
      <c r="EPP16" s="390"/>
      <c r="EPQ16" s="389"/>
      <c r="EPR16" s="390"/>
      <c r="EPS16" s="389"/>
      <c r="EPT16" s="390"/>
      <c r="EPU16" s="389"/>
      <c r="EPV16" s="390"/>
      <c r="EPW16" s="389"/>
      <c r="EPX16" s="390"/>
      <c r="EPY16" s="389"/>
      <c r="EPZ16" s="390"/>
      <c r="EQA16" s="389"/>
      <c r="EQB16" s="390"/>
      <c r="EQC16" s="389"/>
      <c r="EQD16" s="390"/>
      <c r="EQE16" s="389"/>
      <c r="EQF16" s="390"/>
      <c r="EQG16" s="389"/>
      <c r="EQH16" s="390"/>
      <c r="EQI16" s="389"/>
      <c r="EQJ16" s="390"/>
      <c r="EQK16" s="389"/>
      <c r="EQL16" s="390"/>
      <c r="EQM16" s="389"/>
      <c r="EQN16" s="390"/>
      <c r="EQO16" s="389"/>
      <c r="EQP16" s="390"/>
      <c r="EQQ16" s="389"/>
      <c r="EQR16" s="390"/>
      <c r="EQS16" s="389"/>
      <c r="EQT16" s="390"/>
      <c r="EQU16" s="389"/>
      <c r="EQV16" s="390"/>
      <c r="EQW16" s="389"/>
      <c r="EQX16" s="390"/>
      <c r="EQY16" s="389"/>
      <c r="EQZ16" s="390"/>
      <c r="ERA16" s="389"/>
      <c r="ERB16" s="390"/>
      <c r="ERC16" s="389"/>
      <c r="ERD16" s="390"/>
      <c r="ERE16" s="389"/>
      <c r="ERF16" s="390"/>
      <c r="ERG16" s="389"/>
      <c r="ERH16" s="390"/>
      <c r="ERI16" s="389"/>
      <c r="ERJ16" s="390"/>
      <c r="ERK16" s="389"/>
      <c r="ERL16" s="390"/>
      <c r="ERM16" s="389"/>
      <c r="ERN16" s="390"/>
      <c r="ERO16" s="389"/>
      <c r="ERP16" s="390"/>
      <c r="ERQ16" s="389"/>
      <c r="ERR16" s="390"/>
      <c r="ERS16" s="389"/>
      <c r="ERT16" s="390"/>
      <c r="ERU16" s="389"/>
      <c r="ERV16" s="390"/>
      <c r="ERW16" s="389"/>
      <c r="ERX16" s="390"/>
      <c r="ERY16" s="389"/>
      <c r="ERZ16" s="390"/>
      <c r="ESA16" s="389"/>
      <c r="ESB16" s="390"/>
      <c r="ESC16" s="389"/>
      <c r="ESD16" s="390"/>
      <c r="ESE16" s="389"/>
      <c r="ESF16" s="390"/>
      <c r="ESG16" s="389"/>
      <c r="ESH16" s="390"/>
      <c r="ESI16" s="389"/>
      <c r="ESJ16" s="390"/>
      <c r="ESK16" s="389"/>
      <c r="ESL16" s="390"/>
      <c r="ESM16" s="389"/>
      <c r="ESN16" s="390"/>
      <c r="ESO16" s="389"/>
      <c r="ESP16" s="390"/>
      <c r="ESQ16" s="389"/>
      <c r="ESR16" s="390"/>
      <c r="ESS16" s="389"/>
      <c r="EST16" s="390"/>
      <c r="ESU16" s="389"/>
      <c r="ESV16" s="390"/>
      <c r="ESW16" s="389"/>
      <c r="ESX16" s="390"/>
      <c r="ESY16" s="389"/>
      <c r="ESZ16" s="390"/>
      <c r="ETA16" s="389"/>
      <c r="ETB16" s="390"/>
      <c r="ETC16" s="389"/>
      <c r="ETD16" s="390"/>
      <c r="ETE16" s="389"/>
      <c r="ETF16" s="390"/>
      <c r="ETG16" s="389"/>
      <c r="ETH16" s="390"/>
      <c r="ETI16" s="389"/>
      <c r="ETJ16" s="390"/>
      <c r="ETK16" s="389"/>
      <c r="ETL16" s="390"/>
      <c r="ETM16" s="389"/>
      <c r="ETN16" s="390"/>
      <c r="ETO16" s="389"/>
      <c r="ETP16" s="390"/>
      <c r="ETQ16" s="389"/>
      <c r="ETR16" s="390"/>
      <c r="ETS16" s="389"/>
      <c r="ETT16" s="390"/>
      <c r="ETU16" s="389"/>
      <c r="ETV16" s="390"/>
      <c r="ETW16" s="389"/>
      <c r="ETX16" s="390"/>
      <c r="ETY16" s="389"/>
      <c r="ETZ16" s="390"/>
      <c r="EUA16" s="389"/>
      <c r="EUB16" s="390"/>
      <c r="EUC16" s="389"/>
      <c r="EUD16" s="390"/>
      <c r="EUE16" s="389"/>
      <c r="EUF16" s="390"/>
      <c r="EUG16" s="389"/>
      <c r="EUH16" s="390"/>
      <c r="EUI16" s="389"/>
      <c r="EUJ16" s="390"/>
      <c r="EUK16" s="389"/>
      <c r="EUL16" s="390"/>
      <c r="EUM16" s="389"/>
      <c r="EUN16" s="390"/>
      <c r="EUO16" s="389"/>
      <c r="EUP16" s="390"/>
      <c r="EUQ16" s="389"/>
      <c r="EUR16" s="390"/>
      <c r="EUS16" s="389"/>
      <c r="EUT16" s="390"/>
      <c r="EUU16" s="389"/>
      <c r="EUV16" s="390"/>
      <c r="EUW16" s="389"/>
      <c r="EUX16" s="390"/>
      <c r="EUY16" s="389"/>
      <c r="EUZ16" s="390"/>
      <c r="EVA16" s="389"/>
      <c r="EVB16" s="390"/>
      <c r="EVC16" s="389"/>
      <c r="EVD16" s="390"/>
      <c r="EVE16" s="389"/>
      <c r="EVF16" s="390"/>
      <c r="EVG16" s="389"/>
      <c r="EVH16" s="390"/>
      <c r="EVI16" s="389"/>
      <c r="EVJ16" s="390"/>
      <c r="EVK16" s="389"/>
      <c r="EVL16" s="390"/>
      <c r="EVM16" s="389"/>
      <c r="EVN16" s="390"/>
      <c r="EVO16" s="389"/>
      <c r="EVP16" s="390"/>
      <c r="EVQ16" s="389"/>
      <c r="EVR16" s="390"/>
      <c r="EVS16" s="389"/>
      <c r="EVT16" s="390"/>
      <c r="EVU16" s="389"/>
      <c r="EVV16" s="390"/>
      <c r="EVW16" s="389"/>
      <c r="EVX16" s="390"/>
      <c r="EVY16" s="389"/>
      <c r="EVZ16" s="390"/>
      <c r="EWA16" s="389"/>
      <c r="EWB16" s="390"/>
      <c r="EWC16" s="389"/>
      <c r="EWD16" s="390"/>
      <c r="EWE16" s="389"/>
      <c r="EWF16" s="390"/>
      <c r="EWG16" s="389"/>
      <c r="EWH16" s="390"/>
      <c r="EWI16" s="389"/>
      <c r="EWJ16" s="390"/>
      <c r="EWK16" s="389"/>
      <c r="EWL16" s="390"/>
      <c r="EWM16" s="389"/>
      <c r="EWN16" s="390"/>
      <c r="EWO16" s="389"/>
      <c r="EWP16" s="390"/>
      <c r="EWQ16" s="389"/>
      <c r="EWR16" s="390"/>
      <c r="EWS16" s="389"/>
      <c r="EWT16" s="390"/>
      <c r="EWU16" s="389"/>
      <c r="EWV16" s="390"/>
      <c r="EWW16" s="389"/>
      <c r="EWX16" s="390"/>
      <c r="EWY16" s="389"/>
      <c r="EWZ16" s="390"/>
      <c r="EXA16" s="389"/>
      <c r="EXB16" s="390"/>
      <c r="EXC16" s="389"/>
      <c r="EXD16" s="390"/>
      <c r="EXE16" s="389"/>
      <c r="EXF16" s="390"/>
      <c r="EXG16" s="389"/>
      <c r="EXH16" s="390"/>
      <c r="EXI16" s="389"/>
      <c r="EXJ16" s="390"/>
      <c r="EXK16" s="389"/>
      <c r="EXL16" s="390"/>
      <c r="EXM16" s="389"/>
      <c r="EXN16" s="390"/>
      <c r="EXO16" s="389"/>
      <c r="EXP16" s="390"/>
      <c r="EXQ16" s="389"/>
      <c r="EXR16" s="390"/>
      <c r="EXS16" s="389"/>
      <c r="EXT16" s="390"/>
      <c r="EXU16" s="389"/>
      <c r="EXV16" s="390"/>
      <c r="EXW16" s="389"/>
      <c r="EXX16" s="390"/>
      <c r="EXY16" s="389"/>
      <c r="EXZ16" s="390"/>
      <c r="EYA16" s="389"/>
      <c r="EYB16" s="390"/>
      <c r="EYC16" s="389"/>
      <c r="EYD16" s="390"/>
      <c r="EYE16" s="389"/>
      <c r="EYF16" s="390"/>
      <c r="EYG16" s="389"/>
      <c r="EYH16" s="390"/>
      <c r="EYI16" s="389"/>
      <c r="EYJ16" s="390"/>
      <c r="EYK16" s="389"/>
      <c r="EYL16" s="390"/>
      <c r="EYM16" s="389"/>
      <c r="EYN16" s="390"/>
      <c r="EYO16" s="389"/>
      <c r="EYP16" s="390"/>
      <c r="EYQ16" s="389"/>
      <c r="EYR16" s="390"/>
      <c r="EYS16" s="389"/>
      <c r="EYT16" s="390"/>
      <c r="EYU16" s="389"/>
      <c r="EYV16" s="390"/>
      <c r="EYW16" s="389"/>
      <c r="EYX16" s="390"/>
      <c r="EYY16" s="389"/>
      <c r="EYZ16" s="390"/>
      <c r="EZA16" s="389"/>
      <c r="EZB16" s="390"/>
      <c r="EZC16" s="389"/>
      <c r="EZD16" s="390"/>
      <c r="EZE16" s="389"/>
      <c r="EZF16" s="390"/>
      <c r="EZG16" s="389"/>
      <c r="EZH16" s="390"/>
      <c r="EZI16" s="389"/>
      <c r="EZJ16" s="390"/>
      <c r="EZK16" s="389"/>
      <c r="EZL16" s="390"/>
      <c r="EZM16" s="389"/>
      <c r="EZN16" s="390"/>
      <c r="EZO16" s="389"/>
      <c r="EZP16" s="390"/>
      <c r="EZQ16" s="389"/>
      <c r="EZR16" s="390"/>
      <c r="EZS16" s="389"/>
      <c r="EZT16" s="390"/>
      <c r="EZU16" s="389"/>
      <c r="EZV16" s="390"/>
      <c r="EZW16" s="389"/>
      <c r="EZX16" s="390"/>
      <c r="EZY16" s="389"/>
      <c r="EZZ16" s="390"/>
      <c r="FAA16" s="389"/>
      <c r="FAB16" s="390"/>
      <c r="FAC16" s="389"/>
      <c r="FAD16" s="390"/>
      <c r="FAE16" s="389"/>
      <c r="FAF16" s="390"/>
      <c r="FAG16" s="389"/>
      <c r="FAH16" s="390"/>
      <c r="FAI16" s="389"/>
      <c r="FAJ16" s="390"/>
      <c r="FAK16" s="389"/>
      <c r="FAL16" s="390"/>
      <c r="FAM16" s="389"/>
      <c r="FAN16" s="390"/>
      <c r="FAO16" s="389"/>
      <c r="FAP16" s="390"/>
      <c r="FAQ16" s="389"/>
      <c r="FAR16" s="390"/>
      <c r="FAS16" s="389"/>
      <c r="FAT16" s="390"/>
      <c r="FAU16" s="389"/>
      <c r="FAV16" s="390"/>
      <c r="FAW16" s="389"/>
      <c r="FAX16" s="390"/>
      <c r="FAY16" s="389"/>
      <c r="FAZ16" s="390"/>
      <c r="FBA16" s="389"/>
      <c r="FBB16" s="390"/>
      <c r="FBC16" s="389"/>
      <c r="FBD16" s="390"/>
      <c r="FBE16" s="389"/>
      <c r="FBF16" s="390"/>
      <c r="FBG16" s="389"/>
      <c r="FBH16" s="390"/>
      <c r="FBI16" s="389"/>
      <c r="FBJ16" s="390"/>
      <c r="FBK16" s="389"/>
      <c r="FBL16" s="390"/>
      <c r="FBM16" s="389"/>
      <c r="FBN16" s="390"/>
      <c r="FBO16" s="389"/>
      <c r="FBP16" s="390"/>
      <c r="FBQ16" s="389"/>
      <c r="FBR16" s="390"/>
      <c r="FBS16" s="389"/>
      <c r="FBT16" s="390"/>
      <c r="FBU16" s="389"/>
      <c r="FBV16" s="390"/>
      <c r="FBW16" s="389"/>
      <c r="FBX16" s="390"/>
      <c r="FBY16" s="389"/>
      <c r="FBZ16" s="390"/>
      <c r="FCA16" s="389"/>
      <c r="FCB16" s="390"/>
      <c r="FCC16" s="389"/>
      <c r="FCD16" s="390"/>
      <c r="FCE16" s="389"/>
      <c r="FCF16" s="390"/>
      <c r="FCG16" s="389"/>
      <c r="FCH16" s="390"/>
      <c r="FCI16" s="389"/>
      <c r="FCJ16" s="390"/>
      <c r="FCK16" s="389"/>
      <c r="FCL16" s="390"/>
      <c r="FCM16" s="389"/>
      <c r="FCN16" s="390"/>
      <c r="FCO16" s="389"/>
      <c r="FCP16" s="390"/>
      <c r="FCQ16" s="389"/>
      <c r="FCR16" s="390"/>
      <c r="FCS16" s="389"/>
      <c r="FCT16" s="390"/>
      <c r="FCU16" s="389"/>
      <c r="FCV16" s="390"/>
      <c r="FCW16" s="389"/>
      <c r="FCX16" s="390"/>
      <c r="FCY16" s="389"/>
      <c r="FCZ16" s="390"/>
      <c r="FDA16" s="389"/>
      <c r="FDB16" s="390"/>
      <c r="FDC16" s="389"/>
      <c r="FDD16" s="390"/>
      <c r="FDE16" s="389"/>
      <c r="FDF16" s="390"/>
      <c r="FDG16" s="389"/>
      <c r="FDH16" s="390"/>
      <c r="FDI16" s="389"/>
      <c r="FDJ16" s="390"/>
      <c r="FDK16" s="389"/>
      <c r="FDL16" s="390"/>
      <c r="FDM16" s="389"/>
      <c r="FDN16" s="390"/>
      <c r="FDO16" s="389"/>
      <c r="FDP16" s="390"/>
      <c r="FDQ16" s="389"/>
      <c r="FDR16" s="390"/>
      <c r="FDS16" s="389"/>
      <c r="FDT16" s="390"/>
      <c r="FDU16" s="389"/>
      <c r="FDV16" s="390"/>
      <c r="FDW16" s="389"/>
      <c r="FDX16" s="390"/>
      <c r="FDY16" s="389"/>
      <c r="FDZ16" s="390"/>
      <c r="FEA16" s="389"/>
      <c r="FEB16" s="390"/>
      <c r="FEC16" s="389"/>
      <c r="FED16" s="390"/>
      <c r="FEE16" s="389"/>
      <c r="FEF16" s="390"/>
      <c r="FEG16" s="389"/>
      <c r="FEH16" s="390"/>
      <c r="FEI16" s="389"/>
      <c r="FEJ16" s="390"/>
      <c r="FEK16" s="389"/>
      <c r="FEL16" s="390"/>
      <c r="FEM16" s="389"/>
      <c r="FEN16" s="390"/>
      <c r="FEO16" s="389"/>
      <c r="FEP16" s="390"/>
      <c r="FEQ16" s="389"/>
      <c r="FER16" s="390"/>
      <c r="FES16" s="389"/>
      <c r="FET16" s="390"/>
      <c r="FEU16" s="389"/>
      <c r="FEV16" s="390"/>
      <c r="FEW16" s="389"/>
      <c r="FEX16" s="390"/>
      <c r="FEY16" s="389"/>
      <c r="FEZ16" s="390"/>
      <c r="FFA16" s="389"/>
      <c r="FFB16" s="390"/>
      <c r="FFC16" s="389"/>
      <c r="FFD16" s="390"/>
      <c r="FFE16" s="389"/>
      <c r="FFF16" s="390"/>
      <c r="FFG16" s="389"/>
      <c r="FFH16" s="390"/>
      <c r="FFI16" s="389"/>
      <c r="FFJ16" s="390"/>
      <c r="FFK16" s="389"/>
      <c r="FFL16" s="390"/>
      <c r="FFM16" s="389"/>
      <c r="FFN16" s="390"/>
      <c r="FFO16" s="389"/>
      <c r="FFP16" s="390"/>
      <c r="FFQ16" s="389"/>
      <c r="FFR16" s="390"/>
      <c r="FFS16" s="389"/>
      <c r="FFT16" s="390"/>
      <c r="FFU16" s="389"/>
      <c r="FFV16" s="390"/>
      <c r="FFW16" s="389"/>
      <c r="FFX16" s="390"/>
      <c r="FFY16" s="389"/>
      <c r="FFZ16" s="390"/>
      <c r="FGA16" s="389"/>
      <c r="FGB16" s="390"/>
      <c r="FGC16" s="389"/>
      <c r="FGD16" s="390"/>
      <c r="FGE16" s="389"/>
      <c r="FGF16" s="390"/>
      <c r="FGG16" s="389"/>
      <c r="FGH16" s="390"/>
      <c r="FGI16" s="389"/>
      <c r="FGJ16" s="390"/>
      <c r="FGK16" s="389"/>
      <c r="FGL16" s="390"/>
      <c r="FGM16" s="389"/>
      <c r="FGN16" s="390"/>
      <c r="FGO16" s="389"/>
      <c r="FGP16" s="390"/>
      <c r="FGQ16" s="389"/>
      <c r="FGR16" s="390"/>
      <c r="FGS16" s="389"/>
      <c r="FGT16" s="390"/>
      <c r="FGU16" s="389"/>
      <c r="FGV16" s="390"/>
      <c r="FGW16" s="389"/>
      <c r="FGX16" s="390"/>
      <c r="FGY16" s="389"/>
      <c r="FGZ16" s="390"/>
      <c r="FHA16" s="389"/>
      <c r="FHB16" s="390"/>
      <c r="FHC16" s="389"/>
      <c r="FHD16" s="390"/>
      <c r="FHE16" s="389"/>
      <c r="FHF16" s="390"/>
      <c r="FHG16" s="389"/>
      <c r="FHH16" s="390"/>
      <c r="FHI16" s="389"/>
      <c r="FHJ16" s="390"/>
      <c r="FHK16" s="389"/>
      <c r="FHL16" s="390"/>
      <c r="FHM16" s="389"/>
      <c r="FHN16" s="390"/>
      <c r="FHO16" s="389"/>
      <c r="FHP16" s="390"/>
      <c r="FHQ16" s="389"/>
      <c r="FHR16" s="390"/>
      <c r="FHS16" s="389"/>
      <c r="FHT16" s="390"/>
      <c r="FHU16" s="389"/>
      <c r="FHV16" s="390"/>
      <c r="FHW16" s="389"/>
      <c r="FHX16" s="390"/>
      <c r="FHY16" s="389"/>
      <c r="FHZ16" s="390"/>
      <c r="FIA16" s="389"/>
      <c r="FIB16" s="390"/>
      <c r="FIC16" s="389"/>
      <c r="FID16" s="390"/>
      <c r="FIE16" s="389"/>
      <c r="FIF16" s="390"/>
      <c r="FIG16" s="389"/>
      <c r="FIH16" s="390"/>
      <c r="FII16" s="389"/>
      <c r="FIJ16" s="390"/>
      <c r="FIK16" s="389"/>
      <c r="FIL16" s="390"/>
      <c r="FIM16" s="389"/>
      <c r="FIN16" s="390"/>
      <c r="FIO16" s="389"/>
      <c r="FIP16" s="390"/>
      <c r="FIQ16" s="389"/>
      <c r="FIR16" s="390"/>
      <c r="FIS16" s="389"/>
      <c r="FIT16" s="390"/>
      <c r="FIU16" s="389"/>
      <c r="FIV16" s="390"/>
      <c r="FIW16" s="389"/>
      <c r="FIX16" s="390"/>
      <c r="FIY16" s="389"/>
      <c r="FIZ16" s="390"/>
      <c r="FJA16" s="389"/>
      <c r="FJB16" s="390"/>
      <c r="FJC16" s="389"/>
      <c r="FJD16" s="390"/>
      <c r="FJE16" s="389"/>
      <c r="FJF16" s="390"/>
      <c r="FJG16" s="389"/>
      <c r="FJH16" s="390"/>
      <c r="FJI16" s="389"/>
      <c r="FJJ16" s="390"/>
      <c r="FJK16" s="389"/>
      <c r="FJL16" s="390"/>
      <c r="FJM16" s="389"/>
      <c r="FJN16" s="390"/>
      <c r="FJO16" s="389"/>
      <c r="FJP16" s="390"/>
      <c r="FJQ16" s="389"/>
      <c r="FJR16" s="390"/>
      <c r="FJS16" s="389"/>
      <c r="FJT16" s="390"/>
      <c r="FJU16" s="389"/>
      <c r="FJV16" s="390"/>
      <c r="FJW16" s="389"/>
      <c r="FJX16" s="390"/>
      <c r="FJY16" s="389"/>
      <c r="FJZ16" s="390"/>
      <c r="FKA16" s="389"/>
      <c r="FKB16" s="390"/>
      <c r="FKC16" s="389"/>
      <c r="FKD16" s="390"/>
      <c r="FKE16" s="389"/>
      <c r="FKF16" s="390"/>
      <c r="FKG16" s="389"/>
      <c r="FKH16" s="390"/>
      <c r="FKI16" s="389"/>
      <c r="FKJ16" s="390"/>
      <c r="FKK16" s="389"/>
      <c r="FKL16" s="390"/>
      <c r="FKM16" s="389"/>
      <c r="FKN16" s="390"/>
      <c r="FKO16" s="389"/>
      <c r="FKP16" s="390"/>
      <c r="FKQ16" s="389"/>
      <c r="FKR16" s="390"/>
      <c r="FKS16" s="389"/>
      <c r="FKT16" s="390"/>
      <c r="FKU16" s="389"/>
      <c r="FKV16" s="390"/>
      <c r="FKW16" s="389"/>
      <c r="FKX16" s="390"/>
      <c r="FKY16" s="389"/>
      <c r="FKZ16" s="390"/>
      <c r="FLA16" s="389"/>
      <c r="FLB16" s="390"/>
      <c r="FLC16" s="389"/>
      <c r="FLD16" s="390"/>
      <c r="FLE16" s="389"/>
      <c r="FLF16" s="390"/>
      <c r="FLG16" s="389"/>
      <c r="FLH16" s="390"/>
      <c r="FLI16" s="389"/>
      <c r="FLJ16" s="390"/>
      <c r="FLK16" s="389"/>
      <c r="FLL16" s="390"/>
      <c r="FLM16" s="389"/>
      <c r="FLN16" s="390"/>
      <c r="FLO16" s="389"/>
      <c r="FLP16" s="390"/>
      <c r="FLQ16" s="389"/>
      <c r="FLR16" s="390"/>
      <c r="FLS16" s="389"/>
      <c r="FLT16" s="390"/>
      <c r="FLU16" s="389"/>
      <c r="FLV16" s="390"/>
      <c r="FLW16" s="389"/>
      <c r="FLX16" s="390"/>
      <c r="FLY16" s="389"/>
      <c r="FLZ16" s="390"/>
      <c r="FMA16" s="389"/>
      <c r="FMB16" s="390"/>
      <c r="FMC16" s="389"/>
      <c r="FMD16" s="390"/>
      <c r="FME16" s="389"/>
      <c r="FMF16" s="390"/>
      <c r="FMG16" s="389"/>
      <c r="FMH16" s="390"/>
      <c r="FMI16" s="389"/>
      <c r="FMJ16" s="390"/>
      <c r="FMK16" s="389"/>
      <c r="FML16" s="390"/>
      <c r="FMM16" s="389"/>
      <c r="FMN16" s="390"/>
      <c r="FMO16" s="389"/>
      <c r="FMP16" s="390"/>
      <c r="FMQ16" s="389"/>
      <c r="FMR16" s="390"/>
      <c r="FMS16" s="389"/>
      <c r="FMT16" s="390"/>
      <c r="FMU16" s="389"/>
      <c r="FMV16" s="390"/>
      <c r="FMW16" s="389"/>
      <c r="FMX16" s="390"/>
      <c r="FMY16" s="389"/>
      <c r="FMZ16" s="390"/>
      <c r="FNA16" s="389"/>
      <c r="FNB16" s="390"/>
      <c r="FNC16" s="389"/>
      <c r="FND16" s="390"/>
      <c r="FNE16" s="389"/>
      <c r="FNF16" s="390"/>
      <c r="FNG16" s="389"/>
      <c r="FNH16" s="390"/>
      <c r="FNI16" s="389"/>
      <c r="FNJ16" s="390"/>
      <c r="FNK16" s="389"/>
      <c r="FNL16" s="390"/>
      <c r="FNM16" s="389"/>
      <c r="FNN16" s="390"/>
      <c r="FNO16" s="389"/>
      <c r="FNP16" s="390"/>
      <c r="FNQ16" s="389"/>
      <c r="FNR16" s="390"/>
      <c r="FNS16" s="389"/>
      <c r="FNT16" s="390"/>
      <c r="FNU16" s="389"/>
      <c r="FNV16" s="390"/>
      <c r="FNW16" s="389"/>
      <c r="FNX16" s="390"/>
      <c r="FNY16" s="389"/>
      <c r="FNZ16" s="390"/>
      <c r="FOA16" s="389"/>
      <c r="FOB16" s="390"/>
      <c r="FOC16" s="389"/>
      <c r="FOD16" s="390"/>
      <c r="FOE16" s="389"/>
      <c r="FOF16" s="390"/>
      <c r="FOG16" s="389"/>
      <c r="FOH16" s="390"/>
      <c r="FOI16" s="389"/>
      <c r="FOJ16" s="390"/>
      <c r="FOK16" s="389"/>
      <c r="FOL16" s="390"/>
      <c r="FOM16" s="389"/>
      <c r="FON16" s="390"/>
      <c r="FOO16" s="389"/>
      <c r="FOP16" s="390"/>
      <c r="FOQ16" s="389"/>
      <c r="FOR16" s="390"/>
      <c r="FOS16" s="389"/>
      <c r="FOT16" s="390"/>
      <c r="FOU16" s="389"/>
      <c r="FOV16" s="390"/>
      <c r="FOW16" s="389"/>
      <c r="FOX16" s="390"/>
      <c r="FOY16" s="389"/>
      <c r="FOZ16" s="390"/>
      <c r="FPA16" s="389"/>
      <c r="FPB16" s="390"/>
      <c r="FPC16" s="389"/>
      <c r="FPD16" s="390"/>
      <c r="FPE16" s="389"/>
      <c r="FPF16" s="390"/>
      <c r="FPG16" s="389"/>
      <c r="FPH16" s="390"/>
      <c r="FPI16" s="389"/>
      <c r="FPJ16" s="390"/>
      <c r="FPK16" s="389"/>
      <c r="FPL16" s="390"/>
      <c r="FPM16" s="389"/>
      <c r="FPN16" s="390"/>
      <c r="FPO16" s="389"/>
      <c r="FPP16" s="390"/>
      <c r="FPQ16" s="389"/>
      <c r="FPR16" s="390"/>
      <c r="FPS16" s="389"/>
      <c r="FPT16" s="390"/>
      <c r="FPU16" s="389"/>
      <c r="FPV16" s="390"/>
      <c r="FPW16" s="389"/>
      <c r="FPX16" s="390"/>
      <c r="FPY16" s="389"/>
      <c r="FPZ16" s="390"/>
      <c r="FQA16" s="389"/>
      <c r="FQB16" s="390"/>
      <c r="FQC16" s="389"/>
      <c r="FQD16" s="390"/>
      <c r="FQE16" s="389"/>
      <c r="FQF16" s="390"/>
      <c r="FQG16" s="389"/>
      <c r="FQH16" s="390"/>
      <c r="FQI16" s="389"/>
      <c r="FQJ16" s="390"/>
      <c r="FQK16" s="389"/>
      <c r="FQL16" s="390"/>
      <c r="FQM16" s="389"/>
      <c r="FQN16" s="390"/>
      <c r="FQO16" s="389"/>
      <c r="FQP16" s="390"/>
      <c r="FQQ16" s="389"/>
      <c r="FQR16" s="390"/>
      <c r="FQS16" s="389"/>
      <c r="FQT16" s="390"/>
      <c r="FQU16" s="389"/>
      <c r="FQV16" s="390"/>
      <c r="FQW16" s="389"/>
      <c r="FQX16" s="390"/>
      <c r="FQY16" s="389"/>
      <c r="FQZ16" s="390"/>
      <c r="FRA16" s="389"/>
      <c r="FRB16" s="390"/>
      <c r="FRC16" s="389"/>
      <c r="FRD16" s="390"/>
      <c r="FRE16" s="389"/>
      <c r="FRF16" s="390"/>
      <c r="FRG16" s="389"/>
      <c r="FRH16" s="390"/>
      <c r="FRI16" s="389"/>
      <c r="FRJ16" s="390"/>
      <c r="FRK16" s="389"/>
      <c r="FRL16" s="390"/>
      <c r="FRM16" s="389"/>
      <c r="FRN16" s="390"/>
      <c r="FRO16" s="389"/>
      <c r="FRP16" s="390"/>
      <c r="FRQ16" s="389"/>
      <c r="FRR16" s="390"/>
      <c r="FRS16" s="389"/>
      <c r="FRT16" s="390"/>
      <c r="FRU16" s="389"/>
      <c r="FRV16" s="390"/>
      <c r="FRW16" s="389"/>
      <c r="FRX16" s="390"/>
      <c r="FRY16" s="389"/>
      <c r="FRZ16" s="390"/>
      <c r="FSA16" s="389"/>
      <c r="FSB16" s="390"/>
      <c r="FSC16" s="389"/>
      <c r="FSD16" s="390"/>
      <c r="FSE16" s="389"/>
      <c r="FSF16" s="390"/>
      <c r="FSG16" s="389"/>
      <c r="FSH16" s="390"/>
      <c r="FSI16" s="389"/>
      <c r="FSJ16" s="390"/>
      <c r="FSK16" s="389"/>
      <c r="FSL16" s="390"/>
      <c r="FSM16" s="389"/>
      <c r="FSN16" s="390"/>
      <c r="FSO16" s="389"/>
      <c r="FSP16" s="390"/>
      <c r="FSQ16" s="389"/>
      <c r="FSR16" s="390"/>
      <c r="FSS16" s="389"/>
      <c r="FST16" s="390"/>
      <c r="FSU16" s="389"/>
      <c r="FSV16" s="390"/>
      <c r="FSW16" s="389"/>
      <c r="FSX16" s="390"/>
      <c r="FSY16" s="389"/>
      <c r="FSZ16" s="390"/>
      <c r="FTA16" s="389"/>
      <c r="FTB16" s="390"/>
      <c r="FTC16" s="389"/>
      <c r="FTD16" s="390"/>
      <c r="FTE16" s="389"/>
      <c r="FTF16" s="390"/>
      <c r="FTG16" s="389"/>
      <c r="FTH16" s="390"/>
      <c r="FTI16" s="389"/>
      <c r="FTJ16" s="390"/>
      <c r="FTK16" s="389"/>
      <c r="FTL16" s="390"/>
      <c r="FTM16" s="389"/>
      <c r="FTN16" s="390"/>
      <c r="FTO16" s="389"/>
      <c r="FTP16" s="390"/>
      <c r="FTQ16" s="389"/>
      <c r="FTR16" s="390"/>
      <c r="FTS16" s="389"/>
      <c r="FTT16" s="390"/>
      <c r="FTU16" s="389"/>
      <c r="FTV16" s="390"/>
      <c r="FTW16" s="389"/>
      <c r="FTX16" s="390"/>
      <c r="FTY16" s="389"/>
      <c r="FTZ16" s="390"/>
      <c r="FUA16" s="389"/>
      <c r="FUB16" s="390"/>
      <c r="FUC16" s="389"/>
      <c r="FUD16" s="390"/>
      <c r="FUE16" s="389"/>
      <c r="FUF16" s="390"/>
      <c r="FUG16" s="389"/>
      <c r="FUH16" s="390"/>
      <c r="FUI16" s="389"/>
      <c r="FUJ16" s="390"/>
      <c r="FUK16" s="389"/>
      <c r="FUL16" s="390"/>
      <c r="FUM16" s="389"/>
      <c r="FUN16" s="390"/>
      <c r="FUO16" s="389"/>
      <c r="FUP16" s="390"/>
      <c r="FUQ16" s="389"/>
      <c r="FUR16" s="390"/>
      <c r="FUS16" s="389"/>
      <c r="FUT16" s="390"/>
      <c r="FUU16" s="389"/>
      <c r="FUV16" s="390"/>
      <c r="FUW16" s="389"/>
      <c r="FUX16" s="390"/>
      <c r="FUY16" s="389"/>
      <c r="FUZ16" s="390"/>
      <c r="FVA16" s="389"/>
      <c r="FVB16" s="390"/>
      <c r="FVC16" s="389"/>
      <c r="FVD16" s="390"/>
      <c r="FVE16" s="389"/>
      <c r="FVF16" s="390"/>
      <c r="FVG16" s="389"/>
      <c r="FVH16" s="390"/>
      <c r="FVI16" s="389"/>
      <c r="FVJ16" s="390"/>
      <c r="FVK16" s="389"/>
      <c r="FVL16" s="390"/>
      <c r="FVM16" s="389"/>
      <c r="FVN16" s="390"/>
      <c r="FVO16" s="389"/>
      <c r="FVP16" s="390"/>
      <c r="FVQ16" s="389"/>
      <c r="FVR16" s="390"/>
      <c r="FVS16" s="389"/>
      <c r="FVT16" s="390"/>
      <c r="FVU16" s="389"/>
      <c r="FVV16" s="390"/>
      <c r="FVW16" s="389"/>
      <c r="FVX16" s="390"/>
      <c r="FVY16" s="389"/>
      <c r="FVZ16" s="390"/>
      <c r="FWA16" s="389"/>
      <c r="FWB16" s="390"/>
      <c r="FWC16" s="389"/>
      <c r="FWD16" s="390"/>
      <c r="FWE16" s="389"/>
      <c r="FWF16" s="390"/>
      <c r="FWG16" s="389"/>
      <c r="FWH16" s="390"/>
      <c r="FWI16" s="389"/>
      <c r="FWJ16" s="390"/>
      <c r="FWK16" s="389"/>
      <c r="FWL16" s="390"/>
      <c r="FWM16" s="389"/>
      <c r="FWN16" s="390"/>
      <c r="FWO16" s="389"/>
      <c r="FWP16" s="390"/>
      <c r="FWQ16" s="389"/>
      <c r="FWR16" s="390"/>
      <c r="FWS16" s="389"/>
      <c r="FWT16" s="390"/>
      <c r="FWU16" s="389"/>
      <c r="FWV16" s="390"/>
      <c r="FWW16" s="389"/>
      <c r="FWX16" s="390"/>
      <c r="FWY16" s="389"/>
      <c r="FWZ16" s="390"/>
      <c r="FXA16" s="389"/>
      <c r="FXB16" s="390"/>
      <c r="FXC16" s="389"/>
      <c r="FXD16" s="390"/>
      <c r="FXE16" s="389"/>
      <c r="FXF16" s="390"/>
      <c r="FXG16" s="389"/>
      <c r="FXH16" s="390"/>
      <c r="FXI16" s="389"/>
      <c r="FXJ16" s="390"/>
      <c r="FXK16" s="389"/>
      <c r="FXL16" s="390"/>
      <c r="FXM16" s="389"/>
      <c r="FXN16" s="390"/>
      <c r="FXO16" s="389"/>
      <c r="FXP16" s="390"/>
      <c r="FXQ16" s="389"/>
      <c r="FXR16" s="390"/>
      <c r="FXS16" s="389"/>
      <c r="FXT16" s="390"/>
      <c r="FXU16" s="389"/>
      <c r="FXV16" s="390"/>
      <c r="FXW16" s="389"/>
      <c r="FXX16" s="390"/>
      <c r="FXY16" s="389"/>
      <c r="FXZ16" s="390"/>
      <c r="FYA16" s="389"/>
      <c r="FYB16" s="390"/>
      <c r="FYC16" s="389"/>
      <c r="FYD16" s="390"/>
      <c r="FYE16" s="389"/>
      <c r="FYF16" s="390"/>
      <c r="FYG16" s="389"/>
      <c r="FYH16" s="390"/>
      <c r="FYI16" s="389"/>
      <c r="FYJ16" s="390"/>
      <c r="FYK16" s="389"/>
      <c r="FYL16" s="390"/>
      <c r="FYM16" s="389"/>
      <c r="FYN16" s="390"/>
      <c r="FYO16" s="389"/>
      <c r="FYP16" s="390"/>
      <c r="FYQ16" s="389"/>
      <c r="FYR16" s="390"/>
      <c r="FYS16" s="389"/>
      <c r="FYT16" s="390"/>
      <c r="FYU16" s="389"/>
      <c r="FYV16" s="390"/>
      <c r="FYW16" s="389"/>
      <c r="FYX16" s="390"/>
      <c r="FYY16" s="389"/>
      <c r="FYZ16" s="390"/>
      <c r="FZA16" s="389"/>
      <c r="FZB16" s="390"/>
      <c r="FZC16" s="389"/>
      <c r="FZD16" s="390"/>
      <c r="FZE16" s="389"/>
      <c r="FZF16" s="390"/>
      <c r="FZG16" s="389"/>
      <c r="FZH16" s="390"/>
      <c r="FZI16" s="389"/>
      <c r="FZJ16" s="390"/>
      <c r="FZK16" s="389"/>
      <c r="FZL16" s="390"/>
      <c r="FZM16" s="389"/>
      <c r="FZN16" s="390"/>
      <c r="FZO16" s="389"/>
      <c r="FZP16" s="390"/>
      <c r="FZQ16" s="389"/>
      <c r="FZR16" s="390"/>
      <c r="FZS16" s="389"/>
      <c r="FZT16" s="390"/>
      <c r="FZU16" s="389"/>
      <c r="FZV16" s="390"/>
      <c r="FZW16" s="389"/>
      <c r="FZX16" s="390"/>
      <c r="FZY16" s="389"/>
      <c r="FZZ16" s="390"/>
      <c r="GAA16" s="389"/>
      <c r="GAB16" s="390"/>
      <c r="GAC16" s="389"/>
      <c r="GAD16" s="390"/>
      <c r="GAE16" s="389"/>
      <c r="GAF16" s="390"/>
      <c r="GAG16" s="389"/>
      <c r="GAH16" s="390"/>
      <c r="GAI16" s="389"/>
      <c r="GAJ16" s="390"/>
      <c r="GAK16" s="389"/>
      <c r="GAL16" s="390"/>
      <c r="GAM16" s="389"/>
      <c r="GAN16" s="390"/>
      <c r="GAO16" s="389"/>
      <c r="GAP16" s="390"/>
      <c r="GAQ16" s="389"/>
      <c r="GAR16" s="390"/>
      <c r="GAS16" s="389"/>
      <c r="GAT16" s="390"/>
      <c r="GAU16" s="389"/>
      <c r="GAV16" s="390"/>
      <c r="GAW16" s="389"/>
      <c r="GAX16" s="390"/>
      <c r="GAY16" s="389"/>
      <c r="GAZ16" s="390"/>
      <c r="GBA16" s="389"/>
      <c r="GBB16" s="390"/>
      <c r="GBC16" s="389"/>
      <c r="GBD16" s="390"/>
      <c r="GBE16" s="389"/>
      <c r="GBF16" s="390"/>
      <c r="GBG16" s="389"/>
      <c r="GBH16" s="390"/>
      <c r="GBI16" s="389"/>
      <c r="GBJ16" s="390"/>
      <c r="GBK16" s="389"/>
      <c r="GBL16" s="390"/>
      <c r="GBM16" s="389"/>
      <c r="GBN16" s="390"/>
      <c r="GBO16" s="389"/>
      <c r="GBP16" s="390"/>
      <c r="GBQ16" s="389"/>
      <c r="GBR16" s="390"/>
      <c r="GBS16" s="389"/>
      <c r="GBT16" s="390"/>
      <c r="GBU16" s="389"/>
      <c r="GBV16" s="390"/>
      <c r="GBW16" s="389"/>
      <c r="GBX16" s="390"/>
      <c r="GBY16" s="389"/>
      <c r="GBZ16" s="390"/>
      <c r="GCA16" s="389"/>
      <c r="GCB16" s="390"/>
      <c r="GCC16" s="389"/>
      <c r="GCD16" s="390"/>
      <c r="GCE16" s="389"/>
      <c r="GCF16" s="390"/>
      <c r="GCG16" s="389"/>
      <c r="GCH16" s="390"/>
      <c r="GCI16" s="389"/>
      <c r="GCJ16" s="390"/>
      <c r="GCK16" s="389"/>
      <c r="GCL16" s="390"/>
      <c r="GCM16" s="389"/>
      <c r="GCN16" s="390"/>
      <c r="GCO16" s="389"/>
      <c r="GCP16" s="390"/>
      <c r="GCQ16" s="389"/>
      <c r="GCR16" s="390"/>
      <c r="GCS16" s="389"/>
      <c r="GCT16" s="390"/>
      <c r="GCU16" s="389"/>
      <c r="GCV16" s="390"/>
      <c r="GCW16" s="389"/>
      <c r="GCX16" s="390"/>
      <c r="GCY16" s="389"/>
      <c r="GCZ16" s="390"/>
      <c r="GDA16" s="389"/>
      <c r="GDB16" s="390"/>
      <c r="GDC16" s="389"/>
      <c r="GDD16" s="390"/>
      <c r="GDE16" s="389"/>
      <c r="GDF16" s="390"/>
      <c r="GDG16" s="389"/>
      <c r="GDH16" s="390"/>
      <c r="GDI16" s="389"/>
      <c r="GDJ16" s="390"/>
      <c r="GDK16" s="389"/>
      <c r="GDL16" s="390"/>
      <c r="GDM16" s="389"/>
      <c r="GDN16" s="390"/>
      <c r="GDO16" s="389"/>
      <c r="GDP16" s="390"/>
      <c r="GDQ16" s="389"/>
      <c r="GDR16" s="390"/>
      <c r="GDS16" s="389"/>
      <c r="GDT16" s="390"/>
      <c r="GDU16" s="389"/>
      <c r="GDV16" s="390"/>
      <c r="GDW16" s="389"/>
      <c r="GDX16" s="390"/>
      <c r="GDY16" s="389"/>
      <c r="GDZ16" s="390"/>
      <c r="GEA16" s="389"/>
      <c r="GEB16" s="390"/>
      <c r="GEC16" s="389"/>
      <c r="GED16" s="390"/>
      <c r="GEE16" s="389"/>
      <c r="GEF16" s="390"/>
      <c r="GEG16" s="389"/>
      <c r="GEH16" s="390"/>
      <c r="GEI16" s="389"/>
      <c r="GEJ16" s="390"/>
      <c r="GEK16" s="389"/>
      <c r="GEL16" s="390"/>
      <c r="GEM16" s="389"/>
      <c r="GEN16" s="390"/>
      <c r="GEO16" s="389"/>
      <c r="GEP16" s="390"/>
      <c r="GEQ16" s="389"/>
      <c r="GER16" s="390"/>
      <c r="GES16" s="389"/>
      <c r="GET16" s="390"/>
      <c r="GEU16" s="389"/>
      <c r="GEV16" s="390"/>
      <c r="GEW16" s="389"/>
      <c r="GEX16" s="390"/>
      <c r="GEY16" s="389"/>
      <c r="GEZ16" s="390"/>
      <c r="GFA16" s="389"/>
      <c r="GFB16" s="390"/>
      <c r="GFC16" s="389"/>
      <c r="GFD16" s="390"/>
      <c r="GFE16" s="389"/>
      <c r="GFF16" s="390"/>
      <c r="GFG16" s="389"/>
      <c r="GFH16" s="390"/>
      <c r="GFI16" s="389"/>
      <c r="GFJ16" s="390"/>
      <c r="GFK16" s="389"/>
      <c r="GFL16" s="390"/>
      <c r="GFM16" s="389"/>
      <c r="GFN16" s="390"/>
      <c r="GFO16" s="389"/>
      <c r="GFP16" s="390"/>
      <c r="GFQ16" s="389"/>
      <c r="GFR16" s="390"/>
      <c r="GFS16" s="389"/>
      <c r="GFT16" s="390"/>
      <c r="GFU16" s="389"/>
      <c r="GFV16" s="390"/>
      <c r="GFW16" s="389"/>
      <c r="GFX16" s="390"/>
      <c r="GFY16" s="389"/>
      <c r="GFZ16" s="390"/>
      <c r="GGA16" s="389"/>
      <c r="GGB16" s="390"/>
      <c r="GGC16" s="389"/>
      <c r="GGD16" s="390"/>
      <c r="GGE16" s="389"/>
      <c r="GGF16" s="390"/>
      <c r="GGG16" s="389"/>
      <c r="GGH16" s="390"/>
      <c r="GGI16" s="389"/>
      <c r="GGJ16" s="390"/>
      <c r="GGK16" s="389"/>
      <c r="GGL16" s="390"/>
      <c r="GGM16" s="389"/>
      <c r="GGN16" s="390"/>
      <c r="GGO16" s="389"/>
      <c r="GGP16" s="390"/>
      <c r="GGQ16" s="389"/>
      <c r="GGR16" s="390"/>
      <c r="GGS16" s="389"/>
      <c r="GGT16" s="390"/>
      <c r="GGU16" s="389"/>
      <c r="GGV16" s="390"/>
      <c r="GGW16" s="389"/>
      <c r="GGX16" s="390"/>
      <c r="GGY16" s="389"/>
      <c r="GGZ16" s="390"/>
      <c r="GHA16" s="389"/>
      <c r="GHB16" s="390"/>
      <c r="GHC16" s="389"/>
      <c r="GHD16" s="390"/>
      <c r="GHE16" s="389"/>
      <c r="GHF16" s="390"/>
      <c r="GHG16" s="389"/>
      <c r="GHH16" s="390"/>
      <c r="GHI16" s="389"/>
      <c r="GHJ16" s="390"/>
      <c r="GHK16" s="389"/>
      <c r="GHL16" s="390"/>
      <c r="GHM16" s="389"/>
      <c r="GHN16" s="390"/>
      <c r="GHO16" s="389"/>
      <c r="GHP16" s="390"/>
      <c r="GHQ16" s="389"/>
      <c r="GHR16" s="390"/>
      <c r="GHS16" s="389"/>
      <c r="GHT16" s="390"/>
      <c r="GHU16" s="389"/>
      <c r="GHV16" s="390"/>
      <c r="GHW16" s="389"/>
      <c r="GHX16" s="390"/>
      <c r="GHY16" s="389"/>
      <c r="GHZ16" s="390"/>
      <c r="GIA16" s="389"/>
      <c r="GIB16" s="390"/>
      <c r="GIC16" s="389"/>
      <c r="GID16" s="390"/>
      <c r="GIE16" s="389"/>
      <c r="GIF16" s="390"/>
      <c r="GIG16" s="389"/>
      <c r="GIH16" s="390"/>
      <c r="GII16" s="389"/>
      <c r="GIJ16" s="390"/>
      <c r="GIK16" s="389"/>
      <c r="GIL16" s="390"/>
      <c r="GIM16" s="389"/>
      <c r="GIN16" s="390"/>
      <c r="GIO16" s="389"/>
      <c r="GIP16" s="390"/>
      <c r="GIQ16" s="389"/>
      <c r="GIR16" s="390"/>
      <c r="GIS16" s="389"/>
      <c r="GIT16" s="390"/>
      <c r="GIU16" s="389"/>
      <c r="GIV16" s="390"/>
      <c r="GIW16" s="389"/>
      <c r="GIX16" s="390"/>
      <c r="GIY16" s="389"/>
      <c r="GIZ16" s="390"/>
      <c r="GJA16" s="389"/>
      <c r="GJB16" s="390"/>
      <c r="GJC16" s="389"/>
      <c r="GJD16" s="390"/>
      <c r="GJE16" s="389"/>
      <c r="GJF16" s="390"/>
      <c r="GJG16" s="389"/>
      <c r="GJH16" s="390"/>
      <c r="GJI16" s="389"/>
      <c r="GJJ16" s="390"/>
      <c r="GJK16" s="389"/>
      <c r="GJL16" s="390"/>
      <c r="GJM16" s="389"/>
      <c r="GJN16" s="390"/>
      <c r="GJO16" s="389"/>
      <c r="GJP16" s="390"/>
      <c r="GJQ16" s="389"/>
      <c r="GJR16" s="390"/>
      <c r="GJS16" s="389"/>
      <c r="GJT16" s="390"/>
      <c r="GJU16" s="389"/>
      <c r="GJV16" s="390"/>
      <c r="GJW16" s="389"/>
      <c r="GJX16" s="390"/>
      <c r="GJY16" s="389"/>
      <c r="GJZ16" s="390"/>
      <c r="GKA16" s="389"/>
      <c r="GKB16" s="390"/>
      <c r="GKC16" s="389"/>
      <c r="GKD16" s="390"/>
      <c r="GKE16" s="389"/>
      <c r="GKF16" s="390"/>
      <c r="GKG16" s="389"/>
      <c r="GKH16" s="390"/>
      <c r="GKI16" s="389"/>
      <c r="GKJ16" s="390"/>
      <c r="GKK16" s="389"/>
      <c r="GKL16" s="390"/>
      <c r="GKM16" s="389"/>
      <c r="GKN16" s="390"/>
      <c r="GKO16" s="389"/>
      <c r="GKP16" s="390"/>
      <c r="GKQ16" s="389"/>
      <c r="GKR16" s="390"/>
      <c r="GKS16" s="389"/>
      <c r="GKT16" s="390"/>
      <c r="GKU16" s="389"/>
      <c r="GKV16" s="390"/>
      <c r="GKW16" s="389"/>
      <c r="GKX16" s="390"/>
      <c r="GKY16" s="389"/>
      <c r="GKZ16" s="390"/>
      <c r="GLA16" s="389"/>
      <c r="GLB16" s="390"/>
      <c r="GLC16" s="389"/>
      <c r="GLD16" s="390"/>
      <c r="GLE16" s="389"/>
      <c r="GLF16" s="390"/>
      <c r="GLG16" s="389"/>
      <c r="GLH16" s="390"/>
      <c r="GLI16" s="389"/>
      <c r="GLJ16" s="390"/>
      <c r="GLK16" s="389"/>
      <c r="GLL16" s="390"/>
      <c r="GLM16" s="389"/>
      <c r="GLN16" s="390"/>
      <c r="GLO16" s="389"/>
      <c r="GLP16" s="390"/>
      <c r="GLQ16" s="389"/>
      <c r="GLR16" s="390"/>
      <c r="GLS16" s="389"/>
      <c r="GLT16" s="390"/>
      <c r="GLU16" s="389"/>
      <c r="GLV16" s="390"/>
      <c r="GLW16" s="389"/>
      <c r="GLX16" s="390"/>
      <c r="GLY16" s="389"/>
      <c r="GLZ16" s="390"/>
      <c r="GMA16" s="389"/>
      <c r="GMB16" s="390"/>
      <c r="GMC16" s="389"/>
      <c r="GMD16" s="390"/>
      <c r="GME16" s="389"/>
      <c r="GMF16" s="390"/>
      <c r="GMG16" s="389"/>
      <c r="GMH16" s="390"/>
      <c r="GMI16" s="389"/>
      <c r="GMJ16" s="390"/>
      <c r="GMK16" s="389"/>
      <c r="GML16" s="390"/>
      <c r="GMM16" s="389"/>
      <c r="GMN16" s="390"/>
      <c r="GMO16" s="389"/>
      <c r="GMP16" s="390"/>
      <c r="GMQ16" s="389"/>
      <c r="GMR16" s="390"/>
      <c r="GMS16" s="389"/>
      <c r="GMT16" s="390"/>
      <c r="GMU16" s="389"/>
      <c r="GMV16" s="390"/>
      <c r="GMW16" s="389"/>
      <c r="GMX16" s="390"/>
      <c r="GMY16" s="389"/>
      <c r="GMZ16" s="390"/>
      <c r="GNA16" s="389"/>
      <c r="GNB16" s="390"/>
      <c r="GNC16" s="389"/>
      <c r="GND16" s="390"/>
      <c r="GNE16" s="389"/>
      <c r="GNF16" s="390"/>
      <c r="GNG16" s="389"/>
      <c r="GNH16" s="390"/>
      <c r="GNI16" s="389"/>
      <c r="GNJ16" s="390"/>
      <c r="GNK16" s="389"/>
      <c r="GNL16" s="390"/>
      <c r="GNM16" s="389"/>
      <c r="GNN16" s="390"/>
      <c r="GNO16" s="389"/>
      <c r="GNP16" s="390"/>
      <c r="GNQ16" s="389"/>
      <c r="GNR16" s="390"/>
      <c r="GNS16" s="389"/>
      <c r="GNT16" s="390"/>
      <c r="GNU16" s="389"/>
      <c r="GNV16" s="390"/>
      <c r="GNW16" s="389"/>
      <c r="GNX16" s="390"/>
      <c r="GNY16" s="389"/>
      <c r="GNZ16" s="390"/>
      <c r="GOA16" s="389"/>
      <c r="GOB16" s="390"/>
      <c r="GOC16" s="389"/>
      <c r="GOD16" s="390"/>
      <c r="GOE16" s="389"/>
      <c r="GOF16" s="390"/>
      <c r="GOG16" s="389"/>
      <c r="GOH16" s="390"/>
      <c r="GOI16" s="389"/>
      <c r="GOJ16" s="390"/>
      <c r="GOK16" s="389"/>
      <c r="GOL16" s="390"/>
      <c r="GOM16" s="389"/>
      <c r="GON16" s="390"/>
      <c r="GOO16" s="389"/>
      <c r="GOP16" s="390"/>
      <c r="GOQ16" s="389"/>
      <c r="GOR16" s="390"/>
      <c r="GOS16" s="389"/>
      <c r="GOT16" s="390"/>
      <c r="GOU16" s="389"/>
      <c r="GOV16" s="390"/>
      <c r="GOW16" s="389"/>
      <c r="GOX16" s="390"/>
      <c r="GOY16" s="389"/>
      <c r="GOZ16" s="390"/>
      <c r="GPA16" s="389"/>
      <c r="GPB16" s="390"/>
      <c r="GPC16" s="389"/>
      <c r="GPD16" s="390"/>
      <c r="GPE16" s="389"/>
      <c r="GPF16" s="390"/>
      <c r="GPG16" s="389"/>
      <c r="GPH16" s="390"/>
      <c r="GPI16" s="389"/>
      <c r="GPJ16" s="390"/>
      <c r="GPK16" s="389"/>
      <c r="GPL16" s="390"/>
      <c r="GPM16" s="389"/>
      <c r="GPN16" s="390"/>
      <c r="GPO16" s="389"/>
      <c r="GPP16" s="390"/>
      <c r="GPQ16" s="389"/>
      <c r="GPR16" s="390"/>
      <c r="GPS16" s="389"/>
      <c r="GPT16" s="390"/>
      <c r="GPU16" s="389"/>
      <c r="GPV16" s="390"/>
      <c r="GPW16" s="389"/>
      <c r="GPX16" s="390"/>
      <c r="GPY16" s="389"/>
      <c r="GPZ16" s="390"/>
      <c r="GQA16" s="389"/>
      <c r="GQB16" s="390"/>
      <c r="GQC16" s="389"/>
      <c r="GQD16" s="390"/>
      <c r="GQE16" s="389"/>
      <c r="GQF16" s="390"/>
      <c r="GQG16" s="389"/>
      <c r="GQH16" s="390"/>
      <c r="GQI16" s="389"/>
      <c r="GQJ16" s="390"/>
      <c r="GQK16" s="389"/>
      <c r="GQL16" s="390"/>
      <c r="GQM16" s="389"/>
      <c r="GQN16" s="390"/>
      <c r="GQO16" s="389"/>
      <c r="GQP16" s="390"/>
      <c r="GQQ16" s="389"/>
      <c r="GQR16" s="390"/>
      <c r="GQS16" s="389"/>
      <c r="GQT16" s="390"/>
      <c r="GQU16" s="389"/>
      <c r="GQV16" s="390"/>
      <c r="GQW16" s="389"/>
      <c r="GQX16" s="390"/>
      <c r="GQY16" s="389"/>
      <c r="GQZ16" s="390"/>
      <c r="GRA16" s="389"/>
      <c r="GRB16" s="390"/>
      <c r="GRC16" s="389"/>
      <c r="GRD16" s="390"/>
      <c r="GRE16" s="389"/>
      <c r="GRF16" s="390"/>
      <c r="GRG16" s="389"/>
      <c r="GRH16" s="390"/>
      <c r="GRI16" s="389"/>
      <c r="GRJ16" s="390"/>
      <c r="GRK16" s="389"/>
      <c r="GRL16" s="390"/>
      <c r="GRM16" s="389"/>
      <c r="GRN16" s="390"/>
      <c r="GRO16" s="389"/>
      <c r="GRP16" s="390"/>
      <c r="GRQ16" s="389"/>
      <c r="GRR16" s="390"/>
      <c r="GRS16" s="389"/>
      <c r="GRT16" s="390"/>
      <c r="GRU16" s="389"/>
      <c r="GRV16" s="390"/>
      <c r="GRW16" s="389"/>
      <c r="GRX16" s="390"/>
      <c r="GRY16" s="389"/>
      <c r="GRZ16" s="390"/>
      <c r="GSA16" s="389"/>
      <c r="GSB16" s="390"/>
      <c r="GSC16" s="389"/>
      <c r="GSD16" s="390"/>
      <c r="GSE16" s="389"/>
      <c r="GSF16" s="390"/>
      <c r="GSG16" s="389"/>
      <c r="GSH16" s="390"/>
      <c r="GSI16" s="389"/>
      <c r="GSJ16" s="390"/>
      <c r="GSK16" s="389"/>
      <c r="GSL16" s="390"/>
      <c r="GSM16" s="389"/>
      <c r="GSN16" s="390"/>
      <c r="GSO16" s="389"/>
      <c r="GSP16" s="390"/>
      <c r="GSQ16" s="389"/>
      <c r="GSR16" s="390"/>
      <c r="GSS16" s="389"/>
      <c r="GST16" s="390"/>
      <c r="GSU16" s="389"/>
      <c r="GSV16" s="390"/>
      <c r="GSW16" s="389"/>
      <c r="GSX16" s="390"/>
      <c r="GSY16" s="389"/>
      <c r="GSZ16" s="390"/>
      <c r="GTA16" s="389"/>
      <c r="GTB16" s="390"/>
      <c r="GTC16" s="389"/>
      <c r="GTD16" s="390"/>
      <c r="GTE16" s="389"/>
      <c r="GTF16" s="390"/>
      <c r="GTG16" s="389"/>
      <c r="GTH16" s="390"/>
      <c r="GTI16" s="389"/>
      <c r="GTJ16" s="390"/>
      <c r="GTK16" s="389"/>
      <c r="GTL16" s="390"/>
      <c r="GTM16" s="389"/>
      <c r="GTN16" s="390"/>
      <c r="GTO16" s="389"/>
      <c r="GTP16" s="390"/>
      <c r="GTQ16" s="389"/>
      <c r="GTR16" s="390"/>
      <c r="GTS16" s="389"/>
      <c r="GTT16" s="390"/>
      <c r="GTU16" s="389"/>
      <c r="GTV16" s="390"/>
      <c r="GTW16" s="389"/>
      <c r="GTX16" s="390"/>
      <c r="GTY16" s="389"/>
      <c r="GTZ16" s="390"/>
      <c r="GUA16" s="389"/>
      <c r="GUB16" s="390"/>
      <c r="GUC16" s="389"/>
      <c r="GUD16" s="390"/>
      <c r="GUE16" s="389"/>
      <c r="GUF16" s="390"/>
      <c r="GUG16" s="389"/>
      <c r="GUH16" s="390"/>
      <c r="GUI16" s="389"/>
      <c r="GUJ16" s="390"/>
      <c r="GUK16" s="389"/>
      <c r="GUL16" s="390"/>
      <c r="GUM16" s="389"/>
      <c r="GUN16" s="390"/>
      <c r="GUO16" s="389"/>
      <c r="GUP16" s="390"/>
      <c r="GUQ16" s="389"/>
      <c r="GUR16" s="390"/>
      <c r="GUS16" s="389"/>
      <c r="GUT16" s="390"/>
      <c r="GUU16" s="389"/>
      <c r="GUV16" s="390"/>
      <c r="GUW16" s="389"/>
      <c r="GUX16" s="390"/>
      <c r="GUY16" s="389"/>
      <c r="GUZ16" s="390"/>
      <c r="GVA16" s="389"/>
      <c r="GVB16" s="390"/>
      <c r="GVC16" s="389"/>
      <c r="GVD16" s="390"/>
      <c r="GVE16" s="389"/>
      <c r="GVF16" s="390"/>
      <c r="GVG16" s="389"/>
      <c r="GVH16" s="390"/>
      <c r="GVI16" s="389"/>
      <c r="GVJ16" s="390"/>
      <c r="GVK16" s="389"/>
      <c r="GVL16" s="390"/>
      <c r="GVM16" s="389"/>
      <c r="GVN16" s="390"/>
      <c r="GVO16" s="389"/>
      <c r="GVP16" s="390"/>
      <c r="GVQ16" s="389"/>
      <c r="GVR16" s="390"/>
      <c r="GVS16" s="389"/>
      <c r="GVT16" s="390"/>
      <c r="GVU16" s="389"/>
      <c r="GVV16" s="390"/>
      <c r="GVW16" s="389"/>
      <c r="GVX16" s="390"/>
      <c r="GVY16" s="389"/>
      <c r="GVZ16" s="390"/>
      <c r="GWA16" s="389"/>
      <c r="GWB16" s="390"/>
      <c r="GWC16" s="389"/>
      <c r="GWD16" s="390"/>
      <c r="GWE16" s="389"/>
      <c r="GWF16" s="390"/>
      <c r="GWG16" s="389"/>
      <c r="GWH16" s="390"/>
      <c r="GWI16" s="389"/>
      <c r="GWJ16" s="390"/>
      <c r="GWK16" s="389"/>
      <c r="GWL16" s="390"/>
      <c r="GWM16" s="389"/>
      <c r="GWN16" s="390"/>
      <c r="GWO16" s="389"/>
      <c r="GWP16" s="390"/>
      <c r="GWQ16" s="389"/>
      <c r="GWR16" s="390"/>
      <c r="GWS16" s="389"/>
      <c r="GWT16" s="390"/>
      <c r="GWU16" s="389"/>
      <c r="GWV16" s="390"/>
      <c r="GWW16" s="389"/>
      <c r="GWX16" s="390"/>
      <c r="GWY16" s="389"/>
      <c r="GWZ16" s="390"/>
      <c r="GXA16" s="389"/>
      <c r="GXB16" s="390"/>
      <c r="GXC16" s="389"/>
      <c r="GXD16" s="390"/>
      <c r="GXE16" s="389"/>
      <c r="GXF16" s="390"/>
      <c r="GXG16" s="389"/>
      <c r="GXH16" s="390"/>
      <c r="GXI16" s="389"/>
      <c r="GXJ16" s="390"/>
      <c r="GXK16" s="389"/>
      <c r="GXL16" s="390"/>
      <c r="GXM16" s="389"/>
      <c r="GXN16" s="390"/>
      <c r="GXO16" s="389"/>
      <c r="GXP16" s="390"/>
      <c r="GXQ16" s="389"/>
      <c r="GXR16" s="390"/>
      <c r="GXS16" s="389"/>
      <c r="GXT16" s="390"/>
      <c r="GXU16" s="389"/>
      <c r="GXV16" s="390"/>
      <c r="GXW16" s="389"/>
      <c r="GXX16" s="390"/>
      <c r="GXY16" s="389"/>
      <c r="GXZ16" s="390"/>
      <c r="GYA16" s="389"/>
      <c r="GYB16" s="390"/>
      <c r="GYC16" s="389"/>
      <c r="GYD16" s="390"/>
      <c r="GYE16" s="389"/>
      <c r="GYF16" s="390"/>
      <c r="GYG16" s="389"/>
      <c r="GYH16" s="390"/>
      <c r="GYI16" s="389"/>
      <c r="GYJ16" s="390"/>
      <c r="GYK16" s="389"/>
      <c r="GYL16" s="390"/>
      <c r="GYM16" s="389"/>
      <c r="GYN16" s="390"/>
      <c r="GYO16" s="389"/>
      <c r="GYP16" s="390"/>
      <c r="GYQ16" s="389"/>
      <c r="GYR16" s="390"/>
      <c r="GYS16" s="389"/>
      <c r="GYT16" s="390"/>
      <c r="GYU16" s="389"/>
      <c r="GYV16" s="390"/>
      <c r="GYW16" s="389"/>
      <c r="GYX16" s="390"/>
      <c r="GYY16" s="389"/>
      <c r="GYZ16" s="390"/>
      <c r="GZA16" s="389"/>
      <c r="GZB16" s="390"/>
      <c r="GZC16" s="389"/>
      <c r="GZD16" s="390"/>
      <c r="GZE16" s="389"/>
      <c r="GZF16" s="390"/>
      <c r="GZG16" s="389"/>
      <c r="GZH16" s="390"/>
      <c r="GZI16" s="389"/>
      <c r="GZJ16" s="390"/>
      <c r="GZK16" s="389"/>
      <c r="GZL16" s="390"/>
      <c r="GZM16" s="389"/>
      <c r="GZN16" s="390"/>
      <c r="GZO16" s="389"/>
      <c r="GZP16" s="390"/>
      <c r="GZQ16" s="389"/>
      <c r="GZR16" s="390"/>
      <c r="GZS16" s="389"/>
      <c r="GZT16" s="390"/>
      <c r="GZU16" s="389"/>
      <c r="GZV16" s="390"/>
      <c r="GZW16" s="389"/>
      <c r="GZX16" s="390"/>
      <c r="GZY16" s="389"/>
      <c r="GZZ16" s="390"/>
      <c r="HAA16" s="389"/>
      <c r="HAB16" s="390"/>
      <c r="HAC16" s="389"/>
      <c r="HAD16" s="390"/>
      <c r="HAE16" s="389"/>
      <c r="HAF16" s="390"/>
      <c r="HAG16" s="389"/>
      <c r="HAH16" s="390"/>
      <c r="HAI16" s="389"/>
      <c r="HAJ16" s="390"/>
      <c r="HAK16" s="389"/>
      <c r="HAL16" s="390"/>
      <c r="HAM16" s="389"/>
      <c r="HAN16" s="390"/>
      <c r="HAO16" s="389"/>
      <c r="HAP16" s="390"/>
      <c r="HAQ16" s="389"/>
      <c r="HAR16" s="390"/>
      <c r="HAS16" s="389"/>
      <c r="HAT16" s="390"/>
      <c r="HAU16" s="389"/>
      <c r="HAV16" s="390"/>
      <c r="HAW16" s="389"/>
      <c r="HAX16" s="390"/>
      <c r="HAY16" s="389"/>
      <c r="HAZ16" s="390"/>
      <c r="HBA16" s="389"/>
      <c r="HBB16" s="390"/>
      <c r="HBC16" s="389"/>
      <c r="HBD16" s="390"/>
      <c r="HBE16" s="389"/>
      <c r="HBF16" s="390"/>
      <c r="HBG16" s="389"/>
      <c r="HBH16" s="390"/>
      <c r="HBI16" s="389"/>
      <c r="HBJ16" s="390"/>
      <c r="HBK16" s="389"/>
      <c r="HBL16" s="390"/>
      <c r="HBM16" s="389"/>
      <c r="HBN16" s="390"/>
      <c r="HBO16" s="389"/>
      <c r="HBP16" s="390"/>
      <c r="HBQ16" s="389"/>
      <c r="HBR16" s="390"/>
      <c r="HBS16" s="389"/>
      <c r="HBT16" s="390"/>
      <c r="HBU16" s="389"/>
      <c r="HBV16" s="390"/>
      <c r="HBW16" s="389"/>
      <c r="HBX16" s="390"/>
      <c r="HBY16" s="389"/>
      <c r="HBZ16" s="390"/>
      <c r="HCA16" s="389"/>
      <c r="HCB16" s="390"/>
      <c r="HCC16" s="389"/>
      <c r="HCD16" s="390"/>
      <c r="HCE16" s="389"/>
      <c r="HCF16" s="390"/>
      <c r="HCG16" s="389"/>
      <c r="HCH16" s="390"/>
      <c r="HCI16" s="389"/>
      <c r="HCJ16" s="390"/>
      <c r="HCK16" s="389"/>
      <c r="HCL16" s="390"/>
      <c r="HCM16" s="389"/>
      <c r="HCN16" s="390"/>
      <c r="HCO16" s="389"/>
      <c r="HCP16" s="390"/>
      <c r="HCQ16" s="389"/>
      <c r="HCR16" s="390"/>
      <c r="HCS16" s="389"/>
      <c r="HCT16" s="390"/>
      <c r="HCU16" s="389"/>
      <c r="HCV16" s="390"/>
      <c r="HCW16" s="389"/>
      <c r="HCX16" s="390"/>
      <c r="HCY16" s="389"/>
      <c r="HCZ16" s="390"/>
      <c r="HDA16" s="389"/>
      <c r="HDB16" s="390"/>
      <c r="HDC16" s="389"/>
      <c r="HDD16" s="390"/>
      <c r="HDE16" s="389"/>
      <c r="HDF16" s="390"/>
      <c r="HDG16" s="389"/>
      <c r="HDH16" s="390"/>
      <c r="HDI16" s="389"/>
      <c r="HDJ16" s="390"/>
      <c r="HDK16" s="389"/>
      <c r="HDL16" s="390"/>
      <c r="HDM16" s="389"/>
      <c r="HDN16" s="390"/>
      <c r="HDO16" s="389"/>
      <c r="HDP16" s="390"/>
      <c r="HDQ16" s="389"/>
      <c r="HDR16" s="390"/>
      <c r="HDS16" s="389"/>
      <c r="HDT16" s="390"/>
      <c r="HDU16" s="389"/>
      <c r="HDV16" s="390"/>
      <c r="HDW16" s="389"/>
      <c r="HDX16" s="390"/>
      <c r="HDY16" s="389"/>
      <c r="HDZ16" s="390"/>
      <c r="HEA16" s="389"/>
      <c r="HEB16" s="390"/>
      <c r="HEC16" s="389"/>
      <c r="HED16" s="390"/>
      <c r="HEE16" s="389"/>
      <c r="HEF16" s="390"/>
      <c r="HEG16" s="389"/>
      <c r="HEH16" s="390"/>
      <c r="HEI16" s="389"/>
      <c r="HEJ16" s="390"/>
      <c r="HEK16" s="389"/>
      <c r="HEL16" s="390"/>
      <c r="HEM16" s="389"/>
      <c r="HEN16" s="390"/>
      <c r="HEO16" s="389"/>
      <c r="HEP16" s="390"/>
      <c r="HEQ16" s="389"/>
      <c r="HER16" s="390"/>
      <c r="HES16" s="389"/>
      <c r="HET16" s="390"/>
      <c r="HEU16" s="389"/>
      <c r="HEV16" s="390"/>
      <c r="HEW16" s="389"/>
      <c r="HEX16" s="390"/>
      <c r="HEY16" s="389"/>
      <c r="HEZ16" s="390"/>
      <c r="HFA16" s="389"/>
      <c r="HFB16" s="390"/>
      <c r="HFC16" s="389"/>
      <c r="HFD16" s="390"/>
      <c r="HFE16" s="389"/>
      <c r="HFF16" s="390"/>
      <c r="HFG16" s="389"/>
      <c r="HFH16" s="390"/>
      <c r="HFI16" s="389"/>
      <c r="HFJ16" s="390"/>
      <c r="HFK16" s="389"/>
      <c r="HFL16" s="390"/>
      <c r="HFM16" s="389"/>
      <c r="HFN16" s="390"/>
      <c r="HFO16" s="389"/>
      <c r="HFP16" s="390"/>
      <c r="HFQ16" s="389"/>
      <c r="HFR16" s="390"/>
      <c r="HFS16" s="389"/>
      <c r="HFT16" s="390"/>
      <c r="HFU16" s="389"/>
      <c r="HFV16" s="390"/>
      <c r="HFW16" s="389"/>
      <c r="HFX16" s="390"/>
      <c r="HFY16" s="389"/>
      <c r="HFZ16" s="390"/>
      <c r="HGA16" s="389"/>
      <c r="HGB16" s="390"/>
      <c r="HGC16" s="389"/>
      <c r="HGD16" s="390"/>
      <c r="HGE16" s="389"/>
      <c r="HGF16" s="390"/>
      <c r="HGG16" s="389"/>
      <c r="HGH16" s="390"/>
      <c r="HGI16" s="389"/>
      <c r="HGJ16" s="390"/>
      <c r="HGK16" s="389"/>
      <c r="HGL16" s="390"/>
      <c r="HGM16" s="389"/>
      <c r="HGN16" s="390"/>
      <c r="HGO16" s="389"/>
      <c r="HGP16" s="390"/>
      <c r="HGQ16" s="389"/>
      <c r="HGR16" s="390"/>
      <c r="HGS16" s="389"/>
      <c r="HGT16" s="390"/>
      <c r="HGU16" s="389"/>
      <c r="HGV16" s="390"/>
      <c r="HGW16" s="389"/>
      <c r="HGX16" s="390"/>
      <c r="HGY16" s="389"/>
      <c r="HGZ16" s="390"/>
      <c r="HHA16" s="389"/>
      <c r="HHB16" s="390"/>
      <c r="HHC16" s="389"/>
      <c r="HHD16" s="390"/>
      <c r="HHE16" s="389"/>
      <c r="HHF16" s="390"/>
      <c r="HHG16" s="389"/>
      <c r="HHH16" s="390"/>
      <c r="HHI16" s="389"/>
      <c r="HHJ16" s="390"/>
      <c r="HHK16" s="389"/>
      <c r="HHL16" s="390"/>
      <c r="HHM16" s="389"/>
      <c r="HHN16" s="390"/>
      <c r="HHO16" s="389"/>
      <c r="HHP16" s="390"/>
      <c r="HHQ16" s="389"/>
      <c r="HHR16" s="390"/>
      <c r="HHS16" s="389"/>
      <c r="HHT16" s="390"/>
      <c r="HHU16" s="389"/>
      <c r="HHV16" s="390"/>
      <c r="HHW16" s="389"/>
      <c r="HHX16" s="390"/>
      <c r="HHY16" s="389"/>
      <c r="HHZ16" s="390"/>
      <c r="HIA16" s="389"/>
      <c r="HIB16" s="390"/>
      <c r="HIC16" s="389"/>
      <c r="HID16" s="390"/>
      <c r="HIE16" s="389"/>
      <c r="HIF16" s="390"/>
      <c r="HIG16" s="389"/>
      <c r="HIH16" s="390"/>
      <c r="HII16" s="389"/>
      <c r="HIJ16" s="390"/>
      <c r="HIK16" s="389"/>
      <c r="HIL16" s="390"/>
      <c r="HIM16" s="389"/>
      <c r="HIN16" s="390"/>
      <c r="HIO16" s="389"/>
      <c r="HIP16" s="390"/>
      <c r="HIQ16" s="389"/>
      <c r="HIR16" s="390"/>
      <c r="HIS16" s="389"/>
      <c r="HIT16" s="390"/>
      <c r="HIU16" s="389"/>
      <c r="HIV16" s="390"/>
      <c r="HIW16" s="389"/>
      <c r="HIX16" s="390"/>
      <c r="HIY16" s="389"/>
      <c r="HIZ16" s="390"/>
      <c r="HJA16" s="389"/>
      <c r="HJB16" s="390"/>
      <c r="HJC16" s="389"/>
      <c r="HJD16" s="390"/>
      <c r="HJE16" s="389"/>
      <c r="HJF16" s="390"/>
      <c r="HJG16" s="389"/>
      <c r="HJH16" s="390"/>
      <c r="HJI16" s="389"/>
      <c r="HJJ16" s="390"/>
      <c r="HJK16" s="389"/>
      <c r="HJL16" s="390"/>
      <c r="HJM16" s="389"/>
      <c r="HJN16" s="390"/>
      <c r="HJO16" s="389"/>
      <c r="HJP16" s="390"/>
      <c r="HJQ16" s="389"/>
      <c r="HJR16" s="390"/>
      <c r="HJS16" s="389"/>
      <c r="HJT16" s="390"/>
      <c r="HJU16" s="389"/>
      <c r="HJV16" s="390"/>
      <c r="HJW16" s="389"/>
      <c r="HJX16" s="390"/>
      <c r="HJY16" s="389"/>
      <c r="HJZ16" s="390"/>
      <c r="HKA16" s="389"/>
      <c r="HKB16" s="390"/>
      <c r="HKC16" s="389"/>
      <c r="HKD16" s="390"/>
      <c r="HKE16" s="389"/>
      <c r="HKF16" s="390"/>
      <c r="HKG16" s="389"/>
      <c r="HKH16" s="390"/>
      <c r="HKI16" s="389"/>
      <c r="HKJ16" s="390"/>
      <c r="HKK16" s="389"/>
      <c r="HKL16" s="390"/>
      <c r="HKM16" s="389"/>
      <c r="HKN16" s="390"/>
      <c r="HKO16" s="389"/>
      <c r="HKP16" s="390"/>
      <c r="HKQ16" s="389"/>
      <c r="HKR16" s="390"/>
      <c r="HKS16" s="389"/>
      <c r="HKT16" s="390"/>
      <c r="HKU16" s="389"/>
      <c r="HKV16" s="390"/>
      <c r="HKW16" s="389"/>
      <c r="HKX16" s="390"/>
      <c r="HKY16" s="389"/>
      <c r="HKZ16" s="390"/>
      <c r="HLA16" s="389"/>
      <c r="HLB16" s="390"/>
      <c r="HLC16" s="389"/>
      <c r="HLD16" s="390"/>
      <c r="HLE16" s="389"/>
      <c r="HLF16" s="390"/>
      <c r="HLG16" s="389"/>
      <c r="HLH16" s="390"/>
      <c r="HLI16" s="389"/>
      <c r="HLJ16" s="390"/>
      <c r="HLK16" s="389"/>
      <c r="HLL16" s="390"/>
      <c r="HLM16" s="389"/>
      <c r="HLN16" s="390"/>
      <c r="HLO16" s="389"/>
      <c r="HLP16" s="390"/>
      <c r="HLQ16" s="389"/>
      <c r="HLR16" s="390"/>
      <c r="HLS16" s="389"/>
      <c r="HLT16" s="390"/>
      <c r="HLU16" s="389"/>
      <c r="HLV16" s="390"/>
      <c r="HLW16" s="389"/>
      <c r="HLX16" s="390"/>
      <c r="HLY16" s="389"/>
      <c r="HLZ16" s="390"/>
      <c r="HMA16" s="389"/>
      <c r="HMB16" s="390"/>
      <c r="HMC16" s="389"/>
      <c r="HMD16" s="390"/>
      <c r="HME16" s="389"/>
      <c r="HMF16" s="390"/>
      <c r="HMG16" s="389"/>
      <c r="HMH16" s="390"/>
      <c r="HMI16" s="389"/>
      <c r="HMJ16" s="390"/>
      <c r="HMK16" s="389"/>
      <c r="HML16" s="390"/>
      <c r="HMM16" s="389"/>
      <c r="HMN16" s="390"/>
      <c r="HMO16" s="389"/>
      <c r="HMP16" s="390"/>
      <c r="HMQ16" s="389"/>
      <c r="HMR16" s="390"/>
      <c r="HMS16" s="389"/>
      <c r="HMT16" s="390"/>
      <c r="HMU16" s="389"/>
      <c r="HMV16" s="390"/>
      <c r="HMW16" s="389"/>
      <c r="HMX16" s="390"/>
      <c r="HMY16" s="389"/>
      <c r="HMZ16" s="390"/>
      <c r="HNA16" s="389"/>
      <c r="HNB16" s="390"/>
      <c r="HNC16" s="389"/>
      <c r="HND16" s="390"/>
      <c r="HNE16" s="389"/>
      <c r="HNF16" s="390"/>
      <c r="HNG16" s="389"/>
      <c r="HNH16" s="390"/>
      <c r="HNI16" s="389"/>
      <c r="HNJ16" s="390"/>
      <c r="HNK16" s="389"/>
      <c r="HNL16" s="390"/>
      <c r="HNM16" s="389"/>
      <c r="HNN16" s="390"/>
      <c r="HNO16" s="389"/>
      <c r="HNP16" s="390"/>
      <c r="HNQ16" s="389"/>
      <c r="HNR16" s="390"/>
      <c r="HNS16" s="389"/>
      <c r="HNT16" s="390"/>
      <c r="HNU16" s="389"/>
      <c r="HNV16" s="390"/>
      <c r="HNW16" s="389"/>
      <c r="HNX16" s="390"/>
      <c r="HNY16" s="389"/>
      <c r="HNZ16" s="390"/>
      <c r="HOA16" s="389"/>
      <c r="HOB16" s="390"/>
      <c r="HOC16" s="389"/>
      <c r="HOD16" s="390"/>
      <c r="HOE16" s="389"/>
      <c r="HOF16" s="390"/>
      <c r="HOG16" s="389"/>
      <c r="HOH16" s="390"/>
      <c r="HOI16" s="389"/>
      <c r="HOJ16" s="390"/>
      <c r="HOK16" s="389"/>
      <c r="HOL16" s="390"/>
      <c r="HOM16" s="389"/>
      <c r="HON16" s="390"/>
      <c r="HOO16" s="389"/>
      <c r="HOP16" s="390"/>
      <c r="HOQ16" s="389"/>
      <c r="HOR16" s="390"/>
      <c r="HOS16" s="389"/>
      <c r="HOT16" s="390"/>
      <c r="HOU16" s="389"/>
      <c r="HOV16" s="390"/>
      <c r="HOW16" s="389"/>
      <c r="HOX16" s="390"/>
      <c r="HOY16" s="389"/>
      <c r="HOZ16" s="390"/>
      <c r="HPA16" s="389"/>
      <c r="HPB16" s="390"/>
      <c r="HPC16" s="389"/>
      <c r="HPD16" s="390"/>
      <c r="HPE16" s="389"/>
      <c r="HPF16" s="390"/>
      <c r="HPG16" s="389"/>
      <c r="HPH16" s="390"/>
      <c r="HPI16" s="389"/>
      <c r="HPJ16" s="390"/>
      <c r="HPK16" s="389"/>
      <c r="HPL16" s="390"/>
      <c r="HPM16" s="389"/>
      <c r="HPN16" s="390"/>
      <c r="HPO16" s="389"/>
      <c r="HPP16" s="390"/>
      <c r="HPQ16" s="389"/>
      <c r="HPR16" s="390"/>
      <c r="HPS16" s="389"/>
      <c r="HPT16" s="390"/>
      <c r="HPU16" s="389"/>
      <c r="HPV16" s="390"/>
      <c r="HPW16" s="389"/>
      <c r="HPX16" s="390"/>
      <c r="HPY16" s="389"/>
      <c r="HPZ16" s="390"/>
      <c r="HQA16" s="389"/>
      <c r="HQB16" s="390"/>
      <c r="HQC16" s="389"/>
      <c r="HQD16" s="390"/>
      <c r="HQE16" s="389"/>
      <c r="HQF16" s="390"/>
      <c r="HQG16" s="389"/>
      <c r="HQH16" s="390"/>
      <c r="HQI16" s="389"/>
      <c r="HQJ16" s="390"/>
      <c r="HQK16" s="389"/>
      <c r="HQL16" s="390"/>
      <c r="HQM16" s="389"/>
      <c r="HQN16" s="390"/>
      <c r="HQO16" s="389"/>
      <c r="HQP16" s="390"/>
      <c r="HQQ16" s="389"/>
      <c r="HQR16" s="390"/>
      <c r="HQS16" s="389"/>
      <c r="HQT16" s="390"/>
      <c r="HQU16" s="389"/>
      <c r="HQV16" s="390"/>
      <c r="HQW16" s="389"/>
      <c r="HQX16" s="390"/>
      <c r="HQY16" s="389"/>
      <c r="HQZ16" s="390"/>
      <c r="HRA16" s="389"/>
      <c r="HRB16" s="390"/>
      <c r="HRC16" s="389"/>
      <c r="HRD16" s="390"/>
      <c r="HRE16" s="389"/>
      <c r="HRF16" s="390"/>
      <c r="HRG16" s="389"/>
      <c r="HRH16" s="390"/>
      <c r="HRI16" s="389"/>
      <c r="HRJ16" s="390"/>
      <c r="HRK16" s="389"/>
      <c r="HRL16" s="390"/>
      <c r="HRM16" s="389"/>
      <c r="HRN16" s="390"/>
      <c r="HRO16" s="389"/>
      <c r="HRP16" s="390"/>
      <c r="HRQ16" s="389"/>
      <c r="HRR16" s="390"/>
      <c r="HRS16" s="389"/>
      <c r="HRT16" s="390"/>
      <c r="HRU16" s="389"/>
      <c r="HRV16" s="390"/>
      <c r="HRW16" s="389"/>
      <c r="HRX16" s="390"/>
      <c r="HRY16" s="389"/>
      <c r="HRZ16" s="390"/>
      <c r="HSA16" s="389"/>
      <c r="HSB16" s="390"/>
      <c r="HSC16" s="389"/>
      <c r="HSD16" s="390"/>
      <c r="HSE16" s="389"/>
      <c r="HSF16" s="390"/>
      <c r="HSG16" s="389"/>
      <c r="HSH16" s="390"/>
      <c r="HSI16" s="389"/>
      <c r="HSJ16" s="390"/>
      <c r="HSK16" s="389"/>
      <c r="HSL16" s="390"/>
      <c r="HSM16" s="389"/>
      <c r="HSN16" s="390"/>
      <c r="HSO16" s="389"/>
      <c r="HSP16" s="390"/>
      <c r="HSQ16" s="389"/>
      <c r="HSR16" s="390"/>
      <c r="HSS16" s="389"/>
      <c r="HST16" s="390"/>
      <c r="HSU16" s="389"/>
      <c r="HSV16" s="390"/>
      <c r="HSW16" s="389"/>
      <c r="HSX16" s="390"/>
      <c r="HSY16" s="389"/>
      <c r="HSZ16" s="390"/>
      <c r="HTA16" s="389"/>
      <c r="HTB16" s="390"/>
      <c r="HTC16" s="389"/>
      <c r="HTD16" s="390"/>
      <c r="HTE16" s="389"/>
      <c r="HTF16" s="390"/>
      <c r="HTG16" s="389"/>
      <c r="HTH16" s="390"/>
      <c r="HTI16" s="389"/>
      <c r="HTJ16" s="390"/>
      <c r="HTK16" s="389"/>
      <c r="HTL16" s="390"/>
      <c r="HTM16" s="389"/>
      <c r="HTN16" s="390"/>
      <c r="HTO16" s="389"/>
      <c r="HTP16" s="390"/>
      <c r="HTQ16" s="389"/>
      <c r="HTR16" s="390"/>
      <c r="HTS16" s="389"/>
      <c r="HTT16" s="390"/>
      <c r="HTU16" s="389"/>
      <c r="HTV16" s="390"/>
      <c r="HTW16" s="389"/>
      <c r="HTX16" s="390"/>
      <c r="HTY16" s="389"/>
      <c r="HTZ16" s="390"/>
      <c r="HUA16" s="389"/>
      <c r="HUB16" s="390"/>
      <c r="HUC16" s="389"/>
      <c r="HUD16" s="390"/>
      <c r="HUE16" s="389"/>
      <c r="HUF16" s="390"/>
      <c r="HUG16" s="389"/>
      <c r="HUH16" s="390"/>
      <c r="HUI16" s="389"/>
      <c r="HUJ16" s="390"/>
      <c r="HUK16" s="389"/>
      <c r="HUL16" s="390"/>
      <c r="HUM16" s="389"/>
      <c r="HUN16" s="390"/>
      <c r="HUO16" s="389"/>
      <c r="HUP16" s="390"/>
      <c r="HUQ16" s="389"/>
      <c r="HUR16" s="390"/>
      <c r="HUS16" s="389"/>
      <c r="HUT16" s="390"/>
      <c r="HUU16" s="389"/>
      <c r="HUV16" s="390"/>
      <c r="HUW16" s="389"/>
      <c r="HUX16" s="390"/>
      <c r="HUY16" s="389"/>
      <c r="HUZ16" s="390"/>
      <c r="HVA16" s="389"/>
      <c r="HVB16" s="390"/>
      <c r="HVC16" s="389"/>
      <c r="HVD16" s="390"/>
      <c r="HVE16" s="389"/>
      <c r="HVF16" s="390"/>
      <c r="HVG16" s="389"/>
      <c r="HVH16" s="390"/>
      <c r="HVI16" s="389"/>
      <c r="HVJ16" s="390"/>
      <c r="HVK16" s="389"/>
      <c r="HVL16" s="390"/>
      <c r="HVM16" s="389"/>
      <c r="HVN16" s="390"/>
      <c r="HVO16" s="389"/>
      <c r="HVP16" s="390"/>
      <c r="HVQ16" s="389"/>
      <c r="HVR16" s="390"/>
      <c r="HVS16" s="389"/>
      <c r="HVT16" s="390"/>
      <c r="HVU16" s="389"/>
      <c r="HVV16" s="390"/>
      <c r="HVW16" s="389"/>
      <c r="HVX16" s="390"/>
      <c r="HVY16" s="389"/>
      <c r="HVZ16" s="390"/>
      <c r="HWA16" s="389"/>
      <c r="HWB16" s="390"/>
      <c r="HWC16" s="389"/>
      <c r="HWD16" s="390"/>
      <c r="HWE16" s="389"/>
      <c r="HWF16" s="390"/>
      <c r="HWG16" s="389"/>
      <c r="HWH16" s="390"/>
      <c r="HWI16" s="389"/>
      <c r="HWJ16" s="390"/>
      <c r="HWK16" s="389"/>
      <c r="HWL16" s="390"/>
      <c r="HWM16" s="389"/>
      <c r="HWN16" s="390"/>
      <c r="HWO16" s="389"/>
      <c r="HWP16" s="390"/>
      <c r="HWQ16" s="389"/>
      <c r="HWR16" s="390"/>
      <c r="HWS16" s="389"/>
      <c r="HWT16" s="390"/>
      <c r="HWU16" s="389"/>
      <c r="HWV16" s="390"/>
      <c r="HWW16" s="389"/>
      <c r="HWX16" s="390"/>
      <c r="HWY16" s="389"/>
      <c r="HWZ16" s="390"/>
      <c r="HXA16" s="389"/>
      <c r="HXB16" s="390"/>
      <c r="HXC16" s="389"/>
      <c r="HXD16" s="390"/>
      <c r="HXE16" s="389"/>
      <c r="HXF16" s="390"/>
      <c r="HXG16" s="389"/>
      <c r="HXH16" s="390"/>
      <c r="HXI16" s="389"/>
      <c r="HXJ16" s="390"/>
      <c r="HXK16" s="389"/>
      <c r="HXL16" s="390"/>
      <c r="HXM16" s="389"/>
      <c r="HXN16" s="390"/>
      <c r="HXO16" s="389"/>
      <c r="HXP16" s="390"/>
      <c r="HXQ16" s="389"/>
      <c r="HXR16" s="390"/>
      <c r="HXS16" s="389"/>
      <c r="HXT16" s="390"/>
      <c r="HXU16" s="389"/>
      <c r="HXV16" s="390"/>
      <c r="HXW16" s="389"/>
      <c r="HXX16" s="390"/>
      <c r="HXY16" s="389"/>
      <c r="HXZ16" s="390"/>
      <c r="HYA16" s="389"/>
      <c r="HYB16" s="390"/>
      <c r="HYC16" s="389"/>
      <c r="HYD16" s="390"/>
      <c r="HYE16" s="389"/>
      <c r="HYF16" s="390"/>
      <c r="HYG16" s="389"/>
      <c r="HYH16" s="390"/>
      <c r="HYI16" s="389"/>
      <c r="HYJ16" s="390"/>
      <c r="HYK16" s="389"/>
      <c r="HYL16" s="390"/>
      <c r="HYM16" s="389"/>
      <c r="HYN16" s="390"/>
      <c r="HYO16" s="389"/>
      <c r="HYP16" s="390"/>
      <c r="HYQ16" s="389"/>
      <c r="HYR16" s="390"/>
      <c r="HYS16" s="389"/>
      <c r="HYT16" s="390"/>
      <c r="HYU16" s="389"/>
      <c r="HYV16" s="390"/>
      <c r="HYW16" s="389"/>
      <c r="HYX16" s="390"/>
      <c r="HYY16" s="389"/>
      <c r="HYZ16" s="390"/>
      <c r="HZA16" s="389"/>
      <c r="HZB16" s="390"/>
      <c r="HZC16" s="389"/>
      <c r="HZD16" s="390"/>
      <c r="HZE16" s="389"/>
      <c r="HZF16" s="390"/>
      <c r="HZG16" s="389"/>
      <c r="HZH16" s="390"/>
      <c r="HZI16" s="389"/>
      <c r="HZJ16" s="390"/>
      <c r="HZK16" s="389"/>
      <c r="HZL16" s="390"/>
      <c r="HZM16" s="389"/>
      <c r="HZN16" s="390"/>
      <c r="HZO16" s="389"/>
      <c r="HZP16" s="390"/>
      <c r="HZQ16" s="389"/>
      <c r="HZR16" s="390"/>
      <c r="HZS16" s="389"/>
      <c r="HZT16" s="390"/>
      <c r="HZU16" s="389"/>
      <c r="HZV16" s="390"/>
      <c r="HZW16" s="389"/>
      <c r="HZX16" s="390"/>
      <c r="HZY16" s="389"/>
      <c r="HZZ16" s="390"/>
      <c r="IAA16" s="389"/>
      <c r="IAB16" s="390"/>
      <c r="IAC16" s="389"/>
      <c r="IAD16" s="390"/>
      <c r="IAE16" s="389"/>
      <c r="IAF16" s="390"/>
      <c r="IAG16" s="389"/>
      <c r="IAH16" s="390"/>
      <c r="IAI16" s="389"/>
      <c r="IAJ16" s="390"/>
      <c r="IAK16" s="389"/>
      <c r="IAL16" s="390"/>
      <c r="IAM16" s="389"/>
      <c r="IAN16" s="390"/>
      <c r="IAO16" s="389"/>
      <c r="IAP16" s="390"/>
      <c r="IAQ16" s="389"/>
      <c r="IAR16" s="390"/>
      <c r="IAS16" s="389"/>
      <c r="IAT16" s="390"/>
      <c r="IAU16" s="389"/>
      <c r="IAV16" s="390"/>
      <c r="IAW16" s="389"/>
      <c r="IAX16" s="390"/>
      <c r="IAY16" s="389"/>
      <c r="IAZ16" s="390"/>
      <c r="IBA16" s="389"/>
      <c r="IBB16" s="390"/>
      <c r="IBC16" s="389"/>
      <c r="IBD16" s="390"/>
      <c r="IBE16" s="389"/>
      <c r="IBF16" s="390"/>
      <c r="IBG16" s="389"/>
      <c r="IBH16" s="390"/>
      <c r="IBI16" s="389"/>
      <c r="IBJ16" s="390"/>
      <c r="IBK16" s="389"/>
      <c r="IBL16" s="390"/>
      <c r="IBM16" s="389"/>
      <c r="IBN16" s="390"/>
      <c r="IBO16" s="389"/>
      <c r="IBP16" s="390"/>
      <c r="IBQ16" s="389"/>
      <c r="IBR16" s="390"/>
      <c r="IBS16" s="389"/>
      <c r="IBT16" s="390"/>
      <c r="IBU16" s="389"/>
      <c r="IBV16" s="390"/>
      <c r="IBW16" s="389"/>
      <c r="IBX16" s="390"/>
      <c r="IBY16" s="389"/>
      <c r="IBZ16" s="390"/>
      <c r="ICA16" s="389"/>
      <c r="ICB16" s="390"/>
      <c r="ICC16" s="389"/>
      <c r="ICD16" s="390"/>
      <c r="ICE16" s="389"/>
      <c r="ICF16" s="390"/>
      <c r="ICG16" s="389"/>
      <c r="ICH16" s="390"/>
      <c r="ICI16" s="389"/>
      <c r="ICJ16" s="390"/>
      <c r="ICK16" s="389"/>
      <c r="ICL16" s="390"/>
      <c r="ICM16" s="389"/>
      <c r="ICN16" s="390"/>
      <c r="ICO16" s="389"/>
      <c r="ICP16" s="390"/>
      <c r="ICQ16" s="389"/>
      <c r="ICR16" s="390"/>
      <c r="ICS16" s="389"/>
      <c r="ICT16" s="390"/>
      <c r="ICU16" s="389"/>
      <c r="ICV16" s="390"/>
      <c r="ICW16" s="389"/>
      <c r="ICX16" s="390"/>
      <c r="ICY16" s="389"/>
      <c r="ICZ16" s="390"/>
      <c r="IDA16" s="389"/>
      <c r="IDB16" s="390"/>
      <c r="IDC16" s="389"/>
      <c r="IDD16" s="390"/>
      <c r="IDE16" s="389"/>
      <c r="IDF16" s="390"/>
      <c r="IDG16" s="389"/>
      <c r="IDH16" s="390"/>
      <c r="IDI16" s="389"/>
      <c r="IDJ16" s="390"/>
      <c r="IDK16" s="389"/>
      <c r="IDL16" s="390"/>
      <c r="IDM16" s="389"/>
      <c r="IDN16" s="390"/>
      <c r="IDO16" s="389"/>
      <c r="IDP16" s="390"/>
      <c r="IDQ16" s="389"/>
      <c r="IDR16" s="390"/>
      <c r="IDS16" s="389"/>
      <c r="IDT16" s="390"/>
      <c r="IDU16" s="389"/>
      <c r="IDV16" s="390"/>
      <c r="IDW16" s="389"/>
      <c r="IDX16" s="390"/>
      <c r="IDY16" s="389"/>
      <c r="IDZ16" s="390"/>
      <c r="IEA16" s="389"/>
      <c r="IEB16" s="390"/>
      <c r="IEC16" s="389"/>
      <c r="IED16" s="390"/>
      <c r="IEE16" s="389"/>
      <c r="IEF16" s="390"/>
      <c r="IEG16" s="389"/>
      <c r="IEH16" s="390"/>
      <c r="IEI16" s="389"/>
      <c r="IEJ16" s="390"/>
      <c r="IEK16" s="389"/>
      <c r="IEL16" s="390"/>
      <c r="IEM16" s="389"/>
      <c r="IEN16" s="390"/>
      <c r="IEO16" s="389"/>
      <c r="IEP16" s="390"/>
      <c r="IEQ16" s="389"/>
      <c r="IER16" s="390"/>
      <c r="IES16" s="389"/>
      <c r="IET16" s="390"/>
      <c r="IEU16" s="389"/>
      <c r="IEV16" s="390"/>
      <c r="IEW16" s="389"/>
      <c r="IEX16" s="390"/>
      <c r="IEY16" s="389"/>
      <c r="IEZ16" s="390"/>
      <c r="IFA16" s="389"/>
      <c r="IFB16" s="390"/>
      <c r="IFC16" s="389"/>
      <c r="IFD16" s="390"/>
      <c r="IFE16" s="389"/>
      <c r="IFF16" s="390"/>
      <c r="IFG16" s="389"/>
      <c r="IFH16" s="390"/>
      <c r="IFI16" s="389"/>
      <c r="IFJ16" s="390"/>
      <c r="IFK16" s="389"/>
      <c r="IFL16" s="390"/>
      <c r="IFM16" s="389"/>
      <c r="IFN16" s="390"/>
      <c r="IFO16" s="389"/>
      <c r="IFP16" s="390"/>
      <c r="IFQ16" s="389"/>
      <c r="IFR16" s="390"/>
      <c r="IFS16" s="389"/>
      <c r="IFT16" s="390"/>
      <c r="IFU16" s="389"/>
      <c r="IFV16" s="390"/>
      <c r="IFW16" s="389"/>
      <c r="IFX16" s="390"/>
      <c r="IFY16" s="389"/>
      <c r="IFZ16" s="390"/>
      <c r="IGA16" s="389"/>
      <c r="IGB16" s="390"/>
      <c r="IGC16" s="389"/>
      <c r="IGD16" s="390"/>
      <c r="IGE16" s="389"/>
      <c r="IGF16" s="390"/>
      <c r="IGG16" s="389"/>
      <c r="IGH16" s="390"/>
      <c r="IGI16" s="389"/>
      <c r="IGJ16" s="390"/>
      <c r="IGK16" s="389"/>
      <c r="IGL16" s="390"/>
      <c r="IGM16" s="389"/>
      <c r="IGN16" s="390"/>
      <c r="IGO16" s="389"/>
      <c r="IGP16" s="390"/>
      <c r="IGQ16" s="389"/>
      <c r="IGR16" s="390"/>
      <c r="IGS16" s="389"/>
      <c r="IGT16" s="390"/>
      <c r="IGU16" s="389"/>
      <c r="IGV16" s="390"/>
      <c r="IGW16" s="389"/>
      <c r="IGX16" s="390"/>
      <c r="IGY16" s="389"/>
      <c r="IGZ16" s="390"/>
      <c r="IHA16" s="389"/>
      <c r="IHB16" s="390"/>
      <c r="IHC16" s="389"/>
      <c r="IHD16" s="390"/>
      <c r="IHE16" s="389"/>
      <c r="IHF16" s="390"/>
      <c r="IHG16" s="389"/>
      <c r="IHH16" s="390"/>
      <c r="IHI16" s="389"/>
      <c r="IHJ16" s="390"/>
      <c r="IHK16" s="389"/>
      <c r="IHL16" s="390"/>
      <c r="IHM16" s="389"/>
      <c r="IHN16" s="390"/>
      <c r="IHO16" s="389"/>
      <c r="IHP16" s="390"/>
      <c r="IHQ16" s="389"/>
      <c r="IHR16" s="390"/>
      <c r="IHS16" s="389"/>
      <c r="IHT16" s="390"/>
      <c r="IHU16" s="389"/>
      <c r="IHV16" s="390"/>
      <c r="IHW16" s="389"/>
      <c r="IHX16" s="390"/>
      <c r="IHY16" s="389"/>
      <c r="IHZ16" s="390"/>
      <c r="IIA16" s="389"/>
      <c r="IIB16" s="390"/>
      <c r="IIC16" s="389"/>
      <c r="IID16" s="390"/>
      <c r="IIE16" s="389"/>
      <c r="IIF16" s="390"/>
      <c r="IIG16" s="389"/>
      <c r="IIH16" s="390"/>
      <c r="III16" s="389"/>
      <c r="IIJ16" s="390"/>
      <c r="IIK16" s="389"/>
      <c r="IIL16" s="390"/>
      <c r="IIM16" s="389"/>
      <c r="IIN16" s="390"/>
      <c r="IIO16" s="389"/>
      <c r="IIP16" s="390"/>
      <c r="IIQ16" s="389"/>
      <c r="IIR16" s="390"/>
      <c r="IIS16" s="389"/>
      <c r="IIT16" s="390"/>
      <c r="IIU16" s="389"/>
      <c r="IIV16" s="390"/>
      <c r="IIW16" s="389"/>
      <c r="IIX16" s="390"/>
      <c r="IIY16" s="389"/>
      <c r="IIZ16" s="390"/>
      <c r="IJA16" s="389"/>
      <c r="IJB16" s="390"/>
      <c r="IJC16" s="389"/>
      <c r="IJD16" s="390"/>
      <c r="IJE16" s="389"/>
      <c r="IJF16" s="390"/>
      <c r="IJG16" s="389"/>
      <c r="IJH16" s="390"/>
      <c r="IJI16" s="389"/>
      <c r="IJJ16" s="390"/>
      <c r="IJK16" s="389"/>
      <c r="IJL16" s="390"/>
      <c r="IJM16" s="389"/>
      <c r="IJN16" s="390"/>
      <c r="IJO16" s="389"/>
      <c r="IJP16" s="390"/>
      <c r="IJQ16" s="389"/>
      <c r="IJR16" s="390"/>
      <c r="IJS16" s="389"/>
      <c r="IJT16" s="390"/>
      <c r="IJU16" s="389"/>
      <c r="IJV16" s="390"/>
      <c r="IJW16" s="389"/>
      <c r="IJX16" s="390"/>
      <c r="IJY16" s="389"/>
      <c r="IJZ16" s="390"/>
      <c r="IKA16" s="389"/>
      <c r="IKB16" s="390"/>
      <c r="IKC16" s="389"/>
      <c r="IKD16" s="390"/>
      <c r="IKE16" s="389"/>
      <c r="IKF16" s="390"/>
      <c r="IKG16" s="389"/>
      <c r="IKH16" s="390"/>
      <c r="IKI16" s="389"/>
      <c r="IKJ16" s="390"/>
      <c r="IKK16" s="389"/>
      <c r="IKL16" s="390"/>
      <c r="IKM16" s="389"/>
      <c r="IKN16" s="390"/>
      <c r="IKO16" s="389"/>
      <c r="IKP16" s="390"/>
      <c r="IKQ16" s="389"/>
      <c r="IKR16" s="390"/>
      <c r="IKS16" s="389"/>
      <c r="IKT16" s="390"/>
      <c r="IKU16" s="389"/>
      <c r="IKV16" s="390"/>
      <c r="IKW16" s="389"/>
      <c r="IKX16" s="390"/>
      <c r="IKY16" s="389"/>
      <c r="IKZ16" s="390"/>
      <c r="ILA16" s="389"/>
      <c r="ILB16" s="390"/>
      <c r="ILC16" s="389"/>
      <c r="ILD16" s="390"/>
      <c r="ILE16" s="389"/>
      <c r="ILF16" s="390"/>
      <c r="ILG16" s="389"/>
      <c r="ILH16" s="390"/>
      <c r="ILI16" s="389"/>
      <c r="ILJ16" s="390"/>
      <c r="ILK16" s="389"/>
      <c r="ILL16" s="390"/>
      <c r="ILM16" s="389"/>
      <c r="ILN16" s="390"/>
      <c r="ILO16" s="389"/>
      <c r="ILP16" s="390"/>
      <c r="ILQ16" s="389"/>
      <c r="ILR16" s="390"/>
      <c r="ILS16" s="389"/>
      <c r="ILT16" s="390"/>
      <c r="ILU16" s="389"/>
      <c r="ILV16" s="390"/>
      <c r="ILW16" s="389"/>
      <c r="ILX16" s="390"/>
      <c r="ILY16" s="389"/>
      <c r="ILZ16" s="390"/>
      <c r="IMA16" s="389"/>
      <c r="IMB16" s="390"/>
      <c r="IMC16" s="389"/>
      <c r="IMD16" s="390"/>
      <c r="IME16" s="389"/>
      <c r="IMF16" s="390"/>
      <c r="IMG16" s="389"/>
      <c r="IMH16" s="390"/>
      <c r="IMI16" s="389"/>
      <c r="IMJ16" s="390"/>
      <c r="IMK16" s="389"/>
      <c r="IML16" s="390"/>
      <c r="IMM16" s="389"/>
      <c r="IMN16" s="390"/>
      <c r="IMO16" s="389"/>
      <c r="IMP16" s="390"/>
      <c r="IMQ16" s="389"/>
      <c r="IMR16" s="390"/>
      <c r="IMS16" s="389"/>
      <c r="IMT16" s="390"/>
      <c r="IMU16" s="389"/>
      <c r="IMV16" s="390"/>
      <c r="IMW16" s="389"/>
      <c r="IMX16" s="390"/>
      <c r="IMY16" s="389"/>
      <c r="IMZ16" s="390"/>
      <c r="INA16" s="389"/>
      <c r="INB16" s="390"/>
      <c r="INC16" s="389"/>
      <c r="IND16" s="390"/>
      <c r="INE16" s="389"/>
      <c r="INF16" s="390"/>
      <c r="ING16" s="389"/>
      <c r="INH16" s="390"/>
      <c r="INI16" s="389"/>
      <c r="INJ16" s="390"/>
      <c r="INK16" s="389"/>
      <c r="INL16" s="390"/>
      <c r="INM16" s="389"/>
      <c r="INN16" s="390"/>
      <c r="INO16" s="389"/>
      <c r="INP16" s="390"/>
      <c r="INQ16" s="389"/>
      <c r="INR16" s="390"/>
      <c r="INS16" s="389"/>
      <c r="INT16" s="390"/>
      <c r="INU16" s="389"/>
      <c r="INV16" s="390"/>
      <c r="INW16" s="389"/>
      <c r="INX16" s="390"/>
      <c r="INY16" s="389"/>
      <c r="INZ16" s="390"/>
      <c r="IOA16" s="389"/>
      <c r="IOB16" s="390"/>
      <c r="IOC16" s="389"/>
      <c r="IOD16" s="390"/>
      <c r="IOE16" s="389"/>
      <c r="IOF16" s="390"/>
      <c r="IOG16" s="389"/>
      <c r="IOH16" s="390"/>
      <c r="IOI16" s="389"/>
      <c r="IOJ16" s="390"/>
      <c r="IOK16" s="389"/>
      <c r="IOL16" s="390"/>
      <c r="IOM16" s="389"/>
      <c r="ION16" s="390"/>
      <c r="IOO16" s="389"/>
      <c r="IOP16" s="390"/>
      <c r="IOQ16" s="389"/>
      <c r="IOR16" s="390"/>
      <c r="IOS16" s="389"/>
      <c r="IOT16" s="390"/>
      <c r="IOU16" s="389"/>
      <c r="IOV16" s="390"/>
      <c r="IOW16" s="389"/>
      <c r="IOX16" s="390"/>
      <c r="IOY16" s="389"/>
      <c r="IOZ16" s="390"/>
      <c r="IPA16" s="389"/>
      <c r="IPB16" s="390"/>
      <c r="IPC16" s="389"/>
      <c r="IPD16" s="390"/>
      <c r="IPE16" s="389"/>
      <c r="IPF16" s="390"/>
      <c r="IPG16" s="389"/>
      <c r="IPH16" s="390"/>
      <c r="IPI16" s="389"/>
      <c r="IPJ16" s="390"/>
      <c r="IPK16" s="389"/>
      <c r="IPL16" s="390"/>
      <c r="IPM16" s="389"/>
      <c r="IPN16" s="390"/>
      <c r="IPO16" s="389"/>
      <c r="IPP16" s="390"/>
      <c r="IPQ16" s="389"/>
      <c r="IPR16" s="390"/>
      <c r="IPS16" s="389"/>
      <c r="IPT16" s="390"/>
      <c r="IPU16" s="389"/>
      <c r="IPV16" s="390"/>
      <c r="IPW16" s="389"/>
      <c r="IPX16" s="390"/>
      <c r="IPY16" s="389"/>
      <c r="IPZ16" s="390"/>
      <c r="IQA16" s="389"/>
      <c r="IQB16" s="390"/>
      <c r="IQC16" s="389"/>
      <c r="IQD16" s="390"/>
      <c r="IQE16" s="389"/>
      <c r="IQF16" s="390"/>
      <c r="IQG16" s="389"/>
      <c r="IQH16" s="390"/>
      <c r="IQI16" s="389"/>
      <c r="IQJ16" s="390"/>
      <c r="IQK16" s="389"/>
      <c r="IQL16" s="390"/>
      <c r="IQM16" s="389"/>
      <c r="IQN16" s="390"/>
      <c r="IQO16" s="389"/>
      <c r="IQP16" s="390"/>
      <c r="IQQ16" s="389"/>
      <c r="IQR16" s="390"/>
      <c r="IQS16" s="389"/>
      <c r="IQT16" s="390"/>
      <c r="IQU16" s="389"/>
      <c r="IQV16" s="390"/>
      <c r="IQW16" s="389"/>
      <c r="IQX16" s="390"/>
      <c r="IQY16" s="389"/>
      <c r="IQZ16" s="390"/>
      <c r="IRA16" s="389"/>
      <c r="IRB16" s="390"/>
      <c r="IRC16" s="389"/>
      <c r="IRD16" s="390"/>
      <c r="IRE16" s="389"/>
      <c r="IRF16" s="390"/>
      <c r="IRG16" s="389"/>
      <c r="IRH16" s="390"/>
      <c r="IRI16" s="389"/>
      <c r="IRJ16" s="390"/>
      <c r="IRK16" s="389"/>
      <c r="IRL16" s="390"/>
      <c r="IRM16" s="389"/>
      <c r="IRN16" s="390"/>
      <c r="IRO16" s="389"/>
      <c r="IRP16" s="390"/>
      <c r="IRQ16" s="389"/>
      <c r="IRR16" s="390"/>
      <c r="IRS16" s="389"/>
      <c r="IRT16" s="390"/>
      <c r="IRU16" s="389"/>
      <c r="IRV16" s="390"/>
      <c r="IRW16" s="389"/>
      <c r="IRX16" s="390"/>
      <c r="IRY16" s="389"/>
      <c r="IRZ16" s="390"/>
      <c r="ISA16" s="389"/>
      <c r="ISB16" s="390"/>
      <c r="ISC16" s="389"/>
      <c r="ISD16" s="390"/>
      <c r="ISE16" s="389"/>
      <c r="ISF16" s="390"/>
      <c r="ISG16" s="389"/>
      <c r="ISH16" s="390"/>
      <c r="ISI16" s="389"/>
      <c r="ISJ16" s="390"/>
      <c r="ISK16" s="389"/>
      <c r="ISL16" s="390"/>
      <c r="ISM16" s="389"/>
      <c r="ISN16" s="390"/>
      <c r="ISO16" s="389"/>
      <c r="ISP16" s="390"/>
      <c r="ISQ16" s="389"/>
      <c r="ISR16" s="390"/>
      <c r="ISS16" s="389"/>
      <c r="IST16" s="390"/>
      <c r="ISU16" s="389"/>
      <c r="ISV16" s="390"/>
      <c r="ISW16" s="389"/>
      <c r="ISX16" s="390"/>
      <c r="ISY16" s="389"/>
      <c r="ISZ16" s="390"/>
      <c r="ITA16" s="389"/>
      <c r="ITB16" s="390"/>
      <c r="ITC16" s="389"/>
      <c r="ITD16" s="390"/>
      <c r="ITE16" s="389"/>
      <c r="ITF16" s="390"/>
      <c r="ITG16" s="389"/>
      <c r="ITH16" s="390"/>
      <c r="ITI16" s="389"/>
      <c r="ITJ16" s="390"/>
      <c r="ITK16" s="389"/>
      <c r="ITL16" s="390"/>
      <c r="ITM16" s="389"/>
      <c r="ITN16" s="390"/>
      <c r="ITO16" s="389"/>
      <c r="ITP16" s="390"/>
      <c r="ITQ16" s="389"/>
      <c r="ITR16" s="390"/>
      <c r="ITS16" s="389"/>
      <c r="ITT16" s="390"/>
      <c r="ITU16" s="389"/>
      <c r="ITV16" s="390"/>
      <c r="ITW16" s="389"/>
      <c r="ITX16" s="390"/>
      <c r="ITY16" s="389"/>
      <c r="ITZ16" s="390"/>
      <c r="IUA16" s="389"/>
      <c r="IUB16" s="390"/>
      <c r="IUC16" s="389"/>
      <c r="IUD16" s="390"/>
      <c r="IUE16" s="389"/>
      <c r="IUF16" s="390"/>
      <c r="IUG16" s="389"/>
      <c r="IUH16" s="390"/>
      <c r="IUI16" s="389"/>
      <c r="IUJ16" s="390"/>
      <c r="IUK16" s="389"/>
      <c r="IUL16" s="390"/>
      <c r="IUM16" s="389"/>
      <c r="IUN16" s="390"/>
      <c r="IUO16" s="389"/>
      <c r="IUP16" s="390"/>
      <c r="IUQ16" s="389"/>
      <c r="IUR16" s="390"/>
      <c r="IUS16" s="389"/>
      <c r="IUT16" s="390"/>
      <c r="IUU16" s="389"/>
      <c r="IUV16" s="390"/>
      <c r="IUW16" s="389"/>
      <c r="IUX16" s="390"/>
      <c r="IUY16" s="389"/>
      <c r="IUZ16" s="390"/>
      <c r="IVA16" s="389"/>
      <c r="IVB16" s="390"/>
      <c r="IVC16" s="389"/>
      <c r="IVD16" s="390"/>
      <c r="IVE16" s="389"/>
      <c r="IVF16" s="390"/>
      <c r="IVG16" s="389"/>
      <c r="IVH16" s="390"/>
      <c r="IVI16" s="389"/>
      <c r="IVJ16" s="390"/>
      <c r="IVK16" s="389"/>
      <c r="IVL16" s="390"/>
      <c r="IVM16" s="389"/>
      <c r="IVN16" s="390"/>
      <c r="IVO16" s="389"/>
      <c r="IVP16" s="390"/>
      <c r="IVQ16" s="389"/>
      <c r="IVR16" s="390"/>
      <c r="IVS16" s="389"/>
      <c r="IVT16" s="390"/>
      <c r="IVU16" s="389"/>
      <c r="IVV16" s="390"/>
      <c r="IVW16" s="389"/>
      <c r="IVX16" s="390"/>
      <c r="IVY16" s="389"/>
      <c r="IVZ16" s="390"/>
      <c r="IWA16" s="389"/>
      <c r="IWB16" s="390"/>
      <c r="IWC16" s="389"/>
      <c r="IWD16" s="390"/>
      <c r="IWE16" s="389"/>
      <c r="IWF16" s="390"/>
      <c r="IWG16" s="389"/>
      <c r="IWH16" s="390"/>
      <c r="IWI16" s="389"/>
      <c r="IWJ16" s="390"/>
      <c r="IWK16" s="389"/>
      <c r="IWL16" s="390"/>
      <c r="IWM16" s="389"/>
      <c r="IWN16" s="390"/>
      <c r="IWO16" s="389"/>
      <c r="IWP16" s="390"/>
      <c r="IWQ16" s="389"/>
      <c r="IWR16" s="390"/>
      <c r="IWS16" s="389"/>
      <c r="IWT16" s="390"/>
      <c r="IWU16" s="389"/>
      <c r="IWV16" s="390"/>
      <c r="IWW16" s="389"/>
      <c r="IWX16" s="390"/>
      <c r="IWY16" s="389"/>
      <c r="IWZ16" s="390"/>
      <c r="IXA16" s="389"/>
      <c r="IXB16" s="390"/>
      <c r="IXC16" s="389"/>
      <c r="IXD16" s="390"/>
      <c r="IXE16" s="389"/>
      <c r="IXF16" s="390"/>
      <c r="IXG16" s="389"/>
      <c r="IXH16" s="390"/>
      <c r="IXI16" s="389"/>
      <c r="IXJ16" s="390"/>
      <c r="IXK16" s="389"/>
      <c r="IXL16" s="390"/>
      <c r="IXM16" s="389"/>
      <c r="IXN16" s="390"/>
      <c r="IXO16" s="389"/>
      <c r="IXP16" s="390"/>
      <c r="IXQ16" s="389"/>
      <c r="IXR16" s="390"/>
      <c r="IXS16" s="389"/>
      <c r="IXT16" s="390"/>
      <c r="IXU16" s="389"/>
      <c r="IXV16" s="390"/>
      <c r="IXW16" s="389"/>
      <c r="IXX16" s="390"/>
      <c r="IXY16" s="389"/>
      <c r="IXZ16" s="390"/>
      <c r="IYA16" s="389"/>
      <c r="IYB16" s="390"/>
      <c r="IYC16" s="389"/>
      <c r="IYD16" s="390"/>
      <c r="IYE16" s="389"/>
      <c r="IYF16" s="390"/>
      <c r="IYG16" s="389"/>
      <c r="IYH16" s="390"/>
      <c r="IYI16" s="389"/>
      <c r="IYJ16" s="390"/>
      <c r="IYK16" s="389"/>
      <c r="IYL16" s="390"/>
      <c r="IYM16" s="389"/>
      <c r="IYN16" s="390"/>
      <c r="IYO16" s="389"/>
      <c r="IYP16" s="390"/>
      <c r="IYQ16" s="389"/>
      <c r="IYR16" s="390"/>
      <c r="IYS16" s="389"/>
      <c r="IYT16" s="390"/>
      <c r="IYU16" s="389"/>
      <c r="IYV16" s="390"/>
      <c r="IYW16" s="389"/>
      <c r="IYX16" s="390"/>
      <c r="IYY16" s="389"/>
      <c r="IYZ16" s="390"/>
      <c r="IZA16" s="389"/>
      <c r="IZB16" s="390"/>
      <c r="IZC16" s="389"/>
      <c r="IZD16" s="390"/>
      <c r="IZE16" s="389"/>
      <c r="IZF16" s="390"/>
      <c r="IZG16" s="389"/>
      <c r="IZH16" s="390"/>
      <c r="IZI16" s="389"/>
      <c r="IZJ16" s="390"/>
      <c r="IZK16" s="389"/>
      <c r="IZL16" s="390"/>
      <c r="IZM16" s="389"/>
      <c r="IZN16" s="390"/>
      <c r="IZO16" s="389"/>
      <c r="IZP16" s="390"/>
      <c r="IZQ16" s="389"/>
      <c r="IZR16" s="390"/>
      <c r="IZS16" s="389"/>
      <c r="IZT16" s="390"/>
      <c r="IZU16" s="389"/>
      <c r="IZV16" s="390"/>
      <c r="IZW16" s="389"/>
      <c r="IZX16" s="390"/>
      <c r="IZY16" s="389"/>
      <c r="IZZ16" s="390"/>
      <c r="JAA16" s="389"/>
      <c r="JAB16" s="390"/>
      <c r="JAC16" s="389"/>
      <c r="JAD16" s="390"/>
      <c r="JAE16" s="389"/>
      <c r="JAF16" s="390"/>
      <c r="JAG16" s="389"/>
      <c r="JAH16" s="390"/>
      <c r="JAI16" s="389"/>
      <c r="JAJ16" s="390"/>
      <c r="JAK16" s="389"/>
      <c r="JAL16" s="390"/>
      <c r="JAM16" s="389"/>
      <c r="JAN16" s="390"/>
      <c r="JAO16" s="389"/>
      <c r="JAP16" s="390"/>
      <c r="JAQ16" s="389"/>
      <c r="JAR16" s="390"/>
      <c r="JAS16" s="389"/>
      <c r="JAT16" s="390"/>
      <c r="JAU16" s="389"/>
      <c r="JAV16" s="390"/>
      <c r="JAW16" s="389"/>
      <c r="JAX16" s="390"/>
      <c r="JAY16" s="389"/>
      <c r="JAZ16" s="390"/>
      <c r="JBA16" s="389"/>
      <c r="JBB16" s="390"/>
      <c r="JBC16" s="389"/>
      <c r="JBD16" s="390"/>
      <c r="JBE16" s="389"/>
      <c r="JBF16" s="390"/>
      <c r="JBG16" s="389"/>
      <c r="JBH16" s="390"/>
      <c r="JBI16" s="389"/>
      <c r="JBJ16" s="390"/>
      <c r="JBK16" s="389"/>
      <c r="JBL16" s="390"/>
      <c r="JBM16" s="389"/>
      <c r="JBN16" s="390"/>
      <c r="JBO16" s="389"/>
      <c r="JBP16" s="390"/>
      <c r="JBQ16" s="389"/>
      <c r="JBR16" s="390"/>
      <c r="JBS16" s="389"/>
      <c r="JBT16" s="390"/>
      <c r="JBU16" s="389"/>
      <c r="JBV16" s="390"/>
      <c r="JBW16" s="389"/>
      <c r="JBX16" s="390"/>
      <c r="JBY16" s="389"/>
      <c r="JBZ16" s="390"/>
      <c r="JCA16" s="389"/>
      <c r="JCB16" s="390"/>
      <c r="JCC16" s="389"/>
      <c r="JCD16" s="390"/>
      <c r="JCE16" s="389"/>
      <c r="JCF16" s="390"/>
      <c r="JCG16" s="389"/>
      <c r="JCH16" s="390"/>
      <c r="JCI16" s="389"/>
      <c r="JCJ16" s="390"/>
      <c r="JCK16" s="389"/>
      <c r="JCL16" s="390"/>
      <c r="JCM16" s="389"/>
      <c r="JCN16" s="390"/>
      <c r="JCO16" s="389"/>
      <c r="JCP16" s="390"/>
      <c r="JCQ16" s="389"/>
      <c r="JCR16" s="390"/>
      <c r="JCS16" s="389"/>
      <c r="JCT16" s="390"/>
      <c r="JCU16" s="389"/>
      <c r="JCV16" s="390"/>
      <c r="JCW16" s="389"/>
      <c r="JCX16" s="390"/>
      <c r="JCY16" s="389"/>
      <c r="JCZ16" s="390"/>
      <c r="JDA16" s="389"/>
      <c r="JDB16" s="390"/>
      <c r="JDC16" s="389"/>
      <c r="JDD16" s="390"/>
      <c r="JDE16" s="389"/>
      <c r="JDF16" s="390"/>
      <c r="JDG16" s="389"/>
      <c r="JDH16" s="390"/>
      <c r="JDI16" s="389"/>
      <c r="JDJ16" s="390"/>
      <c r="JDK16" s="389"/>
      <c r="JDL16" s="390"/>
      <c r="JDM16" s="389"/>
      <c r="JDN16" s="390"/>
      <c r="JDO16" s="389"/>
      <c r="JDP16" s="390"/>
      <c r="JDQ16" s="389"/>
      <c r="JDR16" s="390"/>
      <c r="JDS16" s="389"/>
      <c r="JDT16" s="390"/>
      <c r="JDU16" s="389"/>
      <c r="JDV16" s="390"/>
      <c r="JDW16" s="389"/>
      <c r="JDX16" s="390"/>
      <c r="JDY16" s="389"/>
      <c r="JDZ16" s="390"/>
      <c r="JEA16" s="389"/>
      <c r="JEB16" s="390"/>
      <c r="JEC16" s="389"/>
      <c r="JED16" s="390"/>
      <c r="JEE16" s="389"/>
      <c r="JEF16" s="390"/>
      <c r="JEG16" s="389"/>
      <c r="JEH16" s="390"/>
      <c r="JEI16" s="389"/>
      <c r="JEJ16" s="390"/>
      <c r="JEK16" s="389"/>
      <c r="JEL16" s="390"/>
      <c r="JEM16" s="389"/>
      <c r="JEN16" s="390"/>
      <c r="JEO16" s="389"/>
      <c r="JEP16" s="390"/>
      <c r="JEQ16" s="389"/>
      <c r="JER16" s="390"/>
      <c r="JES16" s="389"/>
      <c r="JET16" s="390"/>
      <c r="JEU16" s="389"/>
      <c r="JEV16" s="390"/>
      <c r="JEW16" s="389"/>
      <c r="JEX16" s="390"/>
      <c r="JEY16" s="389"/>
      <c r="JEZ16" s="390"/>
      <c r="JFA16" s="389"/>
      <c r="JFB16" s="390"/>
      <c r="JFC16" s="389"/>
      <c r="JFD16" s="390"/>
      <c r="JFE16" s="389"/>
      <c r="JFF16" s="390"/>
      <c r="JFG16" s="389"/>
      <c r="JFH16" s="390"/>
      <c r="JFI16" s="389"/>
      <c r="JFJ16" s="390"/>
      <c r="JFK16" s="389"/>
      <c r="JFL16" s="390"/>
      <c r="JFM16" s="389"/>
      <c r="JFN16" s="390"/>
      <c r="JFO16" s="389"/>
      <c r="JFP16" s="390"/>
      <c r="JFQ16" s="389"/>
      <c r="JFR16" s="390"/>
      <c r="JFS16" s="389"/>
      <c r="JFT16" s="390"/>
      <c r="JFU16" s="389"/>
      <c r="JFV16" s="390"/>
      <c r="JFW16" s="389"/>
      <c r="JFX16" s="390"/>
      <c r="JFY16" s="389"/>
      <c r="JFZ16" s="390"/>
      <c r="JGA16" s="389"/>
      <c r="JGB16" s="390"/>
      <c r="JGC16" s="389"/>
      <c r="JGD16" s="390"/>
      <c r="JGE16" s="389"/>
      <c r="JGF16" s="390"/>
      <c r="JGG16" s="389"/>
      <c r="JGH16" s="390"/>
      <c r="JGI16" s="389"/>
      <c r="JGJ16" s="390"/>
      <c r="JGK16" s="389"/>
      <c r="JGL16" s="390"/>
      <c r="JGM16" s="389"/>
      <c r="JGN16" s="390"/>
      <c r="JGO16" s="389"/>
      <c r="JGP16" s="390"/>
      <c r="JGQ16" s="389"/>
      <c r="JGR16" s="390"/>
      <c r="JGS16" s="389"/>
      <c r="JGT16" s="390"/>
      <c r="JGU16" s="389"/>
      <c r="JGV16" s="390"/>
      <c r="JGW16" s="389"/>
      <c r="JGX16" s="390"/>
      <c r="JGY16" s="389"/>
      <c r="JGZ16" s="390"/>
      <c r="JHA16" s="389"/>
      <c r="JHB16" s="390"/>
      <c r="JHC16" s="389"/>
      <c r="JHD16" s="390"/>
      <c r="JHE16" s="389"/>
      <c r="JHF16" s="390"/>
      <c r="JHG16" s="389"/>
      <c r="JHH16" s="390"/>
      <c r="JHI16" s="389"/>
      <c r="JHJ16" s="390"/>
      <c r="JHK16" s="389"/>
      <c r="JHL16" s="390"/>
      <c r="JHM16" s="389"/>
      <c r="JHN16" s="390"/>
      <c r="JHO16" s="389"/>
      <c r="JHP16" s="390"/>
      <c r="JHQ16" s="389"/>
      <c r="JHR16" s="390"/>
      <c r="JHS16" s="389"/>
      <c r="JHT16" s="390"/>
      <c r="JHU16" s="389"/>
      <c r="JHV16" s="390"/>
      <c r="JHW16" s="389"/>
      <c r="JHX16" s="390"/>
      <c r="JHY16" s="389"/>
      <c r="JHZ16" s="390"/>
      <c r="JIA16" s="389"/>
      <c r="JIB16" s="390"/>
      <c r="JIC16" s="389"/>
      <c r="JID16" s="390"/>
      <c r="JIE16" s="389"/>
      <c r="JIF16" s="390"/>
      <c r="JIG16" s="389"/>
      <c r="JIH16" s="390"/>
      <c r="JII16" s="389"/>
      <c r="JIJ16" s="390"/>
      <c r="JIK16" s="389"/>
      <c r="JIL16" s="390"/>
      <c r="JIM16" s="389"/>
      <c r="JIN16" s="390"/>
      <c r="JIO16" s="389"/>
      <c r="JIP16" s="390"/>
      <c r="JIQ16" s="389"/>
      <c r="JIR16" s="390"/>
      <c r="JIS16" s="389"/>
      <c r="JIT16" s="390"/>
      <c r="JIU16" s="389"/>
      <c r="JIV16" s="390"/>
      <c r="JIW16" s="389"/>
      <c r="JIX16" s="390"/>
      <c r="JIY16" s="389"/>
      <c r="JIZ16" s="390"/>
      <c r="JJA16" s="389"/>
      <c r="JJB16" s="390"/>
      <c r="JJC16" s="389"/>
      <c r="JJD16" s="390"/>
      <c r="JJE16" s="389"/>
      <c r="JJF16" s="390"/>
      <c r="JJG16" s="389"/>
      <c r="JJH16" s="390"/>
      <c r="JJI16" s="389"/>
      <c r="JJJ16" s="390"/>
      <c r="JJK16" s="389"/>
      <c r="JJL16" s="390"/>
      <c r="JJM16" s="389"/>
      <c r="JJN16" s="390"/>
      <c r="JJO16" s="389"/>
      <c r="JJP16" s="390"/>
      <c r="JJQ16" s="389"/>
      <c r="JJR16" s="390"/>
      <c r="JJS16" s="389"/>
      <c r="JJT16" s="390"/>
      <c r="JJU16" s="389"/>
      <c r="JJV16" s="390"/>
      <c r="JJW16" s="389"/>
      <c r="JJX16" s="390"/>
      <c r="JJY16" s="389"/>
      <c r="JJZ16" s="390"/>
      <c r="JKA16" s="389"/>
      <c r="JKB16" s="390"/>
      <c r="JKC16" s="389"/>
      <c r="JKD16" s="390"/>
      <c r="JKE16" s="389"/>
      <c r="JKF16" s="390"/>
      <c r="JKG16" s="389"/>
      <c r="JKH16" s="390"/>
      <c r="JKI16" s="389"/>
      <c r="JKJ16" s="390"/>
      <c r="JKK16" s="389"/>
      <c r="JKL16" s="390"/>
      <c r="JKM16" s="389"/>
      <c r="JKN16" s="390"/>
      <c r="JKO16" s="389"/>
      <c r="JKP16" s="390"/>
      <c r="JKQ16" s="389"/>
      <c r="JKR16" s="390"/>
      <c r="JKS16" s="389"/>
      <c r="JKT16" s="390"/>
      <c r="JKU16" s="389"/>
      <c r="JKV16" s="390"/>
      <c r="JKW16" s="389"/>
      <c r="JKX16" s="390"/>
      <c r="JKY16" s="389"/>
      <c r="JKZ16" s="390"/>
      <c r="JLA16" s="389"/>
      <c r="JLB16" s="390"/>
      <c r="JLC16" s="389"/>
      <c r="JLD16" s="390"/>
      <c r="JLE16" s="389"/>
      <c r="JLF16" s="390"/>
      <c r="JLG16" s="389"/>
      <c r="JLH16" s="390"/>
      <c r="JLI16" s="389"/>
      <c r="JLJ16" s="390"/>
      <c r="JLK16" s="389"/>
      <c r="JLL16" s="390"/>
      <c r="JLM16" s="389"/>
      <c r="JLN16" s="390"/>
      <c r="JLO16" s="389"/>
      <c r="JLP16" s="390"/>
      <c r="JLQ16" s="389"/>
      <c r="JLR16" s="390"/>
      <c r="JLS16" s="389"/>
      <c r="JLT16" s="390"/>
      <c r="JLU16" s="389"/>
      <c r="JLV16" s="390"/>
      <c r="JLW16" s="389"/>
      <c r="JLX16" s="390"/>
      <c r="JLY16" s="389"/>
      <c r="JLZ16" s="390"/>
      <c r="JMA16" s="389"/>
      <c r="JMB16" s="390"/>
      <c r="JMC16" s="389"/>
      <c r="JMD16" s="390"/>
      <c r="JME16" s="389"/>
      <c r="JMF16" s="390"/>
      <c r="JMG16" s="389"/>
      <c r="JMH16" s="390"/>
      <c r="JMI16" s="389"/>
      <c r="JMJ16" s="390"/>
      <c r="JMK16" s="389"/>
      <c r="JML16" s="390"/>
      <c r="JMM16" s="389"/>
      <c r="JMN16" s="390"/>
      <c r="JMO16" s="389"/>
      <c r="JMP16" s="390"/>
      <c r="JMQ16" s="389"/>
      <c r="JMR16" s="390"/>
      <c r="JMS16" s="389"/>
      <c r="JMT16" s="390"/>
      <c r="JMU16" s="389"/>
      <c r="JMV16" s="390"/>
      <c r="JMW16" s="389"/>
      <c r="JMX16" s="390"/>
      <c r="JMY16" s="389"/>
      <c r="JMZ16" s="390"/>
      <c r="JNA16" s="389"/>
      <c r="JNB16" s="390"/>
      <c r="JNC16" s="389"/>
      <c r="JND16" s="390"/>
      <c r="JNE16" s="389"/>
      <c r="JNF16" s="390"/>
      <c r="JNG16" s="389"/>
      <c r="JNH16" s="390"/>
      <c r="JNI16" s="389"/>
      <c r="JNJ16" s="390"/>
      <c r="JNK16" s="389"/>
      <c r="JNL16" s="390"/>
      <c r="JNM16" s="389"/>
      <c r="JNN16" s="390"/>
      <c r="JNO16" s="389"/>
      <c r="JNP16" s="390"/>
      <c r="JNQ16" s="389"/>
      <c r="JNR16" s="390"/>
      <c r="JNS16" s="389"/>
      <c r="JNT16" s="390"/>
      <c r="JNU16" s="389"/>
      <c r="JNV16" s="390"/>
      <c r="JNW16" s="389"/>
      <c r="JNX16" s="390"/>
      <c r="JNY16" s="389"/>
      <c r="JNZ16" s="390"/>
      <c r="JOA16" s="389"/>
      <c r="JOB16" s="390"/>
      <c r="JOC16" s="389"/>
      <c r="JOD16" s="390"/>
      <c r="JOE16" s="389"/>
      <c r="JOF16" s="390"/>
      <c r="JOG16" s="389"/>
      <c r="JOH16" s="390"/>
      <c r="JOI16" s="389"/>
      <c r="JOJ16" s="390"/>
      <c r="JOK16" s="389"/>
      <c r="JOL16" s="390"/>
      <c r="JOM16" s="389"/>
      <c r="JON16" s="390"/>
      <c r="JOO16" s="389"/>
      <c r="JOP16" s="390"/>
      <c r="JOQ16" s="389"/>
      <c r="JOR16" s="390"/>
      <c r="JOS16" s="389"/>
      <c r="JOT16" s="390"/>
      <c r="JOU16" s="389"/>
      <c r="JOV16" s="390"/>
      <c r="JOW16" s="389"/>
      <c r="JOX16" s="390"/>
      <c r="JOY16" s="389"/>
      <c r="JOZ16" s="390"/>
      <c r="JPA16" s="389"/>
      <c r="JPB16" s="390"/>
      <c r="JPC16" s="389"/>
      <c r="JPD16" s="390"/>
      <c r="JPE16" s="389"/>
      <c r="JPF16" s="390"/>
      <c r="JPG16" s="389"/>
      <c r="JPH16" s="390"/>
      <c r="JPI16" s="389"/>
      <c r="JPJ16" s="390"/>
      <c r="JPK16" s="389"/>
      <c r="JPL16" s="390"/>
      <c r="JPM16" s="389"/>
      <c r="JPN16" s="390"/>
      <c r="JPO16" s="389"/>
      <c r="JPP16" s="390"/>
      <c r="JPQ16" s="389"/>
      <c r="JPR16" s="390"/>
      <c r="JPS16" s="389"/>
      <c r="JPT16" s="390"/>
      <c r="JPU16" s="389"/>
      <c r="JPV16" s="390"/>
      <c r="JPW16" s="389"/>
      <c r="JPX16" s="390"/>
      <c r="JPY16" s="389"/>
      <c r="JPZ16" s="390"/>
      <c r="JQA16" s="389"/>
      <c r="JQB16" s="390"/>
      <c r="JQC16" s="389"/>
      <c r="JQD16" s="390"/>
      <c r="JQE16" s="389"/>
      <c r="JQF16" s="390"/>
      <c r="JQG16" s="389"/>
      <c r="JQH16" s="390"/>
      <c r="JQI16" s="389"/>
      <c r="JQJ16" s="390"/>
      <c r="JQK16" s="389"/>
      <c r="JQL16" s="390"/>
      <c r="JQM16" s="389"/>
      <c r="JQN16" s="390"/>
      <c r="JQO16" s="389"/>
      <c r="JQP16" s="390"/>
      <c r="JQQ16" s="389"/>
      <c r="JQR16" s="390"/>
      <c r="JQS16" s="389"/>
      <c r="JQT16" s="390"/>
      <c r="JQU16" s="389"/>
      <c r="JQV16" s="390"/>
      <c r="JQW16" s="389"/>
      <c r="JQX16" s="390"/>
      <c r="JQY16" s="389"/>
      <c r="JQZ16" s="390"/>
      <c r="JRA16" s="389"/>
      <c r="JRB16" s="390"/>
      <c r="JRC16" s="389"/>
      <c r="JRD16" s="390"/>
      <c r="JRE16" s="389"/>
      <c r="JRF16" s="390"/>
      <c r="JRG16" s="389"/>
      <c r="JRH16" s="390"/>
      <c r="JRI16" s="389"/>
      <c r="JRJ16" s="390"/>
      <c r="JRK16" s="389"/>
      <c r="JRL16" s="390"/>
      <c r="JRM16" s="389"/>
      <c r="JRN16" s="390"/>
      <c r="JRO16" s="389"/>
      <c r="JRP16" s="390"/>
      <c r="JRQ16" s="389"/>
      <c r="JRR16" s="390"/>
      <c r="JRS16" s="389"/>
      <c r="JRT16" s="390"/>
      <c r="JRU16" s="389"/>
      <c r="JRV16" s="390"/>
      <c r="JRW16" s="389"/>
      <c r="JRX16" s="390"/>
      <c r="JRY16" s="389"/>
      <c r="JRZ16" s="390"/>
      <c r="JSA16" s="389"/>
      <c r="JSB16" s="390"/>
      <c r="JSC16" s="389"/>
      <c r="JSD16" s="390"/>
      <c r="JSE16" s="389"/>
      <c r="JSF16" s="390"/>
      <c r="JSG16" s="389"/>
      <c r="JSH16" s="390"/>
      <c r="JSI16" s="389"/>
      <c r="JSJ16" s="390"/>
      <c r="JSK16" s="389"/>
      <c r="JSL16" s="390"/>
      <c r="JSM16" s="389"/>
      <c r="JSN16" s="390"/>
      <c r="JSO16" s="389"/>
      <c r="JSP16" s="390"/>
      <c r="JSQ16" s="389"/>
      <c r="JSR16" s="390"/>
      <c r="JSS16" s="389"/>
      <c r="JST16" s="390"/>
      <c r="JSU16" s="389"/>
      <c r="JSV16" s="390"/>
      <c r="JSW16" s="389"/>
      <c r="JSX16" s="390"/>
      <c r="JSY16" s="389"/>
      <c r="JSZ16" s="390"/>
      <c r="JTA16" s="389"/>
      <c r="JTB16" s="390"/>
      <c r="JTC16" s="389"/>
      <c r="JTD16" s="390"/>
      <c r="JTE16" s="389"/>
      <c r="JTF16" s="390"/>
      <c r="JTG16" s="389"/>
      <c r="JTH16" s="390"/>
      <c r="JTI16" s="389"/>
      <c r="JTJ16" s="390"/>
      <c r="JTK16" s="389"/>
      <c r="JTL16" s="390"/>
      <c r="JTM16" s="389"/>
      <c r="JTN16" s="390"/>
      <c r="JTO16" s="389"/>
      <c r="JTP16" s="390"/>
      <c r="JTQ16" s="389"/>
      <c r="JTR16" s="390"/>
      <c r="JTS16" s="389"/>
      <c r="JTT16" s="390"/>
      <c r="JTU16" s="389"/>
      <c r="JTV16" s="390"/>
      <c r="JTW16" s="389"/>
      <c r="JTX16" s="390"/>
      <c r="JTY16" s="389"/>
      <c r="JTZ16" s="390"/>
      <c r="JUA16" s="389"/>
      <c r="JUB16" s="390"/>
      <c r="JUC16" s="389"/>
      <c r="JUD16" s="390"/>
      <c r="JUE16" s="389"/>
      <c r="JUF16" s="390"/>
      <c r="JUG16" s="389"/>
      <c r="JUH16" s="390"/>
      <c r="JUI16" s="389"/>
      <c r="JUJ16" s="390"/>
      <c r="JUK16" s="389"/>
      <c r="JUL16" s="390"/>
      <c r="JUM16" s="389"/>
      <c r="JUN16" s="390"/>
      <c r="JUO16" s="389"/>
      <c r="JUP16" s="390"/>
      <c r="JUQ16" s="389"/>
      <c r="JUR16" s="390"/>
      <c r="JUS16" s="389"/>
      <c r="JUT16" s="390"/>
      <c r="JUU16" s="389"/>
      <c r="JUV16" s="390"/>
      <c r="JUW16" s="389"/>
      <c r="JUX16" s="390"/>
      <c r="JUY16" s="389"/>
      <c r="JUZ16" s="390"/>
      <c r="JVA16" s="389"/>
      <c r="JVB16" s="390"/>
      <c r="JVC16" s="389"/>
      <c r="JVD16" s="390"/>
      <c r="JVE16" s="389"/>
      <c r="JVF16" s="390"/>
      <c r="JVG16" s="389"/>
      <c r="JVH16" s="390"/>
      <c r="JVI16" s="389"/>
      <c r="JVJ16" s="390"/>
      <c r="JVK16" s="389"/>
      <c r="JVL16" s="390"/>
      <c r="JVM16" s="389"/>
      <c r="JVN16" s="390"/>
      <c r="JVO16" s="389"/>
      <c r="JVP16" s="390"/>
      <c r="JVQ16" s="389"/>
      <c r="JVR16" s="390"/>
      <c r="JVS16" s="389"/>
      <c r="JVT16" s="390"/>
      <c r="JVU16" s="389"/>
      <c r="JVV16" s="390"/>
      <c r="JVW16" s="389"/>
      <c r="JVX16" s="390"/>
      <c r="JVY16" s="389"/>
      <c r="JVZ16" s="390"/>
      <c r="JWA16" s="389"/>
      <c r="JWB16" s="390"/>
      <c r="JWC16" s="389"/>
      <c r="JWD16" s="390"/>
      <c r="JWE16" s="389"/>
      <c r="JWF16" s="390"/>
      <c r="JWG16" s="389"/>
      <c r="JWH16" s="390"/>
      <c r="JWI16" s="389"/>
      <c r="JWJ16" s="390"/>
      <c r="JWK16" s="389"/>
      <c r="JWL16" s="390"/>
      <c r="JWM16" s="389"/>
      <c r="JWN16" s="390"/>
      <c r="JWO16" s="389"/>
      <c r="JWP16" s="390"/>
      <c r="JWQ16" s="389"/>
      <c r="JWR16" s="390"/>
      <c r="JWS16" s="389"/>
      <c r="JWT16" s="390"/>
      <c r="JWU16" s="389"/>
      <c r="JWV16" s="390"/>
      <c r="JWW16" s="389"/>
      <c r="JWX16" s="390"/>
      <c r="JWY16" s="389"/>
      <c r="JWZ16" s="390"/>
      <c r="JXA16" s="389"/>
      <c r="JXB16" s="390"/>
      <c r="JXC16" s="389"/>
      <c r="JXD16" s="390"/>
      <c r="JXE16" s="389"/>
      <c r="JXF16" s="390"/>
      <c r="JXG16" s="389"/>
      <c r="JXH16" s="390"/>
      <c r="JXI16" s="389"/>
      <c r="JXJ16" s="390"/>
      <c r="JXK16" s="389"/>
      <c r="JXL16" s="390"/>
      <c r="JXM16" s="389"/>
      <c r="JXN16" s="390"/>
      <c r="JXO16" s="389"/>
      <c r="JXP16" s="390"/>
      <c r="JXQ16" s="389"/>
      <c r="JXR16" s="390"/>
      <c r="JXS16" s="389"/>
      <c r="JXT16" s="390"/>
      <c r="JXU16" s="389"/>
      <c r="JXV16" s="390"/>
      <c r="JXW16" s="389"/>
      <c r="JXX16" s="390"/>
      <c r="JXY16" s="389"/>
      <c r="JXZ16" s="390"/>
      <c r="JYA16" s="389"/>
      <c r="JYB16" s="390"/>
      <c r="JYC16" s="389"/>
      <c r="JYD16" s="390"/>
      <c r="JYE16" s="389"/>
      <c r="JYF16" s="390"/>
      <c r="JYG16" s="389"/>
      <c r="JYH16" s="390"/>
      <c r="JYI16" s="389"/>
      <c r="JYJ16" s="390"/>
      <c r="JYK16" s="389"/>
      <c r="JYL16" s="390"/>
      <c r="JYM16" s="389"/>
      <c r="JYN16" s="390"/>
      <c r="JYO16" s="389"/>
      <c r="JYP16" s="390"/>
      <c r="JYQ16" s="389"/>
      <c r="JYR16" s="390"/>
      <c r="JYS16" s="389"/>
      <c r="JYT16" s="390"/>
      <c r="JYU16" s="389"/>
      <c r="JYV16" s="390"/>
      <c r="JYW16" s="389"/>
      <c r="JYX16" s="390"/>
      <c r="JYY16" s="389"/>
      <c r="JYZ16" s="390"/>
      <c r="JZA16" s="389"/>
      <c r="JZB16" s="390"/>
      <c r="JZC16" s="389"/>
      <c r="JZD16" s="390"/>
      <c r="JZE16" s="389"/>
      <c r="JZF16" s="390"/>
      <c r="JZG16" s="389"/>
      <c r="JZH16" s="390"/>
      <c r="JZI16" s="389"/>
      <c r="JZJ16" s="390"/>
      <c r="JZK16" s="389"/>
      <c r="JZL16" s="390"/>
      <c r="JZM16" s="389"/>
      <c r="JZN16" s="390"/>
      <c r="JZO16" s="389"/>
      <c r="JZP16" s="390"/>
      <c r="JZQ16" s="389"/>
      <c r="JZR16" s="390"/>
      <c r="JZS16" s="389"/>
      <c r="JZT16" s="390"/>
      <c r="JZU16" s="389"/>
      <c r="JZV16" s="390"/>
      <c r="JZW16" s="389"/>
      <c r="JZX16" s="390"/>
      <c r="JZY16" s="389"/>
      <c r="JZZ16" s="390"/>
      <c r="KAA16" s="389"/>
      <c r="KAB16" s="390"/>
      <c r="KAC16" s="389"/>
      <c r="KAD16" s="390"/>
      <c r="KAE16" s="389"/>
      <c r="KAF16" s="390"/>
      <c r="KAG16" s="389"/>
      <c r="KAH16" s="390"/>
      <c r="KAI16" s="389"/>
      <c r="KAJ16" s="390"/>
      <c r="KAK16" s="389"/>
      <c r="KAL16" s="390"/>
      <c r="KAM16" s="389"/>
      <c r="KAN16" s="390"/>
      <c r="KAO16" s="389"/>
      <c r="KAP16" s="390"/>
      <c r="KAQ16" s="389"/>
      <c r="KAR16" s="390"/>
      <c r="KAS16" s="389"/>
      <c r="KAT16" s="390"/>
      <c r="KAU16" s="389"/>
      <c r="KAV16" s="390"/>
      <c r="KAW16" s="389"/>
      <c r="KAX16" s="390"/>
      <c r="KAY16" s="389"/>
      <c r="KAZ16" s="390"/>
      <c r="KBA16" s="389"/>
      <c r="KBB16" s="390"/>
      <c r="KBC16" s="389"/>
      <c r="KBD16" s="390"/>
      <c r="KBE16" s="389"/>
      <c r="KBF16" s="390"/>
      <c r="KBG16" s="389"/>
      <c r="KBH16" s="390"/>
      <c r="KBI16" s="389"/>
      <c r="KBJ16" s="390"/>
      <c r="KBK16" s="389"/>
      <c r="KBL16" s="390"/>
      <c r="KBM16" s="389"/>
      <c r="KBN16" s="390"/>
      <c r="KBO16" s="389"/>
      <c r="KBP16" s="390"/>
      <c r="KBQ16" s="389"/>
      <c r="KBR16" s="390"/>
      <c r="KBS16" s="389"/>
      <c r="KBT16" s="390"/>
      <c r="KBU16" s="389"/>
      <c r="KBV16" s="390"/>
      <c r="KBW16" s="389"/>
      <c r="KBX16" s="390"/>
      <c r="KBY16" s="389"/>
      <c r="KBZ16" s="390"/>
      <c r="KCA16" s="389"/>
      <c r="KCB16" s="390"/>
      <c r="KCC16" s="389"/>
      <c r="KCD16" s="390"/>
      <c r="KCE16" s="389"/>
      <c r="KCF16" s="390"/>
      <c r="KCG16" s="389"/>
      <c r="KCH16" s="390"/>
      <c r="KCI16" s="389"/>
      <c r="KCJ16" s="390"/>
      <c r="KCK16" s="389"/>
      <c r="KCL16" s="390"/>
      <c r="KCM16" s="389"/>
      <c r="KCN16" s="390"/>
      <c r="KCO16" s="389"/>
      <c r="KCP16" s="390"/>
      <c r="KCQ16" s="389"/>
      <c r="KCR16" s="390"/>
      <c r="KCS16" s="389"/>
      <c r="KCT16" s="390"/>
      <c r="KCU16" s="389"/>
      <c r="KCV16" s="390"/>
      <c r="KCW16" s="389"/>
      <c r="KCX16" s="390"/>
      <c r="KCY16" s="389"/>
      <c r="KCZ16" s="390"/>
      <c r="KDA16" s="389"/>
      <c r="KDB16" s="390"/>
      <c r="KDC16" s="389"/>
      <c r="KDD16" s="390"/>
      <c r="KDE16" s="389"/>
      <c r="KDF16" s="390"/>
      <c r="KDG16" s="389"/>
      <c r="KDH16" s="390"/>
      <c r="KDI16" s="389"/>
      <c r="KDJ16" s="390"/>
      <c r="KDK16" s="389"/>
      <c r="KDL16" s="390"/>
      <c r="KDM16" s="389"/>
      <c r="KDN16" s="390"/>
      <c r="KDO16" s="389"/>
      <c r="KDP16" s="390"/>
      <c r="KDQ16" s="389"/>
      <c r="KDR16" s="390"/>
      <c r="KDS16" s="389"/>
      <c r="KDT16" s="390"/>
      <c r="KDU16" s="389"/>
      <c r="KDV16" s="390"/>
      <c r="KDW16" s="389"/>
      <c r="KDX16" s="390"/>
      <c r="KDY16" s="389"/>
      <c r="KDZ16" s="390"/>
      <c r="KEA16" s="389"/>
      <c r="KEB16" s="390"/>
      <c r="KEC16" s="389"/>
      <c r="KED16" s="390"/>
      <c r="KEE16" s="389"/>
      <c r="KEF16" s="390"/>
      <c r="KEG16" s="389"/>
      <c r="KEH16" s="390"/>
      <c r="KEI16" s="389"/>
      <c r="KEJ16" s="390"/>
      <c r="KEK16" s="389"/>
      <c r="KEL16" s="390"/>
      <c r="KEM16" s="389"/>
      <c r="KEN16" s="390"/>
      <c r="KEO16" s="389"/>
      <c r="KEP16" s="390"/>
      <c r="KEQ16" s="389"/>
      <c r="KER16" s="390"/>
      <c r="KES16" s="389"/>
      <c r="KET16" s="390"/>
      <c r="KEU16" s="389"/>
      <c r="KEV16" s="390"/>
      <c r="KEW16" s="389"/>
      <c r="KEX16" s="390"/>
      <c r="KEY16" s="389"/>
      <c r="KEZ16" s="390"/>
      <c r="KFA16" s="389"/>
      <c r="KFB16" s="390"/>
      <c r="KFC16" s="389"/>
      <c r="KFD16" s="390"/>
      <c r="KFE16" s="389"/>
      <c r="KFF16" s="390"/>
      <c r="KFG16" s="389"/>
      <c r="KFH16" s="390"/>
      <c r="KFI16" s="389"/>
      <c r="KFJ16" s="390"/>
      <c r="KFK16" s="389"/>
      <c r="KFL16" s="390"/>
      <c r="KFM16" s="389"/>
      <c r="KFN16" s="390"/>
      <c r="KFO16" s="389"/>
      <c r="KFP16" s="390"/>
      <c r="KFQ16" s="389"/>
      <c r="KFR16" s="390"/>
      <c r="KFS16" s="389"/>
      <c r="KFT16" s="390"/>
      <c r="KFU16" s="389"/>
      <c r="KFV16" s="390"/>
      <c r="KFW16" s="389"/>
      <c r="KFX16" s="390"/>
      <c r="KFY16" s="389"/>
      <c r="KFZ16" s="390"/>
      <c r="KGA16" s="389"/>
      <c r="KGB16" s="390"/>
      <c r="KGC16" s="389"/>
      <c r="KGD16" s="390"/>
      <c r="KGE16" s="389"/>
      <c r="KGF16" s="390"/>
      <c r="KGG16" s="389"/>
      <c r="KGH16" s="390"/>
      <c r="KGI16" s="389"/>
      <c r="KGJ16" s="390"/>
      <c r="KGK16" s="389"/>
      <c r="KGL16" s="390"/>
      <c r="KGM16" s="389"/>
      <c r="KGN16" s="390"/>
      <c r="KGO16" s="389"/>
      <c r="KGP16" s="390"/>
      <c r="KGQ16" s="389"/>
      <c r="KGR16" s="390"/>
      <c r="KGS16" s="389"/>
      <c r="KGT16" s="390"/>
      <c r="KGU16" s="389"/>
      <c r="KGV16" s="390"/>
      <c r="KGW16" s="389"/>
      <c r="KGX16" s="390"/>
      <c r="KGY16" s="389"/>
      <c r="KGZ16" s="390"/>
      <c r="KHA16" s="389"/>
      <c r="KHB16" s="390"/>
      <c r="KHC16" s="389"/>
      <c r="KHD16" s="390"/>
      <c r="KHE16" s="389"/>
      <c r="KHF16" s="390"/>
      <c r="KHG16" s="389"/>
      <c r="KHH16" s="390"/>
      <c r="KHI16" s="389"/>
      <c r="KHJ16" s="390"/>
      <c r="KHK16" s="389"/>
      <c r="KHL16" s="390"/>
      <c r="KHM16" s="389"/>
      <c r="KHN16" s="390"/>
      <c r="KHO16" s="389"/>
      <c r="KHP16" s="390"/>
      <c r="KHQ16" s="389"/>
      <c r="KHR16" s="390"/>
      <c r="KHS16" s="389"/>
      <c r="KHT16" s="390"/>
      <c r="KHU16" s="389"/>
      <c r="KHV16" s="390"/>
      <c r="KHW16" s="389"/>
      <c r="KHX16" s="390"/>
      <c r="KHY16" s="389"/>
      <c r="KHZ16" s="390"/>
      <c r="KIA16" s="389"/>
      <c r="KIB16" s="390"/>
      <c r="KIC16" s="389"/>
      <c r="KID16" s="390"/>
      <c r="KIE16" s="389"/>
      <c r="KIF16" s="390"/>
      <c r="KIG16" s="389"/>
      <c r="KIH16" s="390"/>
      <c r="KII16" s="389"/>
      <c r="KIJ16" s="390"/>
      <c r="KIK16" s="389"/>
      <c r="KIL16" s="390"/>
      <c r="KIM16" s="389"/>
      <c r="KIN16" s="390"/>
      <c r="KIO16" s="389"/>
      <c r="KIP16" s="390"/>
      <c r="KIQ16" s="389"/>
      <c r="KIR16" s="390"/>
      <c r="KIS16" s="389"/>
      <c r="KIT16" s="390"/>
      <c r="KIU16" s="389"/>
      <c r="KIV16" s="390"/>
      <c r="KIW16" s="389"/>
      <c r="KIX16" s="390"/>
      <c r="KIY16" s="389"/>
      <c r="KIZ16" s="390"/>
      <c r="KJA16" s="389"/>
      <c r="KJB16" s="390"/>
      <c r="KJC16" s="389"/>
      <c r="KJD16" s="390"/>
      <c r="KJE16" s="389"/>
      <c r="KJF16" s="390"/>
      <c r="KJG16" s="389"/>
      <c r="KJH16" s="390"/>
      <c r="KJI16" s="389"/>
      <c r="KJJ16" s="390"/>
      <c r="KJK16" s="389"/>
      <c r="KJL16" s="390"/>
      <c r="KJM16" s="389"/>
      <c r="KJN16" s="390"/>
      <c r="KJO16" s="389"/>
      <c r="KJP16" s="390"/>
      <c r="KJQ16" s="389"/>
      <c r="KJR16" s="390"/>
      <c r="KJS16" s="389"/>
      <c r="KJT16" s="390"/>
      <c r="KJU16" s="389"/>
      <c r="KJV16" s="390"/>
      <c r="KJW16" s="389"/>
      <c r="KJX16" s="390"/>
      <c r="KJY16" s="389"/>
      <c r="KJZ16" s="390"/>
      <c r="KKA16" s="389"/>
      <c r="KKB16" s="390"/>
      <c r="KKC16" s="389"/>
      <c r="KKD16" s="390"/>
      <c r="KKE16" s="389"/>
      <c r="KKF16" s="390"/>
      <c r="KKG16" s="389"/>
      <c r="KKH16" s="390"/>
      <c r="KKI16" s="389"/>
      <c r="KKJ16" s="390"/>
      <c r="KKK16" s="389"/>
      <c r="KKL16" s="390"/>
      <c r="KKM16" s="389"/>
      <c r="KKN16" s="390"/>
      <c r="KKO16" s="389"/>
      <c r="KKP16" s="390"/>
      <c r="KKQ16" s="389"/>
      <c r="KKR16" s="390"/>
      <c r="KKS16" s="389"/>
      <c r="KKT16" s="390"/>
      <c r="KKU16" s="389"/>
      <c r="KKV16" s="390"/>
      <c r="KKW16" s="389"/>
      <c r="KKX16" s="390"/>
      <c r="KKY16" s="389"/>
      <c r="KKZ16" s="390"/>
      <c r="KLA16" s="389"/>
      <c r="KLB16" s="390"/>
      <c r="KLC16" s="389"/>
      <c r="KLD16" s="390"/>
      <c r="KLE16" s="389"/>
      <c r="KLF16" s="390"/>
      <c r="KLG16" s="389"/>
      <c r="KLH16" s="390"/>
      <c r="KLI16" s="389"/>
      <c r="KLJ16" s="390"/>
      <c r="KLK16" s="389"/>
      <c r="KLL16" s="390"/>
      <c r="KLM16" s="389"/>
      <c r="KLN16" s="390"/>
      <c r="KLO16" s="389"/>
      <c r="KLP16" s="390"/>
      <c r="KLQ16" s="389"/>
      <c r="KLR16" s="390"/>
      <c r="KLS16" s="389"/>
      <c r="KLT16" s="390"/>
      <c r="KLU16" s="389"/>
      <c r="KLV16" s="390"/>
      <c r="KLW16" s="389"/>
      <c r="KLX16" s="390"/>
      <c r="KLY16" s="389"/>
      <c r="KLZ16" s="390"/>
      <c r="KMA16" s="389"/>
      <c r="KMB16" s="390"/>
      <c r="KMC16" s="389"/>
      <c r="KMD16" s="390"/>
      <c r="KME16" s="389"/>
      <c r="KMF16" s="390"/>
      <c r="KMG16" s="389"/>
      <c r="KMH16" s="390"/>
      <c r="KMI16" s="389"/>
      <c r="KMJ16" s="390"/>
      <c r="KMK16" s="389"/>
      <c r="KML16" s="390"/>
      <c r="KMM16" s="389"/>
      <c r="KMN16" s="390"/>
      <c r="KMO16" s="389"/>
      <c r="KMP16" s="390"/>
      <c r="KMQ16" s="389"/>
      <c r="KMR16" s="390"/>
      <c r="KMS16" s="389"/>
      <c r="KMT16" s="390"/>
      <c r="KMU16" s="389"/>
      <c r="KMV16" s="390"/>
      <c r="KMW16" s="389"/>
      <c r="KMX16" s="390"/>
      <c r="KMY16" s="389"/>
      <c r="KMZ16" s="390"/>
      <c r="KNA16" s="389"/>
      <c r="KNB16" s="390"/>
      <c r="KNC16" s="389"/>
      <c r="KND16" s="390"/>
      <c r="KNE16" s="389"/>
      <c r="KNF16" s="390"/>
      <c r="KNG16" s="389"/>
      <c r="KNH16" s="390"/>
      <c r="KNI16" s="389"/>
      <c r="KNJ16" s="390"/>
      <c r="KNK16" s="389"/>
      <c r="KNL16" s="390"/>
      <c r="KNM16" s="389"/>
      <c r="KNN16" s="390"/>
      <c r="KNO16" s="389"/>
      <c r="KNP16" s="390"/>
      <c r="KNQ16" s="389"/>
      <c r="KNR16" s="390"/>
      <c r="KNS16" s="389"/>
      <c r="KNT16" s="390"/>
      <c r="KNU16" s="389"/>
      <c r="KNV16" s="390"/>
      <c r="KNW16" s="389"/>
      <c r="KNX16" s="390"/>
      <c r="KNY16" s="389"/>
      <c r="KNZ16" s="390"/>
      <c r="KOA16" s="389"/>
      <c r="KOB16" s="390"/>
      <c r="KOC16" s="389"/>
      <c r="KOD16" s="390"/>
      <c r="KOE16" s="389"/>
      <c r="KOF16" s="390"/>
      <c r="KOG16" s="389"/>
      <c r="KOH16" s="390"/>
      <c r="KOI16" s="389"/>
      <c r="KOJ16" s="390"/>
      <c r="KOK16" s="389"/>
      <c r="KOL16" s="390"/>
      <c r="KOM16" s="389"/>
      <c r="KON16" s="390"/>
      <c r="KOO16" s="389"/>
      <c r="KOP16" s="390"/>
      <c r="KOQ16" s="389"/>
      <c r="KOR16" s="390"/>
      <c r="KOS16" s="389"/>
      <c r="KOT16" s="390"/>
      <c r="KOU16" s="389"/>
      <c r="KOV16" s="390"/>
      <c r="KOW16" s="389"/>
      <c r="KOX16" s="390"/>
      <c r="KOY16" s="389"/>
      <c r="KOZ16" s="390"/>
      <c r="KPA16" s="389"/>
      <c r="KPB16" s="390"/>
      <c r="KPC16" s="389"/>
      <c r="KPD16" s="390"/>
      <c r="KPE16" s="389"/>
      <c r="KPF16" s="390"/>
      <c r="KPG16" s="389"/>
      <c r="KPH16" s="390"/>
      <c r="KPI16" s="389"/>
      <c r="KPJ16" s="390"/>
      <c r="KPK16" s="389"/>
      <c r="KPL16" s="390"/>
      <c r="KPM16" s="389"/>
      <c r="KPN16" s="390"/>
      <c r="KPO16" s="389"/>
      <c r="KPP16" s="390"/>
      <c r="KPQ16" s="389"/>
      <c r="KPR16" s="390"/>
      <c r="KPS16" s="389"/>
      <c r="KPT16" s="390"/>
      <c r="KPU16" s="389"/>
      <c r="KPV16" s="390"/>
      <c r="KPW16" s="389"/>
      <c r="KPX16" s="390"/>
      <c r="KPY16" s="389"/>
      <c r="KPZ16" s="390"/>
      <c r="KQA16" s="389"/>
      <c r="KQB16" s="390"/>
      <c r="KQC16" s="389"/>
      <c r="KQD16" s="390"/>
      <c r="KQE16" s="389"/>
      <c r="KQF16" s="390"/>
      <c r="KQG16" s="389"/>
      <c r="KQH16" s="390"/>
      <c r="KQI16" s="389"/>
      <c r="KQJ16" s="390"/>
      <c r="KQK16" s="389"/>
      <c r="KQL16" s="390"/>
      <c r="KQM16" s="389"/>
      <c r="KQN16" s="390"/>
      <c r="KQO16" s="389"/>
      <c r="KQP16" s="390"/>
      <c r="KQQ16" s="389"/>
      <c r="KQR16" s="390"/>
      <c r="KQS16" s="389"/>
      <c r="KQT16" s="390"/>
      <c r="KQU16" s="389"/>
      <c r="KQV16" s="390"/>
      <c r="KQW16" s="389"/>
      <c r="KQX16" s="390"/>
      <c r="KQY16" s="389"/>
      <c r="KQZ16" s="390"/>
      <c r="KRA16" s="389"/>
      <c r="KRB16" s="390"/>
      <c r="KRC16" s="389"/>
      <c r="KRD16" s="390"/>
      <c r="KRE16" s="389"/>
      <c r="KRF16" s="390"/>
      <c r="KRG16" s="389"/>
      <c r="KRH16" s="390"/>
      <c r="KRI16" s="389"/>
      <c r="KRJ16" s="390"/>
      <c r="KRK16" s="389"/>
      <c r="KRL16" s="390"/>
      <c r="KRM16" s="389"/>
      <c r="KRN16" s="390"/>
      <c r="KRO16" s="389"/>
      <c r="KRP16" s="390"/>
      <c r="KRQ16" s="389"/>
      <c r="KRR16" s="390"/>
      <c r="KRS16" s="389"/>
      <c r="KRT16" s="390"/>
      <c r="KRU16" s="389"/>
      <c r="KRV16" s="390"/>
      <c r="KRW16" s="389"/>
      <c r="KRX16" s="390"/>
      <c r="KRY16" s="389"/>
      <c r="KRZ16" s="390"/>
      <c r="KSA16" s="389"/>
      <c r="KSB16" s="390"/>
      <c r="KSC16" s="389"/>
      <c r="KSD16" s="390"/>
      <c r="KSE16" s="389"/>
      <c r="KSF16" s="390"/>
      <c r="KSG16" s="389"/>
      <c r="KSH16" s="390"/>
      <c r="KSI16" s="389"/>
      <c r="KSJ16" s="390"/>
      <c r="KSK16" s="389"/>
      <c r="KSL16" s="390"/>
      <c r="KSM16" s="389"/>
      <c r="KSN16" s="390"/>
      <c r="KSO16" s="389"/>
      <c r="KSP16" s="390"/>
      <c r="KSQ16" s="389"/>
      <c r="KSR16" s="390"/>
      <c r="KSS16" s="389"/>
      <c r="KST16" s="390"/>
      <c r="KSU16" s="389"/>
      <c r="KSV16" s="390"/>
      <c r="KSW16" s="389"/>
      <c r="KSX16" s="390"/>
      <c r="KSY16" s="389"/>
      <c r="KSZ16" s="390"/>
      <c r="KTA16" s="389"/>
      <c r="KTB16" s="390"/>
      <c r="KTC16" s="389"/>
      <c r="KTD16" s="390"/>
      <c r="KTE16" s="389"/>
      <c r="KTF16" s="390"/>
      <c r="KTG16" s="389"/>
      <c r="KTH16" s="390"/>
      <c r="KTI16" s="389"/>
      <c r="KTJ16" s="390"/>
      <c r="KTK16" s="389"/>
      <c r="KTL16" s="390"/>
      <c r="KTM16" s="389"/>
      <c r="KTN16" s="390"/>
      <c r="KTO16" s="389"/>
      <c r="KTP16" s="390"/>
      <c r="KTQ16" s="389"/>
      <c r="KTR16" s="390"/>
      <c r="KTS16" s="389"/>
      <c r="KTT16" s="390"/>
      <c r="KTU16" s="389"/>
      <c r="KTV16" s="390"/>
      <c r="KTW16" s="389"/>
      <c r="KTX16" s="390"/>
      <c r="KTY16" s="389"/>
      <c r="KTZ16" s="390"/>
      <c r="KUA16" s="389"/>
      <c r="KUB16" s="390"/>
      <c r="KUC16" s="389"/>
      <c r="KUD16" s="390"/>
      <c r="KUE16" s="389"/>
      <c r="KUF16" s="390"/>
      <c r="KUG16" s="389"/>
      <c r="KUH16" s="390"/>
      <c r="KUI16" s="389"/>
      <c r="KUJ16" s="390"/>
      <c r="KUK16" s="389"/>
      <c r="KUL16" s="390"/>
      <c r="KUM16" s="389"/>
      <c r="KUN16" s="390"/>
      <c r="KUO16" s="389"/>
      <c r="KUP16" s="390"/>
      <c r="KUQ16" s="389"/>
      <c r="KUR16" s="390"/>
      <c r="KUS16" s="389"/>
      <c r="KUT16" s="390"/>
      <c r="KUU16" s="389"/>
      <c r="KUV16" s="390"/>
      <c r="KUW16" s="389"/>
      <c r="KUX16" s="390"/>
      <c r="KUY16" s="389"/>
      <c r="KUZ16" s="390"/>
      <c r="KVA16" s="389"/>
      <c r="KVB16" s="390"/>
      <c r="KVC16" s="389"/>
      <c r="KVD16" s="390"/>
      <c r="KVE16" s="389"/>
      <c r="KVF16" s="390"/>
      <c r="KVG16" s="389"/>
      <c r="KVH16" s="390"/>
      <c r="KVI16" s="389"/>
      <c r="KVJ16" s="390"/>
      <c r="KVK16" s="389"/>
      <c r="KVL16" s="390"/>
      <c r="KVM16" s="389"/>
      <c r="KVN16" s="390"/>
      <c r="KVO16" s="389"/>
      <c r="KVP16" s="390"/>
      <c r="KVQ16" s="389"/>
      <c r="KVR16" s="390"/>
      <c r="KVS16" s="389"/>
      <c r="KVT16" s="390"/>
      <c r="KVU16" s="389"/>
      <c r="KVV16" s="390"/>
      <c r="KVW16" s="389"/>
      <c r="KVX16" s="390"/>
      <c r="KVY16" s="389"/>
      <c r="KVZ16" s="390"/>
      <c r="KWA16" s="389"/>
      <c r="KWB16" s="390"/>
      <c r="KWC16" s="389"/>
      <c r="KWD16" s="390"/>
      <c r="KWE16" s="389"/>
      <c r="KWF16" s="390"/>
      <c r="KWG16" s="389"/>
      <c r="KWH16" s="390"/>
      <c r="KWI16" s="389"/>
      <c r="KWJ16" s="390"/>
      <c r="KWK16" s="389"/>
      <c r="KWL16" s="390"/>
      <c r="KWM16" s="389"/>
      <c r="KWN16" s="390"/>
      <c r="KWO16" s="389"/>
      <c r="KWP16" s="390"/>
      <c r="KWQ16" s="389"/>
      <c r="KWR16" s="390"/>
      <c r="KWS16" s="389"/>
      <c r="KWT16" s="390"/>
      <c r="KWU16" s="389"/>
      <c r="KWV16" s="390"/>
      <c r="KWW16" s="389"/>
      <c r="KWX16" s="390"/>
      <c r="KWY16" s="389"/>
      <c r="KWZ16" s="390"/>
      <c r="KXA16" s="389"/>
      <c r="KXB16" s="390"/>
      <c r="KXC16" s="389"/>
      <c r="KXD16" s="390"/>
      <c r="KXE16" s="389"/>
      <c r="KXF16" s="390"/>
      <c r="KXG16" s="389"/>
      <c r="KXH16" s="390"/>
      <c r="KXI16" s="389"/>
      <c r="KXJ16" s="390"/>
      <c r="KXK16" s="389"/>
      <c r="KXL16" s="390"/>
      <c r="KXM16" s="389"/>
      <c r="KXN16" s="390"/>
      <c r="KXO16" s="389"/>
      <c r="KXP16" s="390"/>
      <c r="KXQ16" s="389"/>
      <c r="KXR16" s="390"/>
      <c r="KXS16" s="389"/>
      <c r="KXT16" s="390"/>
      <c r="KXU16" s="389"/>
      <c r="KXV16" s="390"/>
      <c r="KXW16" s="389"/>
      <c r="KXX16" s="390"/>
      <c r="KXY16" s="389"/>
      <c r="KXZ16" s="390"/>
      <c r="KYA16" s="389"/>
      <c r="KYB16" s="390"/>
      <c r="KYC16" s="389"/>
      <c r="KYD16" s="390"/>
      <c r="KYE16" s="389"/>
      <c r="KYF16" s="390"/>
      <c r="KYG16" s="389"/>
      <c r="KYH16" s="390"/>
      <c r="KYI16" s="389"/>
      <c r="KYJ16" s="390"/>
      <c r="KYK16" s="389"/>
      <c r="KYL16" s="390"/>
      <c r="KYM16" s="389"/>
      <c r="KYN16" s="390"/>
      <c r="KYO16" s="389"/>
      <c r="KYP16" s="390"/>
      <c r="KYQ16" s="389"/>
      <c r="KYR16" s="390"/>
      <c r="KYS16" s="389"/>
      <c r="KYT16" s="390"/>
      <c r="KYU16" s="389"/>
      <c r="KYV16" s="390"/>
      <c r="KYW16" s="389"/>
      <c r="KYX16" s="390"/>
      <c r="KYY16" s="389"/>
      <c r="KYZ16" s="390"/>
      <c r="KZA16" s="389"/>
      <c r="KZB16" s="390"/>
      <c r="KZC16" s="389"/>
      <c r="KZD16" s="390"/>
      <c r="KZE16" s="389"/>
      <c r="KZF16" s="390"/>
      <c r="KZG16" s="389"/>
      <c r="KZH16" s="390"/>
      <c r="KZI16" s="389"/>
      <c r="KZJ16" s="390"/>
      <c r="KZK16" s="389"/>
      <c r="KZL16" s="390"/>
      <c r="KZM16" s="389"/>
      <c r="KZN16" s="390"/>
      <c r="KZO16" s="389"/>
      <c r="KZP16" s="390"/>
      <c r="KZQ16" s="389"/>
      <c r="KZR16" s="390"/>
      <c r="KZS16" s="389"/>
      <c r="KZT16" s="390"/>
      <c r="KZU16" s="389"/>
      <c r="KZV16" s="390"/>
      <c r="KZW16" s="389"/>
      <c r="KZX16" s="390"/>
      <c r="KZY16" s="389"/>
      <c r="KZZ16" s="390"/>
      <c r="LAA16" s="389"/>
      <c r="LAB16" s="390"/>
      <c r="LAC16" s="389"/>
      <c r="LAD16" s="390"/>
      <c r="LAE16" s="389"/>
      <c r="LAF16" s="390"/>
      <c r="LAG16" s="389"/>
      <c r="LAH16" s="390"/>
      <c r="LAI16" s="389"/>
      <c r="LAJ16" s="390"/>
      <c r="LAK16" s="389"/>
      <c r="LAL16" s="390"/>
      <c r="LAM16" s="389"/>
      <c r="LAN16" s="390"/>
      <c r="LAO16" s="389"/>
      <c r="LAP16" s="390"/>
      <c r="LAQ16" s="389"/>
      <c r="LAR16" s="390"/>
      <c r="LAS16" s="389"/>
      <c r="LAT16" s="390"/>
      <c r="LAU16" s="389"/>
      <c r="LAV16" s="390"/>
      <c r="LAW16" s="389"/>
      <c r="LAX16" s="390"/>
      <c r="LAY16" s="389"/>
      <c r="LAZ16" s="390"/>
      <c r="LBA16" s="389"/>
      <c r="LBB16" s="390"/>
      <c r="LBC16" s="389"/>
      <c r="LBD16" s="390"/>
      <c r="LBE16" s="389"/>
      <c r="LBF16" s="390"/>
      <c r="LBG16" s="389"/>
      <c r="LBH16" s="390"/>
      <c r="LBI16" s="389"/>
      <c r="LBJ16" s="390"/>
      <c r="LBK16" s="389"/>
      <c r="LBL16" s="390"/>
      <c r="LBM16" s="389"/>
      <c r="LBN16" s="390"/>
      <c r="LBO16" s="389"/>
      <c r="LBP16" s="390"/>
      <c r="LBQ16" s="389"/>
      <c r="LBR16" s="390"/>
      <c r="LBS16" s="389"/>
      <c r="LBT16" s="390"/>
      <c r="LBU16" s="389"/>
      <c r="LBV16" s="390"/>
      <c r="LBW16" s="389"/>
      <c r="LBX16" s="390"/>
      <c r="LBY16" s="389"/>
      <c r="LBZ16" s="390"/>
      <c r="LCA16" s="389"/>
      <c r="LCB16" s="390"/>
      <c r="LCC16" s="389"/>
      <c r="LCD16" s="390"/>
      <c r="LCE16" s="389"/>
      <c r="LCF16" s="390"/>
      <c r="LCG16" s="389"/>
      <c r="LCH16" s="390"/>
      <c r="LCI16" s="389"/>
      <c r="LCJ16" s="390"/>
      <c r="LCK16" s="389"/>
      <c r="LCL16" s="390"/>
      <c r="LCM16" s="389"/>
      <c r="LCN16" s="390"/>
      <c r="LCO16" s="389"/>
      <c r="LCP16" s="390"/>
      <c r="LCQ16" s="389"/>
      <c r="LCR16" s="390"/>
      <c r="LCS16" s="389"/>
      <c r="LCT16" s="390"/>
      <c r="LCU16" s="389"/>
      <c r="LCV16" s="390"/>
      <c r="LCW16" s="389"/>
      <c r="LCX16" s="390"/>
      <c r="LCY16" s="389"/>
      <c r="LCZ16" s="390"/>
      <c r="LDA16" s="389"/>
      <c r="LDB16" s="390"/>
      <c r="LDC16" s="389"/>
      <c r="LDD16" s="390"/>
      <c r="LDE16" s="389"/>
      <c r="LDF16" s="390"/>
      <c r="LDG16" s="389"/>
      <c r="LDH16" s="390"/>
      <c r="LDI16" s="389"/>
      <c r="LDJ16" s="390"/>
      <c r="LDK16" s="389"/>
      <c r="LDL16" s="390"/>
      <c r="LDM16" s="389"/>
      <c r="LDN16" s="390"/>
      <c r="LDO16" s="389"/>
      <c r="LDP16" s="390"/>
      <c r="LDQ16" s="389"/>
      <c r="LDR16" s="390"/>
      <c r="LDS16" s="389"/>
      <c r="LDT16" s="390"/>
      <c r="LDU16" s="389"/>
      <c r="LDV16" s="390"/>
      <c r="LDW16" s="389"/>
      <c r="LDX16" s="390"/>
      <c r="LDY16" s="389"/>
      <c r="LDZ16" s="390"/>
      <c r="LEA16" s="389"/>
      <c r="LEB16" s="390"/>
      <c r="LEC16" s="389"/>
      <c r="LED16" s="390"/>
      <c r="LEE16" s="389"/>
      <c r="LEF16" s="390"/>
      <c r="LEG16" s="389"/>
      <c r="LEH16" s="390"/>
      <c r="LEI16" s="389"/>
      <c r="LEJ16" s="390"/>
      <c r="LEK16" s="389"/>
      <c r="LEL16" s="390"/>
      <c r="LEM16" s="389"/>
      <c r="LEN16" s="390"/>
      <c r="LEO16" s="389"/>
      <c r="LEP16" s="390"/>
      <c r="LEQ16" s="389"/>
      <c r="LER16" s="390"/>
      <c r="LES16" s="389"/>
      <c r="LET16" s="390"/>
      <c r="LEU16" s="389"/>
      <c r="LEV16" s="390"/>
      <c r="LEW16" s="389"/>
      <c r="LEX16" s="390"/>
      <c r="LEY16" s="389"/>
      <c r="LEZ16" s="390"/>
      <c r="LFA16" s="389"/>
      <c r="LFB16" s="390"/>
      <c r="LFC16" s="389"/>
      <c r="LFD16" s="390"/>
      <c r="LFE16" s="389"/>
      <c r="LFF16" s="390"/>
      <c r="LFG16" s="389"/>
      <c r="LFH16" s="390"/>
      <c r="LFI16" s="389"/>
      <c r="LFJ16" s="390"/>
      <c r="LFK16" s="389"/>
      <c r="LFL16" s="390"/>
      <c r="LFM16" s="389"/>
      <c r="LFN16" s="390"/>
      <c r="LFO16" s="389"/>
      <c r="LFP16" s="390"/>
      <c r="LFQ16" s="389"/>
      <c r="LFR16" s="390"/>
      <c r="LFS16" s="389"/>
      <c r="LFT16" s="390"/>
      <c r="LFU16" s="389"/>
      <c r="LFV16" s="390"/>
      <c r="LFW16" s="389"/>
      <c r="LFX16" s="390"/>
      <c r="LFY16" s="389"/>
      <c r="LFZ16" s="390"/>
      <c r="LGA16" s="389"/>
      <c r="LGB16" s="390"/>
      <c r="LGC16" s="389"/>
      <c r="LGD16" s="390"/>
      <c r="LGE16" s="389"/>
      <c r="LGF16" s="390"/>
      <c r="LGG16" s="389"/>
      <c r="LGH16" s="390"/>
      <c r="LGI16" s="389"/>
      <c r="LGJ16" s="390"/>
      <c r="LGK16" s="389"/>
      <c r="LGL16" s="390"/>
      <c r="LGM16" s="389"/>
      <c r="LGN16" s="390"/>
      <c r="LGO16" s="389"/>
      <c r="LGP16" s="390"/>
      <c r="LGQ16" s="389"/>
      <c r="LGR16" s="390"/>
      <c r="LGS16" s="389"/>
      <c r="LGT16" s="390"/>
      <c r="LGU16" s="389"/>
      <c r="LGV16" s="390"/>
      <c r="LGW16" s="389"/>
      <c r="LGX16" s="390"/>
      <c r="LGY16" s="389"/>
      <c r="LGZ16" s="390"/>
      <c r="LHA16" s="389"/>
      <c r="LHB16" s="390"/>
      <c r="LHC16" s="389"/>
      <c r="LHD16" s="390"/>
      <c r="LHE16" s="389"/>
      <c r="LHF16" s="390"/>
      <c r="LHG16" s="389"/>
      <c r="LHH16" s="390"/>
      <c r="LHI16" s="389"/>
      <c r="LHJ16" s="390"/>
      <c r="LHK16" s="389"/>
      <c r="LHL16" s="390"/>
      <c r="LHM16" s="389"/>
      <c r="LHN16" s="390"/>
      <c r="LHO16" s="389"/>
      <c r="LHP16" s="390"/>
      <c r="LHQ16" s="389"/>
      <c r="LHR16" s="390"/>
      <c r="LHS16" s="389"/>
      <c r="LHT16" s="390"/>
      <c r="LHU16" s="389"/>
      <c r="LHV16" s="390"/>
      <c r="LHW16" s="389"/>
      <c r="LHX16" s="390"/>
      <c r="LHY16" s="389"/>
      <c r="LHZ16" s="390"/>
      <c r="LIA16" s="389"/>
      <c r="LIB16" s="390"/>
      <c r="LIC16" s="389"/>
      <c r="LID16" s="390"/>
      <c r="LIE16" s="389"/>
      <c r="LIF16" s="390"/>
      <c r="LIG16" s="389"/>
      <c r="LIH16" s="390"/>
      <c r="LII16" s="389"/>
      <c r="LIJ16" s="390"/>
      <c r="LIK16" s="389"/>
      <c r="LIL16" s="390"/>
      <c r="LIM16" s="389"/>
      <c r="LIN16" s="390"/>
      <c r="LIO16" s="389"/>
      <c r="LIP16" s="390"/>
      <c r="LIQ16" s="389"/>
      <c r="LIR16" s="390"/>
      <c r="LIS16" s="389"/>
      <c r="LIT16" s="390"/>
      <c r="LIU16" s="389"/>
      <c r="LIV16" s="390"/>
      <c r="LIW16" s="389"/>
      <c r="LIX16" s="390"/>
      <c r="LIY16" s="389"/>
      <c r="LIZ16" s="390"/>
      <c r="LJA16" s="389"/>
      <c r="LJB16" s="390"/>
      <c r="LJC16" s="389"/>
      <c r="LJD16" s="390"/>
      <c r="LJE16" s="389"/>
      <c r="LJF16" s="390"/>
      <c r="LJG16" s="389"/>
      <c r="LJH16" s="390"/>
      <c r="LJI16" s="389"/>
      <c r="LJJ16" s="390"/>
      <c r="LJK16" s="389"/>
      <c r="LJL16" s="390"/>
      <c r="LJM16" s="389"/>
      <c r="LJN16" s="390"/>
      <c r="LJO16" s="389"/>
      <c r="LJP16" s="390"/>
      <c r="LJQ16" s="389"/>
      <c r="LJR16" s="390"/>
      <c r="LJS16" s="389"/>
      <c r="LJT16" s="390"/>
      <c r="LJU16" s="389"/>
      <c r="LJV16" s="390"/>
      <c r="LJW16" s="389"/>
      <c r="LJX16" s="390"/>
      <c r="LJY16" s="389"/>
      <c r="LJZ16" s="390"/>
      <c r="LKA16" s="389"/>
      <c r="LKB16" s="390"/>
      <c r="LKC16" s="389"/>
      <c r="LKD16" s="390"/>
      <c r="LKE16" s="389"/>
      <c r="LKF16" s="390"/>
      <c r="LKG16" s="389"/>
      <c r="LKH16" s="390"/>
      <c r="LKI16" s="389"/>
      <c r="LKJ16" s="390"/>
      <c r="LKK16" s="389"/>
      <c r="LKL16" s="390"/>
      <c r="LKM16" s="389"/>
      <c r="LKN16" s="390"/>
      <c r="LKO16" s="389"/>
      <c r="LKP16" s="390"/>
      <c r="LKQ16" s="389"/>
      <c r="LKR16" s="390"/>
      <c r="LKS16" s="389"/>
      <c r="LKT16" s="390"/>
      <c r="LKU16" s="389"/>
      <c r="LKV16" s="390"/>
      <c r="LKW16" s="389"/>
      <c r="LKX16" s="390"/>
      <c r="LKY16" s="389"/>
      <c r="LKZ16" s="390"/>
      <c r="LLA16" s="389"/>
      <c r="LLB16" s="390"/>
      <c r="LLC16" s="389"/>
      <c r="LLD16" s="390"/>
      <c r="LLE16" s="389"/>
      <c r="LLF16" s="390"/>
      <c r="LLG16" s="389"/>
      <c r="LLH16" s="390"/>
      <c r="LLI16" s="389"/>
      <c r="LLJ16" s="390"/>
      <c r="LLK16" s="389"/>
      <c r="LLL16" s="390"/>
      <c r="LLM16" s="389"/>
      <c r="LLN16" s="390"/>
      <c r="LLO16" s="389"/>
      <c r="LLP16" s="390"/>
      <c r="LLQ16" s="389"/>
      <c r="LLR16" s="390"/>
      <c r="LLS16" s="389"/>
      <c r="LLT16" s="390"/>
      <c r="LLU16" s="389"/>
      <c r="LLV16" s="390"/>
      <c r="LLW16" s="389"/>
      <c r="LLX16" s="390"/>
      <c r="LLY16" s="389"/>
      <c r="LLZ16" s="390"/>
      <c r="LMA16" s="389"/>
      <c r="LMB16" s="390"/>
      <c r="LMC16" s="389"/>
      <c r="LMD16" s="390"/>
      <c r="LME16" s="389"/>
      <c r="LMF16" s="390"/>
      <c r="LMG16" s="389"/>
      <c r="LMH16" s="390"/>
      <c r="LMI16" s="389"/>
      <c r="LMJ16" s="390"/>
      <c r="LMK16" s="389"/>
      <c r="LML16" s="390"/>
      <c r="LMM16" s="389"/>
      <c r="LMN16" s="390"/>
      <c r="LMO16" s="389"/>
      <c r="LMP16" s="390"/>
      <c r="LMQ16" s="389"/>
      <c r="LMR16" s="390"/>
      <c r="LMS16" s="389"/>
      <c r="LMT16" s="390"/>
      <c r="LMU16" s="389"/>
      <c r="LMV16" s="390"/>
      <c r="LMW16" s="389"/>
      <c r="LMX16" s="390"/>
      <c r="LMY16" s="389"/>
      <c r="LMZ16" s="390"/>
      <c r="LNA16" s="389"/>
      <c r="LNB16" s="390"/>
      <c r="LNC16" s="389"/>
      <c r="LND16" s="390"/>
      <c r="LNE16" s="389"/>
      <c r="LNF16" s="390"/>
      <c r="LNG16" s="389"/>
      <c r="LNH16" s="390"/>
      <c r="LNI16" s="389"/>
      <c r="LNJ16" s="390"/>
      <c r="LNK16" s="389"/>
      <c r="LNL16" s="390"/>
      <c r="LNM16" s="389"/>
      <c r="LNN16" s="390"/>
      <c r="LNO16" s="389"/>
      <c r="LNP16" s="390"/>
      <c r="LNQ16" s="389"/>
      <c r="LNR16" s="390"/>
      <c r="LNS16" s="389"/>
      <c r="LNT16" s="390"/>
      <c r="LNU16" s="389"/>
      <c r="LNV16" s="390"/>
      <c r="LNW16" s="389"/>
      <c r="LNX16" s="390"/>
      <c r="LNY16" s="389"/>
      <c r="LNZ16" s="390"/>
      <c r="LOA16" s="389"/>
      <c r="LOB16" s="390"/>
      <c r="LOC16" s="389"/>
      <c r="LOD16" s="390"/>
      <c r="LOE16" s="389"/>
      <c r="LOF16" s="390"/>
      <c r="LOG16" s="389"/>
      <c r="LOH16" s="390"/>
      <c r="LOI16" s="389"/>
      <c r="LOJ16" s="390"/>
      <c r="LOK16" s="389"/>
      <c r="LOL16" s="390"/>
      <c r="LOM16" s="389"/>
      <c r="LON16" s="390"/>
      <c r="LOO16" s="389"/>
      <c r="LOP16" s="390"/>
      <c r="LOQ16" s="389"/>
      <c r="LOR16" s="390"/>
      <c r="LOS16" s="389"/>
      <c r="LOT16" s="390"/>
      <c r="LOU16" s="389"/>
      <c r="LOV16" s="390"/>
      <c r="LOW16" s="389"/>
      <c r="LOX16" s="390"/>
      <c r="LOY16" s="389"/>
      <c r="LOZ16" s="390"/>
      <c r="LPA16" s="389"/>
      <c r="LPB16" s="390"/>
      <c r="LPC16" s="389"/>
      <c r="LPD16" s="390"/>
      <c r="LPE16" s="389"/>
      <c r="LPF16" s="390"/>
      <c r="LPG16" s="389"/>
      <c r="LPH16" s="390"/>
      <c r="LPI16" s="389"/>
      <c r="LPJ16" s="390"/>
      <c r="LPK16" s="389"/>
      <c r="LPL16" s="390"/>
      <c r="LPM16" s="389"/>
      <c r="LPN16" s="390"/>
      <c r="LPO16" s="389"/>
      <c r="LPP16" s="390"/>
      <c r="LPQ16" s="389"/>
      <c r="LPR16" s="390"/>
      <c r="LPS16" s="389"/>
      <c r="LPT16" s="390"/>
      <c r="LPU16" s="389"/>
      <c r="LPV16" s="390"/>
      <c r="LPW16" s="389"/>
      <c r="LPX16" s="390"/>
      <c r="LPY16" s="389"/>
      <c r="LPZ16" s="390"/>
      <c r="LQA16" s="389"/>
      <c r="LQB16" s="390"/>
      <c r="LQC16" s="389"/>
      <c r="LQD16" s="390"/>
      <c r="LQE16" s="389"/>
      <c r="LQF16" s="390"/>
      <c r="LQG16" s="389"/>
      <c r="LQH16" s="390"/>
      <c r="LQI16" s="389"/>
      <c r="LQJ16" s="390"/>
      <c r="LQK16" s="389"/>
      <c r="LQL16" s="390"/>
      <c r="LQM16" s="389"/>
      <c r="LQN16" s="390"/>
      <c r="LQO16" s="389"/>
      <c r="LQP16" s="390"/>
      <c r="LQQ16" s="389"/>
      <c r="LQR16" s="390"/>
      <c r="LQS16" s="389"/>
      <c r="LQT16" s="390"/>
      <c r="LQU16" s="389"/>
      <c r="LQV16" s="390"/>
      <c r="LQW16" s="389"/>
      <c r="LQX16" s="390"/>
      <c r="LQY16" s="389"/>
      <c r="LQZ16" s="390"/>
      <c r="LRA16" s="389"/>
      <c r="LRB16" s="390"/>
      <c r="LRC16" s="389"/>
      <c r="LRD16" s="390"/>
      <c r="LRE16" s="389"/>
      <c r="LRF16" s="390"/>
      <c r="LRG16" s="389"/>
      <c r="LRH16" s="390"/>
      <c r="LRI16" s="389"/>
      <c r="LRJ16" s="390"/>
      <c r="LRK16" s="389"/>
      <c r="LRL16" s="390"/>
      <c r="LRM16" s="389"/>
      <c r="LRN16" s="390"/>
      <c r="LRO16" s="389"/>
      <c r="LRP16" s="390"/>
      <c r="LRQ16" s="389"/>
      <c r="LRR16" s="390"/>
      <c r="LRS16" s="389"/>
      <c r="LRT16" s="390"/>
      <c r="LRU16" s="389"/>
      <c r="LRV16" s="390"/>
      <c r="LRW16" s="389"/>
      <c r="LRX16" s="390"/>
      <c r="LRY16" s="389"/>
      <c r="LRZ16" s="390"/>
      <c r="LSA16" s="389"/>
      <c r="LSB16" s="390"/>
      <c r="LSC16" s="389"/>
      <c r="LSD16" s="390"/>
      <c r="LSE16" s="389"/>
      <c r="LSF16" s="390"/>
      <c r="LSG16" s="389"/>
      <c r="LSH16" s="390"/>
      <c r="LSI16" s="389"/>
      <c r="LSJ16" s="390"/>
      <c r="LSK16" s="389"/>
      <c r="LSL16" s="390"/>
      <c r="LSM16" s="389"/>
      <c r="LSN16" s="390"/>
      <c r="LSO16" s="389"/>
      <c r="LSP16" s="390"/>
      <c r="LSQ16" s="389"/>
      <c r="LSR16" s="390"/>
      <c r="LSS16" s="389"/>
      <c r="LST16" s="390"/>
      <c r="LSU16" s="389"/>
      <c r="LSV16" s="390"/>
      <c r="LSW16" s="389"/>
      <c r="LSX16" s="390"/>
      <c r="LSY16" s="389"/>
      <c r="LSZ16" s="390"/>
      <c r="LTA16" s="389"/>
      <c r="LTB16" s="390"/>
      <c r="LTC16" s="389"/>
      <c r="LTD16" s="390"/>
      <c r="LTE16" s="389"/>
      <c r="LTF16" s="390"/>
      <c r="LTG16" s="389"/>
      <c r="LTH16" s="390"/>
      <c r="LTI16" s="389"/>
      <c r="LTJ16" s="390"/>
      <c r="LTK16" s="389"/>
      <c r="LTL16" s="390"/>
      <c r="LTM16" s="389"/>
      <c r="LTN16" s="390"/>
      <c r="LTO16" s="389"/>
      <c r="LTP16" s="390"/>
      <c r="LTQ16" s="389"/>
      <c r="LTR16" s="390"/>
      <c r="LTS16" s="389"/>
      <c r="LTT16" s="390"/>
      <c r="LTU16" s="389"/>
      <c r="LTV16" s="390"/>
      <c r="LTW16" s="389"/>
      <c r="LTX16" s="390"/>
      <c r="LTY16" s="389"/>
      <c r="LTZ16" s="390"/>
      <c r="LUA16" s="389"/>
      <c r="LUB16" s="390"/>
      <c r="LUC16" s="389"/>
      <c r="LUD16" s="390"/>
      <c r="LUE16" s="389"/>
      <c r="LUF16" s="390"/>
      <c r="LUG16" s="389"/>
      <c r="LUH16" s="390"/>
      <c r="LUI16" s="389"/>
      <c r="LUJ16" s="390"/>
      <c r="LUK16" s="389"/>
      <c r="LUL16" s="390"/>
      <c r="LUM16" s="389"/>
      <c r="LUN16" s="390"/>
      <c r="LUO16" s="389"/>
      <c r="LUP16" s="390"/>
      <c r="LUQ16" s="389"/>
      <c r="LUR16" s="390"/>
      <c r="LUS16" s="389"/>
      <c r="LUT16" s="390"/>
      <c r="LUU16" s="389"/>
      <c r="LUV16" s="390"/>
      <c r="LUW16" s="389"/>
      <c r="LUX16" s="390"/>
      <c r="LUY16" s="389"/>
      <c r="LUZ16" s="390"/>
      <c r="LVA16" s="389"/>
      <c r="LVB16" s="390"/>
      <c r="LVC16" s="389"/>
      <c r="LVD16" s="390"/>
      <c r="LVE16" s="389"/>
      <c r="LVF16" s="390"/>
      <c r="LVG16" s="389"/>
      <c r="LVH16" s="390"/>
      <c r="LVI16" s="389"/>
      <c r="LVJ16" s="390"/>
      <c r="LVK16" s="389"/>
      <c r="LVL16" s="390"/>
      <c r="LVM16" s="389"/>
      <c r="LVN16" s="390"/>
      <c r="LVO16" s="389"/>
      <c r="LVP16" s="390"/>
      <c r="LVQ16" s="389"/>
      <c r="LVR16" s="390"/>
      <c r="LVS16" s="389"/>
      <c r="LVT16" s="390"/>
      <c r="LVU16" s="389"/>
      <c r="LVV16" s="390"/>
      <c r="LVW16" s="389"/>
      <c r="LVX16" s="390"/>
      <c r="LVY16" s="389"/>
      <c r="LVZ16" s="390"/>
      <c r="LWA16" s="389"/>
      <c r="LWB16" s="390"/>
      <c r="LWC16" s="389"/>
      <c r="LWD16" s="390"/>
      <c r="LWE16" s="389"/>
      <c r="LWF16" s="390"/>
      <c r="LWG16" s="389"/>
      <c r="LWH16" s="390"/>
      <c r="LWI16" s="389"/>
      <c r="LWJ16" s="390"/>
      <c r="LWK16" s="389"/>
      <c r="LWL16" s="390"/>
      <c r="LWM16" s="389"/>
      <c r="LWN16" s="390"/>
      <c r="LWO16" s="389"/>
      <c r="LWP16" s="390"/>
      <c r="LWQ16" s="389"/>
      <c r="LWR16" s="390"/>
      <c r="LWS16" s="389"/>
      <c r="LWT16" s="390"/>
      <c r="LWU16" s="389"/>
      <c r="LWV16" s="390"/>
      <c r="LWW16" s="389"/>
      <c r="LWX16" s="390"/>
      <c r="LWY16" s="389"/>
      <c r="LWZ16" s="390"/>
      <c r="LXA16" s="389"/>
      <c r="LXB16" s="390"/>
      <c r="LXC16" s="389"/>
      <c r="LXD16" s="390"/>
      <c r="LXE16" s="389"/>
      <c r="LXF16" s="390"/>
      <c r="LXG16" s="389"/>
      <c r="LXH16" s="390"/>
      <c r="LXI16" s="389"/>
      <c r="LXJ16" s="390"/>
      <c r="LXK16" s="389"/>
      <c r="LXL16" s="390"/>
      <c r="LXM16" s="389"/>
      <c r="LXN16" s="390"/>
      <c r="LXO16" s="389"/>
      <c r="LXP16" s="390"/>
      <c r="LXQ16" s="389"/>
      <c r="LXR16" s="390"/>
      <c r="LXS16" s="389"/>
      <c r="LXT16" s="390"/>
      <c r="LXU16" s="389"/>
      <c r="LXV16" s="390"/>
      <c r="LXW16" s="389"/>
      <c r="LXX16" s="390"/>
      <c r="LXY16" s="389"/>
      <c r="LXZ16" s="390"/>
      <c r="LYA16" s="389"/>
      <c r="LYB16" s="390"/>
      <c r="LYC16" s="389"/>
      <c r="LYD16" s="390"/>
      <c r="LYE16" s="389"/>
      <c r="LYF16" s="390"/>
      <c r="LYG16" s="389"/>
      <c r="LYH16" s="390"/>
      <c r="LYI16" s="389"/>
      <c r="LYJ16" s="390"/>
      <c r="LYK16" s="389"/>
      <c r="LYL16" s="390"/>
      <c r="LYM16" s="389"/>
      <c r="LYN16" s="390"/>
      <c r="LYO16" s="389"/>
      <c r="LYP16" s="390"/>
      <c r="LYQ16" s="389"/>
      <c r="LYR16" s="390"/>
      <c r="LYS16" s="389"/>
      <c r="LYT16" s="390"/>
      <c r="LYU16" s="389"/>
      <c r="LYV16" s="390"/>
      <c r="LYW16" s="389"/>
      <c r="LYX16" s="390"/>
      <c r="LYY16" s="389"/>
      <c r="LYZ16" s="390"/>
      <c r="LZA16" s="389"/>
      <c r="LZB16" s="390"/>
      <c r="LZC16" s="389"/>
      <c r="LZD16" s="390"/>
      <c r="LZE16" s="389"/>
      <c r="LZF16" s="390"/>
      <c r="LZG16" s="389"/>
      <c r="LZH16" s="390"/>
      <c r="LZI16" s="389"/>
      <c r="LZJ16" s="390"/>
      <c r="LZK16" s="389"/>
      <c r="LZL16" s="390"/>
      <c r="LZM16" s="389"/>
      <c r="LZN16" s="390"/>
      <c r="LZO16" s="389"/>
      <c r="LZP16" s="390"/>
      <c r="LZQ16" s="389"/>
      <c r="LZR16" s="390"/>
      <c r="LZS16" s="389"/>
      <c r="LZT16" s="390"/>
      <c r="LZU16" s="389"/>
      <c r="LZV16" s="390"/>
      <c r="LZW16" s="389"/>
      <c r="LZX16" s="390"/>
      <c r="LZY16" s="389"/>
      <c r="LZZ16" s="390"/>
      <c r="MAA16" s="389"/>
      <c r="MAB16" s="390"/>
      <c r="MAC16" s="389"/>
      <c r="MAD16" s="390"/>
      <c r="MAE16" s="389"/>
      <c r="MAF16" s="390"/>
      <c r="MAG16" s="389"/>
      <c r="MAH16" s="390"/>
      <c r="MAI16" s="389"/>
      <c r="MAJ16" s="390"/>
      <c r="MAK16" s="389"/>
      <c r="MAL16" s="390"/>
      <c r="MAM16" s="389"/>
      <c r="MAN16" s="390"/>
      <c r="MAO16" s="389"/>
      <c r="MAP16" s="390"/>
      <c r="MAQ16" s="389"/>
      <c r="MAR16" s="390"/>
      <c r="MAS16" s="389"/>
      <c r="MAT16" s="390"/>
      <c r="MAU16" s="389"/>
      <c r="MAV16" s="390"/>
      <c r="MAW16" s="389"/>
      <c r="MAX16" s="390"/>
      <c r="MAY16" s="389"/>
      <c r="MAZ16" s="390"/>
      <c r="MBA16" s="389"/>
      <c r="MBB16" s="390"/>
      <c r="MBC16" s="389"/>
      <c r="MBD16" s="390"/>
      <c r="MBE16" s="389"/>
      <c r="MBF16" s="390"/>
      <c r="MBG16" s="389"/>
      <c r="MBH16" s="390"/>
      <c r="MBI16" s="389"/>
      <c r="MBJ16" s="390"/>
      <c r="MBK16" s="389"/>
      <c r="MBL16" s="390"/>
      <c r="MBM16" s="389"/>
      <c r="MBN16" s="390"/>
      <c r="MBO16" s="389"/>
      <c r="MBP16" s="390"/>
      <c r="MBQ16" s="389"/>
      <c r="MBR16" s="390"/>
      <c r="MBS16" s="389"/>
      <c r="MBT16" s="390"/>
      <c r="MBU16" s="389"/>
      <c r="MBV16" s="390"/>
      <c r="MBW16" s="389"/>
      <c r="MBX16" s="390"/>
      <c r="MBY16" s="389"/>
      <c r="MBZ16" s="390"/>
      <c r="MCA16" s="389"/>
      <c r="MCB16" s="390"/>
      <c r="MCC16" s="389"/>
      <c r="MCD16" s="390"/>
      <c r="MCE16" s="389"/>
      <c r="MCF16" s="390"/>
      <c r="MCG16" s="389"/>
      <c r="MCH16" s="390"/>
      <c r="MCI16" s="389"/>
      <c r="MCJ16" s="390"/>
      <c r="MCK16" s="389"/>
      <c r="MCL16" s="390"/>
      <c r="MCM16" s="389"/>
      <c r="MCN16" s="390"/>
      <c r="MCO16" s="389"/>
      <c r="MCP16" s="390"/>
      <c r="MCQ16" s="389"/>
      <c r="MCR16" s="390"/>
      <c r="MCS16" s="389"/>
      <c r="MCT16" s="390"/>
      <c r="MCU16" s="389"/>
      <c r="MCV16" s="390"/>
      <c r="MCW16" s="389"/>
      <c r="MCX16" s="390"/>
      <c r="MCY16" s="389"/>
      <c r="MCZ16" s="390"/>
      <c r="MDA16" s="389"/>
      <c r="MDB16" s="390"/>
      <c r="MDC16" s="389"/>
      <c r="MDD16" s="390"/>
      <c r="MDE16" s="389"/>
      <c r="MDF16" s="390"/>
      <c r="MDG16" s="389"/>
      <c r="MDH16" s="390"/>
      <c r="MDI16" s="389"/>
      <c r="MDJ16" s="390"/>
      <c r="MDK16" s="389"/>
      <c r="MDL16" s="390"/>
      <c r="MDM16" s="389"/>
      <c r="MDN16" s="390"/>
      <c r="MDO16" s="389"/>
      <c r="MDP16" s="390"/>
      <c r="MDQ16" s="389"/>
      <c r="MDR16" s="390"/>
      <c r="MDS16" s="389"/>
      <c r="MDT16" s="390"/>
      <c r="MDU16" s="389"/>
      <c r="MDV16" s="390"/>
      <c r="MDW16" s="389"/>
      <c r="MDX16" s="390"/>
      <c r="MDY16" s="389"/>
      <c r="MDZ16" s="390"/>
      <c r="MEA16" s="389"/>
      <c r="MEB16" s="390"/>
      <c r="MEC16" s="389"/>
      <c r="MED16" s="390"/>
      <c r="MEE16" s="389"/>
      <c r="MEF16" s="390"/>
      <c r="MEG16" s="389"/>
      <c r="MEH16" s="390"/>
      <c r="MEI16" s="389"/>
      <c r="MEJ16" s="390"/>
      <c r="MEK16" s="389"/>
      <c r="MEL16" s="390"/>
      <c r="MEM16" s="389"/>
      <c r="MEN16" s="390"/>
      <c r="MEO16" s="389"/>
      <c r="MEP16" s="390"/>
      <c r="MEQ16" s="389"/>
      <c r="MER16" s="390"/>
      <c r="MES16" s="389"/>
      <c r="MET16" s="390"/>
      <c r="MEU16" s="389"/>
      <c r="MEV16" s="390"/>
      <c r="MEW16" s="389"/>
      <c r="MEX16" s="390"/>
      <c r="MEY16" s="389"/>
      <c r="MEZ16" s="390"/>
      <c r="MFA16" s="389"/>
      <c r="MFB16" s="390"/>
      <c r="MFC16" s="389"/>
      <c r="MFD16" s="390"/>
      <c r="MFE16" s="389"/>
      <c r="MFF16" s="390"/>
      <c r="MFG16" s="389"/>
      <c r="MFH16" s="390"/>
      <c r="MFI16" s="389"/>
      <c r="MFJ16" s="390"/>
      <c r="MFK16" s="389"/>
      <c r="MFL16" s="390"/>
      <c r="MFM16" s="389"/>
      <c r="MFN16" s="390"/>
      <c r="MFO16" s="389"/>
      <c r="MFP16" s="390"/>
      <c r="MFQ16" s="389"/>
      <c r="MFR16" s="390"/>
      <c r="MFS16" s="389"/>
      <c r="MFT16" s="390"/>
      <c r="MFU16" s="389"/>
      <c r="MFV16" s="390"/>
      <c r="MFW16" s="389"/>
      <c r="MFX16" s="390"/>
      <c r="MFY16" s="389"/>
      <c r="MFZ16" s="390"/>
      <c r="MGA16" s="389"/>
      <c r="MGB16" s="390"/>
      <c r="MGC16" s="389"/>
      <c r="MGD16" s="390"/>
      <c r="MGE16" s="389"/>
      <c r="MGF16" s="390"/>
      <c r="MGG16" s="389"/>
      <c r="MGH16" s="390"/>
      <c r="MGI16" s="389"/>
      <c r="MGJ16" s="390"/>
      <c r="MGK16" s="389"/>
      <c r="MGL16" s="390"/>
      <c r="MGM16" s="389"/>
      <c r="MGN16" s="390"/>
      <c r="MGO16" s="389"/>
      <c r="MGP16" s="390"/>
      <c r="MGQ16" s="389"/>
      <c r="MGR16" s="390"/>
      <c r="MGS16" s="389"/>
      <c r="MGT16" s="390"/>
      <c r="MGU16" s="389"/>
      <c r="MGV16" s="390"/>
      <c r="MGW16" s="389"/>
      <c r="MGX16" s="390"/>
      <c r="MGY16" s="389"/>
      <c r="MGZ16" s="390"/>
      <c r="MHA16" s="389"/>
      <c r="MHB16" s="390"/>
      <c r="MHC16" s="389"/>
      <c r="MHD16" s="390"/>
      <c r="MHE16" s="389"/>
      <c r="MHF16" s="390"/>
      <c r="MHG16" s="389"/>
      <c r="MHH16" s="390"/>
      <c r="MHI16" s="389"/>
      <c r="MHJ16" s="390"/>
      <c r="MHK16" s="389"/>
      <c r="MHL16" s="390"/>
      <c r="MHM16" s="389"/>
      <c r="MHN16" s="390"/>
      <c r="MHO16" s="389"/>
      <c r="MHP16" s="390"/>
      <c r="MHQ16" s="389"/>
      <c r="MHR16" s="390"/>
      <c r="MHS16" s="389"/>
      <c r="MHT16" s="390"/>
      <c r="MHU16" s="389"/>
      <c r="MHV16" s="390"/>
      <c r="MHW16" s="389"/>
      <c r="MHX16" s="390"/>
      <c r="MHY16" s="389"/>
      <c r="MHZ16" s="390"/>
      <c r="MIA16" s="389"/>
      <c r="MIB16" s="390"/>
      <c r="MIC16" s="389"/>
      <c r="MID16" s="390"/>
      <c r="MIE16" s="389"/>
      <c r="MIF16" s="390"/>
      <c r="MIG16" s="389"/>
      <c r="MIH16" s="390"/>
      <c r="MII16" s="389"/>
      <c r="MIJ16" s="390"/>
      <c r="MIK16" s="389"/>
      <c r="MIL16" s="390"/>
      <c r="MIM16" s="389"/>
      <c r="MIN16" s="390"/>
      <c r="MIO16" s="389"/>
      <c r="MIP16" s="390"/>
      <c r="MIQ16" s="389"/>
      <c r="MIR16" s="390"/>
      <c r="MIS16" s="389"/>
      <c r="MIT16" s="390"/>
      <c r="MIU16" s="389"/>
      <c r="MIV16" s="390"/>
      <c r="MIW16" s="389"/>
      <c r="MIX16" s="390"/>
      <c r="MIY16" s="389"/>
      <c r="MIZ16" s="390"/>
      <c r="MJA16" s="389"/>
      <c r="MJB16" s="390"/>
      <c r="MJC16" s="389"/>
      <c r="MJD16" s="390"/>
      <c r="MJE16" s="389"/>
      <c r="MJF16" s="390"/>
      <c r="MJG16" s="389"/>
      <c r="MJH16" s="390"/>
      <c r="MJI16" s="389"/>
      <c r="MJJ16" s="390"/>
      <c r="MJK16" s="389"/>
      <c r="MJL16" s="390"/>
      <c r="MJM16" s="389"/>
      <c r="MJN16" s="390"/>
      <c r="MJO16" s="389"/>
      <c r="MJP16" s="390"/>
      <c r="MJQ16" s="389"/>
      <c r="MJR16" s="390"/>
      <c r="MJS16" s="389"/>
      <c r="MJT16" s="390"/>
      <c r="MJU16" s="389"/>
      <c r="MJV16" s="390"/>
      <c r="MJW16" s="389"/>
      <c r="MJX16" s="390"/>
      <c r="MJY16" s="389"/>
      <c r="MJZ16" s="390"/>
      <c r="MKA16" s="389"/>
      <c r="MKB16" s="390"/>
      <c r="MKC16" s="389"/>
      <c r="MKD16" s="390"/>
      <c r="MKE16" s="389"/>
      <c r="MKF16" s="390"/>
      <c r="MKG16" s="389"/>
      <c r="MKH16" s="390"/>
      <c r="MKI16" s="389"/>
      <c r="MKJ16" s="390"/>
      <c r="MKK16" s="389"/>
      <c r="MKL16" s="390"/>
      <c r="MKM16" s="389"/>
      <c r="MKN16" s="390"/>
      <c r="MKO16" s="389"/>
      <c r="MKP16" s="390"/>
      <c r="MKQ16" s="389"/>
      <c r="MKR16" s="390"/>
      <c r="MKS16" s="389"/>
      <c r="MKT16" s="390"/>
      <c r="MKU16" s="389"/>
      <c r="MKV16" s="390"/>
      <c r="MKW16" s="389"/>
      <c r="MKX16" s="390"/>
      <c r="MKY16" s="389"/>
      <c r="MKZ16" s="390"/>
      <c r="MLA16" s="389"/>
      <c r="MLB16" s="390"/>
      <c r="MLC16" s="389"/>
      <c r="MLD16" s="390"/>
      <c r="MLE16" s="389"/>
      <c r="MLF16" s="390"/>
      <c r="MLG16" s="389"/>
      <c r="MLH16" s="390"/>
      <c r="MLI16" s="389"/>
      <c r="MLJ16" s="390"/>
      <c r="MLK16" s="389"/>
      <c r="MLL16" s="390"/>
      <c r="MLM16" s="389"/>
      <c r="MLN16" s="390"/>
      <c r="MLO16" s="389"/>
      <c r="MLP16" s="390"/>
      <c r="MLQ16" s="389"/>
      <c r="MLR16" s="390"/>
      <c r="MLS16" s="389"/>
      <c r="MLT16" s="390"/>
      <c r="MLU16" s="389"/>
      <c r="MLV16" s="390"/>
      <c r="MLW16" s="389"/>
      <c r="MLX16" s="390"/>
      <c r="MLY16" s="389"/>
      <c r="MLZ16" s="390"/>
      <c r="MMA16" s="389"/>
      <c r="MMB16" s="390"/>
      <c r="MMC16" s="389"/>
      <c r="MMD16" s="390"/>
      <c r="MME16" s="389"/>
      <c r="MMF16" s="390"/>
      <c r="MMG16" s="389"/>
      <c r="MMH16" s="390"/>
      <c r="MMI16" s="389"/>
      <c r="MMJ16" s="390"/>
      <c r="MMK16" s="389"/>
      <c r="MML16" s="390"/>
      <c r="MMM16" s="389"/>
      <c r="MMN16" s="390"/>
      <c r="MMO16" s="389"/>
      <c r="MMP16" s="390"/>
      <c r="MMQ16" s="389"/>
      <c r="MMR16" s="390"/>
      <c r="MMS16" s="389"/>
      <c r="MMT16" s="390"/>
      <c r="MMU16" s="389"/>
      <c r="MMV16" s="390"/>
      <c r="MMW16" s="389"/>
      <c r="MMX16" s="390"/>
      <c r="MMY16" s="389"/>
      <c r="MMZ16" s="390"/>
      <c r="MNA16" s="389"/>
      <c r="MNB16" s="390"/>
      <c r="MNC16" s="389"/>
      <c r="MND16" s="390"/>
      <c r="MNE16" s="389"/>
      <c r="MNF16" s="390"/>
      <c r="MNG16" s="389"/>
      <c r="MNH16" s="390"/>
      <c r="MNI16" s="389"/>
      <c r="MNJ16" s="390"/>
      <c r="MNK16" s="389"/>
      <c r="MNL16" s="390"/>
      <c r="MNM16" s="389"/>
      <c r="MNN16" s="390"/>
      <c r="MNO16" s="389"/>
      <c r="MNP16" s="390"/>
      <c r="MNQ16" s="389"/>
      <c r="MNR16" s="390"/>
      <c r="MNS16" s="389"/>
      <c r="MNT16" s="390"/>
      <c r="MNU16" s="389"/>
      <c r="MNV16" s="390"/>
      <c r="MNW16" s="389"/>
      <c r="MNX16" s="390"/>
      <c r="MNY16" s="389"/>
      <c r="MNZ16" s="390"/>
      <c r="MOA16" s="389"/>
      <c r="MOB16" s="390"/>
      <c r="MOC16" s="389"/>
      <c r="MOD16" s="390"/>
      <c r="MOE16" s="389"/>
      <c r="MOF16" s="390"/>
      <c r="MOG16" s="389"/>
      <c r="MOH16" s="390"/>
      <c r="MOI16" s="389"/>
      <c r="MOJ16" s="390"/>
      <c r="MOK16" s="389"/>
      <c r="MOL16" s="390"/>
      <c r="MOM16" s="389"/>
      <c r="MON16" s="390"/>
      <c r="MOO16" s="389"/>
      <c r="MOP16" s="390"/>
      <c r="MOQ16" s="389"/>
      <c r="MOR16" s="390"/>
      <c r="MOS16" s="389"/>
      <c r="MOT16" s="390"/>
      <c r="MOU16" s="389"/>
      <c r="MOV16" s="390"/>
      <c r="MOW16" s="389"/>
      <c r="MOX16" s="390"/>
      <c r="MOY16" s="389"/>
      <c r="MOZ16" s="390"/>
      <c r="MPA16" s="389"/>
      <c r="MPB16" s="390"/>
      <c r="MPC16" s="389"/>
      <c r="MPD16" s="390"/>
      <c r="MPE16" s="389"/>
      <c r="MPF16" s="390"/>
      <c r="MPG16" s="389"/>
      <c r="MPH16" s="390"/>
      <c r="MPI16" s="389"/>
      <c r="MPJ16" s="390"/>
      <c r="MPK16" s="389"/>
      <c r="MPL16" s="390"/>
      <c r="MPM16" s="389"/>
      <c r="MPN16" s="390"/>
      <c r="MPO16" s="389"/>
      <c r="MPP16" s="390"/>
      <c r="MPQ16" s="389"/>
      <c r="MPR16" s="390"/>
      <c r="MPS16" s="389"/>
      <c r="MPT16" s="390"/>
      <c r="MPU16" s="389"/>
      <c r="MPV16" s="390"/>
      <c r="MPW16" s="389"/>
      <c r="MPX16" s="390"/>
      <c r="MPY16" s="389"/>
      <c r="MPZ16" s="390"/>
      <c r="MQA16" s="389"/>
      <c r="MQB16" s="390"/>
      <c r="MQC16" s="389"/>
      <c r="MQD16" s="390"/>
      <c r="MQE16" s="389"/>
      <c r="MQF16" s="390"/>
      <c r="MQG16" s="389"/>
      <c r="MQH16" s="390"/>
      <c r="MQI16" s="389"/>
      <c r="MQJ16" s="390"/>
      <c r="MQK16" s="389"/>
      <c r="MQL16" s="390"/>
      <c r="MQM16" s="389"/>
      <c r="MQN16" s="390"/>
      <c r="MQO16" s="389"/>
      <c r="MQP16" s="390"/>
      <c r="MQQ16" s="389"/>
      <c r="MQR16" s="390"/>
      <c r="MQS16" s="389"/>
      <c r="MQT16" s="390"/>
      <c r="MQU16" s="389"/>
      <c r="MQV16" s="390"/>
      <c r="MQW16" s="389"/>
      <c r="MQX16" s="390"/>
      <c r="MQY16" s="389"/>
      <c r="MQZ16" s="390"/>
      <c r="MRA16" s="389"/>
      <c r="MRB16" s="390"/>
      <c r="MRC16" s="389"/>
      <c r="MRD16" s="390"/>
      <c r="MRE16" s="389"/>
      <c r="MRF16" s="390"/>
      <c r="MRG16" s="389"/>
      <c r="MRH16" s="390"/>
      <c r="MRI16" s="389"/>
      <c r="MRJ16" s="390"/>
      <c r="MRK16" s="389"/>
      <c r="MRL16" s="390"/>
      <c r="MRM16" s="389"/>
      <c r="MRN16" s="390"/>
      <c r="MRO16" s="389"/>
      <c r="MRP16" s="390"/>
      <c r="MRQ16" s="389"/>
      <c r="MRR16" s="390"/>
      <c r="MRS16" s="389"/>
      <c r="MRT16" s="390"/>
      <c r="MRU16" s="389"/>
      <c r="MRV16" s="390"/>
      <c r="MRW16" s="389"/>
      <c r="MRX16" s="390"/>
      <c r="MRY16" s="389"/>
      <c r="MRZ16" s="390"/>
      <c r="MSA16" s="389"/>
      <c r="MSB16" s="390"/>
      <c r="MSC16" s="389"/>
      <c r="MSD16" s="390"/>
      <c r="MSE16" s="389"/>
      <c r="MSF16" s="390"/>
      <c r="MSG16" s="389"/>
      <c r="MSH16" s="390"/>
      <c r="MSI16" s="389"/>
      <c r="MSJ16" s="390"/>
      <c r="MSK16" s="389"/>
      <c r="MSL16" s="390"/>
      <c r="MSM16" s="389"/>
      <c r="MSN16" s="390"/>
      <c r="MSO16" s="389"/>
      <c r="MSP16" s="390"/>
      <c r="MSQ16" s="389"/>
      <c r="MSR16" s="390"/>
      <c r="MSS16" s="389"/>
      <c r="MST16" s="390"/>
      <c r="MSU16" s="389"/>
      <c r="MSV16" s="390"/>
      <c r="MSW16" s="389"/>
      <c r="MSX16" s="390"/>
      <c r="MSY16" s="389"/>
      <c r="MSZ16" s="390"/>
      <c r="MTA16" s="389"/>
      <c r="MTB16" s="390"/>
      <c r="MTC16" s="389"/>
      <c r="MTD16" s="390"/>
      <c r="MTE16" s="389"/>
      <c r="MTF16" s="390"/>
      <c r="MTG16" s="389"/>
      <c r="MTH16" s="390"/>
      <c r="MTI16" s="389"/>
      <c r="MTJ16" s="390"/>
      <c r="MTK16" s="389"/>
      <c r="MTL16" s="390"/>
      <c r="MTM16" s="389"/>
      <c r="MTN16" s="390"/>
      <c r="MTO16" s="389"/>
      <c r="MTP16" s="390"/>
      <c r="MTQ16" s="389"/>
      <c r="MTR16" s="390"/>
      <c r="MTS16" s="389"/>
      <c r="MTT16" s="390"/>
      <c r="MTU16" s="389"/>
      <c r="MTV16" s="390"/>
      <c r="MTW16" s="389"/>
      <c r="MTX16" s="390"/>
      <c r="MTY16" s="389"/>
      <c r="MTZ16" s="390"/>
      <c r="MUA16" s="389"/>
      <c r="MUB16" s="390"/>
      <c r="MUC16" s="389"/>
      <c r="MUD16" s="390"/>
      <c r="MUE16" s="389"/>
      <c r="MUF16" s="390"/>
      <c r="MUG16" s="389"/>
      <c r="MUH16" s="390"/>
      <c r="MUI16" s="389"/>
      <c r="MUJ16" s="390"/>
      <c r="MUK16" s="389"/>
      <c r="MUL16" s="390"/>
      <c r="MUM16" s="389"/>
      <c r="MUN16" s="390"/>
      <c r="MUO16" s="389"/>
      <c r="MUP16" s="390"/>
      <c r="MUQ16" s="389"/>
      <c r="MUR16" s="390"/>
      <c r="MUS16" s="389"/>
      <c r="MUT16" s="390"/>
      <c r="MUU16" s="389"/>
      <c r="MUV16" s="390"/>
      <c r="MUW16" s="389"/>
      <c r="MUX16" s="390"/>
      <c r="MUY16" s="389"/>
      <c r="MUZ16" s="390"/>
      <c r="MVA16" s="389"/>
      <c r="MVB16" s="390"/>
      <c r="MVC16" s="389"/>
      <c r="MVD16" s="390"/>
      <c r="MVE16" s="389"/>
      <c r="MVF16" s="390"/>
      <c r="MVG16" s="389"/>
      <c r="MVH16" s="390"/>
      <c r="MVI16" s="389"/>
      <c r="MVJ16" s="390"/>
      <c r="MVK16" s="389"/>
      <c r="MVL16" s="390"/>
      <c r="MVM16" s="389"/>
      <c r="MVN16" s="390"/>
      <c r="MVO16" s="389"/>
      <c r="MVP16" s="390"/>
      <c r="MVQ16" s="389"/>
      <c r="MVR16" s="390"/>
      <c r="MVS16" s="389"/>
      <c r="MVT16" s="390"/>
      <c r="MVU16" s="389"/>
      <c r="MVV16" s="390"/>
      <c r="MVW16" s="389"/>
      <c r="MVX16" s="390"/>
      <c r="MVY16" s="389"/>
      <c r="MVZ16" s="390"/>
      <c r="MWA16" s="389"/>
      <c r="MWB16" s="390"/>
      <c r="MWC16" s="389"/>
      <c r="MWD16" s="390"/>
      <c r="MWE16" s="389"/>
      <c r="MWF16" s="390"/>
      <c r="MWG16" s="389"/>
      <c r="MWH16" s="390"/>
      <c r="MWI16" s="389"/>
      <c r="MWJ16" s="390"/>
      <c r="MWK16" s="389"/>
      <c r="MWL16" s="390"/>
      <c r="MWM16" s="389"/>
      <c r="MWN16" s="390"/>
      <c r="MWO16" s="389"/>
      <c r="MWP16" s="390"/>
      <c r="MWQ16" s="389"/>
      <c r="MWR16" s="390"/>
      <c r="MWS16" s="389"/>
      <c r="MWT16" s="390"/>
      <c r="MWU16" s="389"/>
      <c r="MWV16" s="390"/>
      <c r="MWW16" s="389"/>
      <c r="MWX16" s="390"/>
      <c r="MWY16" s="389"/>
      <c r="MWZ16" s="390"/>
      <c r="MXA16" s="389"/>
      <c r="MXB16" s="390"/>
      <c r="MXC16" s="389"/>
      <c r="MXD16" s="390"/>
      <c r="MXE16" s="389"/>
      <c r="MXF16" s="390"/>
      <c r="MXG16" s="389"/>
      <c r="MXH16" s="390"/>
      <c r="MXI16" s="389"/>
      <c r="MXJ16" s="390"/>
      <c r="MXK16" s="389"/>
      <c r="MXL16" s="390"/>
      <c r="MXM16" s="389"/>
      <c r="MXN16" s="390"/>
      <c r="MXO16" s="389"/>
      <c r="MXP16" s="390"/>
      <c r="MXQ16" s="389"/>
      <c r="MXR16" s="390"/>
      <c r="MXS16" s="389"/>
      <c r="MXT16" s="390"/>
      <c r="MXU16" s="389"/>
      <c r="MXV16" s="390"/>
      <c r="MXW16" s="389"/>
      <c r="MXX16" s="390"/>
      <c r="MXY16" s="389"/>
      <c r="MXZ16" s="390"/>
      <c r="MYA16" s="389"/>
      <c r="MYB16" s="390"/>
      <c r="MYC16" s="389"/>
      <c r="MYD16" s="390"/>
      <c r="MYE16" s="389"/>
      <c r="MYF16" s="390"/>
      <c r="MYG16" s="389"/>
      <c r="MYH16" s="390"/>
      <c r="MYI16" s="389"/>
      <c r="MYJ16" s="390"/>
      <c r="MYK16" s="389"/>
      <c r="MYL16" s="390"/>
      <c r="MYM16" s="389"/>
      <c r="MYN16" s="390"/>
      <c r="MYO16" s="389"/>
      <c r="MYP16" s="390"/>
      <c r="MYQ16" s="389"/>
      <c r="MYR16" s="390"/>
      <c r="MYS16" s="389"/>
      <c r="MYT16" s="390"/>
      <c r="MYU16" s="389"/>
      <c r="MYV16" s="390"/>
      <c r="MYW16" s="389"/>
      <c r="MYX16" s="390"/>
      <c r="MYY16" s="389"/>
      <c r="MYZ16" s="390"/>
      <c r="MZA16" s="389"/>
      <c r="MZB16" s="390"/>
      <c r="MZC16" s="389"/>
      <c r="MZD16" s="390"/>
      <c r="MZE16" s="389"/>
      <c r="MZF16" s="390"/>
      <c r="MZG16" s="389"/>
      <c r="MZH16" s="390"/>
      <c r="MZI16" s="389"/>
      <c r="MZJ16" s="390"/>
      <c r="MZK16" s="389"/>
      <c r="MZL16" s="390"/>
      <c r="MZM16" s="389"/>
      <c r="MZN16" s="390"/>
      <c r="MZO16" s="389"/>
      <c r="MZP16" s="390"/>
      <c r="MZQ16" s="389"/>
      <c r="MZR16" s="390"/>
      <c r="MZS16" s="389"/>
      <c r="MZT16" s="390"/>
      <c r="MZU16" s="389"/>
      <c r="MZV16" s="390"/>
      <c r="MZW16" s="389"/>
      <c r="MZX16" s="390"/>
      <c r="MZY16" s="389"/>
      <c r="MZZ16" s="390"/>
      <c r="NAA16" s="389"/>
      <c r="NAB16" s="390"/>
      <c r="NAC16" s="389"/>
      <c r="NAD16" s="390"/>
      <c r="NAE16" s="389"/>
      <c r="NAF16" s="390"/>
      <c r="NAG16" s="389"/>
      <c r="NAH16" s="390"/>
      <c r="NAI16" s="389"/>
      <c r="NAJ16" s="390"/>
      <c r="NAK16" s="389"/>
      <c r="NAL16" s="390"/>
      <c r="NAM16" s="389"/>
      <c r="NAN16" s="390"/>
      <c r="NAO16" s="389"/>
      <c r="NAP16" s="390"/>
      <c r="NAQ16" s="389"/>
      <c r="NAR16" s="390"/>
      <c r="NAS16" s="389"/>
      <c r="NAT16" s="390"/>
      <c r="NAU16" s="389"/>
      <c r="NAV16" s="390"/>
      <c r="NAW16" s="389"/>
      <c r="NAX16" s="390"/>
      <c r="NAY16" s="389"/>
      <c r="NAZ16" s="390"/>
      <c r="NBA16" s="389"/>
      <c r="NBB16" s="390"/>
      <c r="NBC16" s="389"/>
      <c r="NBD16" s="390"/>
      <c r="NBE16" s="389"/>
      <c r="NBF16" s="390"/>
      <c r="NBG16" s="389"/>
      <c r="NBH16" s="390"/>
      <c r="NBI16" s="389"/>
      <c r="NBJ16" s="390"/>
      <c r="NBK16" s="389"/>
      <c r="NBL16" s="390"/>
      <c r="NBM16" s="389"/>
      <c r="NBN16" s="390"/>
      <c r="NBO16" s="389"/>
      <c r="NBP16" s="390"/>
      <c r="NBQ16" s="389"/>
      <c r="NBR16" s="390"/>
      <c r="NBS16" s="389"/>
      <c r="NBT16" s="390"/>
      <c r="NBU16" s="389"/>
      <c r="NBV16" s="390"/>
      <c r="NBW16" s="389"/>
      <c r="NBX16" s="390"/>
      <c r="NBY16" s="389"/>
      <c r="NBZ16" s="390"/>
      <c r="NCA16" s="389"/>
      <c r="NCB16" s="390"/>
      <c r="NCC16" s="389"/>
      <c r="NCD16" s="390"/>
      <c r="NCE16" s="389"/>
      <c r="NCF16" s="390"/>
      <c r="NCG16" s="389"/>
      <c r="NCH16" s="390"/>
      <c r="NCI16" s="389"/>
      <c r="NCJ16" s="390"/>
      <c r="NCK16" s="389"/>
      <c r="NCL16" s="390"/>
      <c r="NCM16" s="389"/>
      <c r="NCN16" s="390"/>
      <c r="NCO16" s="389"/>
      <c r="NCP16" s="390"/>
      <c r="NCQ16" s="389"/>
      <c r="NCR16" s="390"/>
      <c r="NCS16" s="389"/>
      <c r="NCT16" s="390"/>
      <c r="NCU16" s="389"/>
      <c r="NCV16" s="390"/>
      <c r="NCW16" s="389"/>
      <c r="NCX16" s="390"/>
      <c r="NCY16" s="389"/>
      <c r="NCZ16" s="390"/>
      <c r="NDA16" s="389"/>
      <c r="NDB16" s="390"/>
      <c r="NDC16" s="389"/>
      <c r="NDD16" s="390"/>
      <c r="NDE16" s="389"/>
      <c r="NDF16" s="390"/>
      <c r="NDG16" s="389"/>
      <c r="NDH16" s="390"/>
      <c r="NDI16" s="389"/>
      <c r="NDJ16" s="390"/>
      <c r="NDK16" s="389"/>
      <c r="NDL16" s="390"/>
      <c r="NDM16" s="389"/>
      <c r="NDN16" s="390"/>
      <c r="NDO16" s="389"/>
      <c r="NDP16" s="390"/>
      <c r="NDQ16" s="389"/>
      <c r="NDR16" s="390"/>
      <c r="NDS16" s="389"/>
      <c r="NDT16" s="390"/>
      <c r="NDU16" s="389"/>
      <c r="NDV16" s="390"/>
      <c r="NDW16" s="389"/>
      <c r="NDX16" s="390"/>
      <c r="NDY16" s="389"/>
      <c r="NDZ16" s="390"/>
      <c r="NEA16" s="389"/>
      <c r="NEB16" s="390"/>
      <c r="NEC16" s="389"/>
      <c r="NED16" s="390"/>
      <c r="NEE16" s="389"/>
      <c r="NEF16" s="390"/>
      <c r="NEG16" s="389"/>
      <c r="NEH16" s="390"/>
      <c r="NEI16" s="389"/>
      <c r="NEJ16" s="390"/>
      <c r="NEK16" s="389"/>
      <c r="NEL16" s="390"/>
      <c r="NEM16" s="389"/>
      <c r="NEN16" s="390"/>
      <c r="NEO16" s="389"/>
      <c r="NEP16" s="390"/>
      <c r="NEQ16" s="389"/>
      <c r="NER16" s="390"/>
      <c r="NES16" s="389"/>
      <c r="NET16" s="390"/>
      <c r="NEU16" s="389"/>
      <c r="NEV16" s="390"/>
      <c r="NEW16" s="389"/>
      <c r="NEX16" s="390"/>
      <c r="NEY16" s="389"/>
      <c r="NEZ16" s="390"/>
      <c r="NFA16" s="389"/>
      <c r="NFB16" s="390"/>
      <c r="NFC16" s="389"/>
      <c r="NFD16" s="390"/>
      <c r="NFE16" s="389"/>
      <c r="NFF16" s="390"/>
      <c r="NFG16" s="389"/>
      <c r="NFH16" s="390"/>
      <c r="NFI16" s="389"/>
      <c r="NFJ16" s="390"/>
      <c r="NFK16" s="389"/>
      <c r="NFL16" s="390"/>
      <c r="NFM16" s="389"/>
      <c r="NFN16" s="390"/>
      <c r="NFO16" s="389"/>
      <c r="NFP16" s="390"/>
      <c r="NFQ16" s="389"/>
      <c r="NFR16" s="390"/>
      <c r="NFS16" s="389"/>
      <c r="NFT16" s="390"/>
      <c r="NFU16" s="389"/>
      <c r="NFV16" s="390"/>
      <c r="NFW16" s="389"/>
      <c r="NFX16" s="390"/>
      <c r="NFY16" s="389"/>
      <c r="NFZ16" s="390"/>
      <c r="NGA16" s="389"/>
      <c r="NGB16" s="390"/>
      <c r="NGC16" s="389"/>
      <c r="NGD16" s="390"/>
      <c r="NGE16" s="389"/>
      <c r="NGF16" s="390"/>
      <c r="NGG16" s="389"/>
      <c r="NGH16" s="390"/>
      <c r="NGI16" s="389"/>
      <c r="NGJ16" s="390"/>
      <c r="NGK16" s="389"/>
      <c r="NGL16" s="390"/>
      <c r="NGM16" s="389"/>
      <c r="NGN16" s="390"/>
      <c r="NGO16" s="389"/>
      <c r="NGP16" s="390"/>
      <c r="NGQ16" s="389"/>
      <c r="NGR16" s="390"/>
      <c r="NGS16" s="389"/>
      <c r="NGT16" s="390"/>
      <c r="NGU16" s="389"/>
      <c r="NGV16" s="390"/>
      <c r="NGW16" s="389"/>
      <c r="NGX16" s="390"/>
      <c r="NGY16" s="389"/>
      <c r="NGZ16" s="390"/>
      <c r="NHA16" s="389"/>
      <c r="NHB16" s="390"/>
      <c r="NHC16" s="389"/>
      <c r="NHD16" s="390"/>
      <c r="NHE16" s="389"/>
      <c r="NHF16" s="390"/>
      <c r="NHG16" s="389"/>
      <c r="NHH16" s="390"/>
      <c r="NHI16" s="389"/>
      <c r="NHJ16" s="390"/>
      <c r="NHK16" s="389"/>
      <c r="NHL16" s="390"/>
      <c r="NHM16" s="389"/>
      <c r="NHN16" s="390"/>
      <c r="NHO16" s="389"/>
      <c r="NHP16" s="390"/>
      <c r="NHQ16" s="389"/>
      <c r="NHR16" s="390"/>
      <c r="NHS16" s="389"/>
      <c r="NHT16" s="390"/>
      <c r="NHU16" s="389"/>
      <c r="NHV16" s="390"/>
      <c r="NHW16" s="389"/>
      <c r="NHX16" s="390"/>
      <c r="NHY16" s="389"/>
      <c r="NHZ16" s="390"/>
      <c r="NIA16" s="389"/>
      <c r="NIB16" s="390"/>
      <c r="NIC16" s="389"/>
      <c r="NID16" s="390"/>
      <c r="NIE16" s="389"/>
      <c r="NIF16" s="390"/>
      <c r="NIG16" s="389"/>
      <c r="NIH16" s="390"/>
      <c r="NII16" s="389"/>
      <c r="NIJ16" s="390"/>
      <c r="NIK16" s="389"/>
      <c r="NIL16" s="390"/>
      <c r="NIM16" s="389"/>
      <c r="NIN16" s="390"/>
      <c r="NIO16" s="389"/>
      <c r="NIP16" s="390"/>
      <c r="NIQ16" s="389"/>
      <c r="NIR16" s="390"/>
      <c r="NIS16" s="389"/>
      <c r="NIT16" s="390"/>
      <c r="NIU16" s="389"/>
      <c r="NIV16" s="390"/>
      <c r="NIW16" s="389"/>
      <c r="NIX16" s="390"/>
      <c r="NIY16" s="389"/>
      <c r="NIZ16" s="390"/>
      <c r="NJA16" s="389"/>
      <c r="NJB16" s="390"/>
      <c r="NJC16" s="389"/>
      <c r="NJD16" s="390"/>
      <c r="NJE16" s="389"/>
      <c r="NJF16" s="390"/>
      <c r="NJG16" s="389"/>
      <c r="NJH16" s="390"/>
      <c r="NJI16" s="389"/>
      <c r="NJJ16" s="390"/>
      <c r="NJK16" s="389"/>
      <c r="NJL16" s="390"/>
      <c r="NJM16" s="389"/>
      <c r="NJN16" s="390"/>
      <c r="NJO16" s="389"/>
      <c r="NJP16" s="390"/>
      <c r="NJQ16" s="389"/>
      <c r="NJR16" s="390"/>
      <c r="NJS16" s="389"/>
      <c r="NJT16" s="390"/>
      <c r="NJU16" s="389"/>
      <c r="NJV16" s="390"/>
      <c r="NJW16" s="389"/>
      <c r="NJX16" s="390"/>
      <c r="NJY16" s="389"/>
      <c r="NJZ16" s="390"/>
      <c r="NKA16" s="389"/>
      <c r="NKB16" s="390"/>
      <c r="NKC16" s="389"/>
      <c r="NKD16" s="390"/>
      <c r="NKE16" s="389"/>
      <c r="NKF16" s="390"/>
      <c r="NKG16" s="389"/>
      <c r="NKH16" s="390"/>
      <c r="NKI16" s="389"/>
      <c r="NKJ16" s="390"/>
      <c r="NKK16" s="389"/>
      <c r="NKL16" s="390"/>
      <c r="NKM16" s="389"/>
      <c r="NKN16" s="390"/>
      <c r="NKO16" s="389"/>
      <c r="NKP16" s="390"/>
      <c r="NKQ16" s="389"/>
      <c r="NKR16" s="390"/>
      <c r="NKS16" s="389"/>
      <c r="NKT16" s="390"/>
      <c r="NKU16" s="389"/>
      <c r="NKV16" s="390"/>
      <c r="NKW16" s="389"/>
      <c r="NKX16" s="390"/>
      <c r="NKY16" s="389"/>
      <c r="NKZ16" s="390"/>
      <c r="NLA16" s="389"/>
      <c r="NLB16" s="390"/>
      <c r="NLC16" s="389"/>
      <c r="NLD16" s="390"/>
      <c r="NLE16" s="389"/>
      <c r="NLF16" s="390"/>
      <c r="NLG16" s="389"/>
      <c r="NLH16" s="390"/>
      <c r="NLI16" s="389"/>
      <c r="NLJ16" s="390"/>
      <c r="NLK16" s="389"/>
      <c r="NLL16" s="390"/>
      <c r="NLM16" s="389"/>
      <c r="NLN16" s="390"/>
      <c r="NLO16" s="389"/>
      <c r="NLP16" s="390"/>
      <c r="NLQ16" s="389"/>
      <c r="NLR16" s="390"/>
      <c r="NLS16" s="389"/>
      <c r="NLT16" s="390"/>
      <c r="NLU16" s="389"/>
      <c r="NLV16" s="390"/>
      <c r="NLW16" s="389"/>
      <c r="NLX16" s="390"/>
      <c r="NLY16" s="389"/>
      <c r="NLZ16" s="390"/>
      <c r="NMA16" s="389"/>
      <c r="NMB16" s="390"/>
      <c r="NMC16" s="389"/>
      <c r="NMD16" s="390"/>
      <c r="NME16" s="389"/>
      <c r="NMF16" s="390"/>
      <c r="NMG16" s="389"/>
      <c r="NMH16" s="390"/>
      <c r="NMI16" s="389"/>
      <c r="NMJ16" s="390"/>
      <c r="NMK16" s="389"/>
      <c r="NML16" s="390"/>
      <c r="NMM16" s="389"/>
      <c r="NMN16" s="390"/>
      <c r="NMO16" s="389"/>
      <c r="NMP16" s="390"/>
      <c r="NMQ16" s="389"/>
      <c r="NMR16" s="390"/>
      <c r="NMS16" s="389"/>
      <c r="NMT16" s="390"/>
      <c r="NMU16" s="389"/>
      <c r="NMV16" s="390"/>
      <c r="NMW16" s="389"/>
      <c r="NMX16" s="390"/>
      <c r="NMY16" s="389"/>
      <c r="NMZ16" s="390"/>
      <c r="NNA16" s="389"/>
      <c r="NNB16" s="390"/>
      <c r="NNC16" s="389"/>
      <c r="NND16" s="390"/>
      <c r="NNE16" s="389"/>
      <c r="NNF16" s="390"/>
      <c r="NNG16" s="389"/>
      <c r="NNH16" s="390"/>
      <c r="NNI16" s="389"/>
      <c r="NNJ16" s="390"/>
      <c r="NNK16" s="389"/>
      <c r="NNL16" s="390"/>
      <c r="NNM16" s="389"/>
      <c r="NNN16" s="390"/>
      <c r="NNO16" s="389"/>
      <c r="NNP16" s="390"/>
      <c r="NNQ16" s="389"/>
      <c r="NNR16" s="390"/>
      <c r="NNS16" s="389"/>
      <c r="NNT16" s="390"/>
      <c r="NNU16" s="389"/>
      <c r="NNV16" s="390"/>
      <c r="NNW16" s="389"/>
      <c r="NNX16" s="390"/>
      <c r="NNY16" s="389"/>
      <c r="NNZ16" s="390"/>
      <c r="NOA16" s="389"/>
      <c r="NOB16" s="390"/>
      <c r="NOC16" s="389"/>
      <c r="NOD16" s="390"/>
      <c r="NOE16" s="389"/>
      <c r="NOF16" s="390"/>
      <c r="NOG16" s="389"/>
      <c r="NOH16" s="390"/>
      <c r="NOI16" s="389"/>
      <c r="NOJ16" s="390"/>
      <c r="NOK16" s="389"/>
      <c r="NOL16" s="390"/>
      <c r="NOM16" s="389"/>
      <c r="NON16" s="390"/>
      <c r="NOO16" s="389"/>
      <c r="NOP16" s="390"/>
      <c r="NOQ16" s="389"/>
      <c r="NOR16" s="390"/>
      <c r="NOS16" s="389"/>
      <c r="NOT16" s="390"/>
      <c r="NOU16" s="389"/>
      <c r="NOV16" s="390"/>
      <c r="NOW16" s="389"/>
      <c r="NOX16" s="390"/>
      <c r="NOY16" s="389"/>
      <c r="NOZ16" s="390"/>
      <c r="NPA16" s="389"/>
      <c r="NPB16" s="390"/>
      <c r="NPC16" s="389"/>
      <c r="NPD16" s="390"/>
      <c r="NPE16" s="389"/>
      <c r="NPF16" s="390"/>
      <c r="NPG16" s="389"/>
      <c r="NPH16" s="390"/>
      <c r="NPI16" s="389"/>
      <c r="NPJ16" s="390"/>
      <c r="NPK16" s="389"/>
      <c r="NPL16" s="390"/>
      <c r="NPM16" s="389"/>
      <c r="NPN16" s="390"/>
      <c r="NPO16" s="389"/>
      <c r="NPP16" s="390"/>
      <c r="NPQ16" s="389"/>
      <c r="NPR16" s="390"/>
      <c r="NPS16" s="389"/>
      <c r="NPT16" s="390"/>
      <c r="NPU16" s="389"/>
      <c r="NPV16" s="390"/>
      <c r="NPW16" s="389"/>
      <c r="NPX16" s="390"/>
      <c r="NPY16" s="389"/>
      <c r="NPZ16" s="390"/>
      <c r="NQA16" s="389"/>
      <c r="NQB16" s="390"/>
      <c r="NQC16" s="389"/>
      <c r="NQD16" s="390"/>
      <c r="NQE16" s="389"/>
      <c r="NQF16" s="390"/>
      <c r="NQG16" s="389"/>
      <c r="NQH16" s="390"/>
      <c r="NQI16" s="389"/>
      <c r="NQJ16" s="390"/>
      <c r="NQK16" s="389"/>
      <c r="NQL16" s="390"/>
      <c r="NQM16" s="389"/>
      <c r="NQN16" s="390"/>
      <c r="NQO16" s="389"/>
      <c r="NQP16" s="390"/>
      <c r="NQQ16" s="389"/>
      <c r="NQR16" s="390"/>
      <c r="NQS16" s="389"/>
      <c r="NQT16" s="390"/>
      <c r="NQU16" s="389"/>
      <c r="NQV16" s="390"/>
      <c r="NQW16" s="389"/>
      <c r="NQX16" s="390"/>
      <c r="NQY16" s="389"/>
      <c r="NQZ16" s="390"/>
      <c r="NRA16" s="389"/>
      <c r="NRB16" s="390"/>
      <c r="NRC16" s="389"/>
      <c r="NRD16" s="390"/>
      <c r="NRE16" s="389"/>
      <c r="NRF16" s="390"/>
      <c r="NRG16" s="389"/>
      <c r="NRH16" s="390"/>
      <c r="NRI16" s="389"/>
      <c r="NRJ16" s="390"/>
      <c r="NRK16" s="389"/>
      <c r="NRL16" s="390"/>
      <c r="NRM16" s="389"/>
      <c r="NRN16" s="390"/>
      <c r="NRO16" s="389"/>
      <c r="NRP16" s="390"/>
      <c r="NRQ16" s="389"/>
      <c r="NRR16" s="390"/>
      <c r="NRS16" s="389"/>
      <c r="NRT16" s="390"/>
      <c r="NRU16" s="389"/>
      <c r="NRV16" s="390"/>
      <c r="NRW16" s="389"/>
      <c r="NRX16" s="390"/>
      <c r="NRY16" s="389"/>
      <c r="NRZ16" s="390"/>
      <c r="NSA16" s="389"/>
      <c r="NSB16" s="390"/>
      <c r="NSC16" s="389"/>
      <c r="NSD16" s="390"/>
      <c r="NSE16" s="389"/>
      <c r="NSF16" s="390"/>
      <c r="NSG16" s="389"/>
      <c r="NSH16" s="390"/>
      <c r="NSI16" s="389"/>
      <c r="NSJ16" s="390"/>
      <c r="NSK16" s="389"/>
      <c r="NSL16" s="390"/>
      <c r="NSM16" s="389"/>
      <c r="NSN16" s="390"/>
      <c r="NSO16" s="389"/>
      <c r="NSP16" s="390"/>
      <c r="NSQ16" s="389"/>
      <c r="NSR16" s="390"/>
      <c r="NSS16" s="389"/>
      <c r="NST16" s="390"/>
      <c r="NSU16" s="389"/>
      <c r="NSV16" s="390"/>
      <c r="NSW16" s="389"/>
      <c r="NSX16" s="390"/>
      <c r="NSY16" s="389"/>
      <c r="NSZ16" s="390"/>
      <c r="NTA16" s="389"/>
      <c r="NTB16" s="390"/>
      <c r="NTC16" s="389"/>
      <c r="NTD16" s="390"/>
      <c r="NTE16" s="389"/>
      <c r="NTF16" s="390"/>
      <c r="NTG16" s="389"/>
      <c r="NTH16" s="390"/>
      <c r="NTI16" s="389"/>
      <c r="NTJ16" s="390"/>
      <c r="NTK16" s="389"/>
      <c r="NTL16" s="390"/>
      <c r="NTM16" s="389"/>
      <c r="NTN16" s="390"/>
      <c r="NTO16" s="389"/>
      <c r="NTP16" s="390"/>
      <c r="NTQ16" s="389"/>
      <c r="NTR16" s="390"/>
      <c r="NTS16" s="389"/>
      <c r="NTT16" s="390"/>
      <c r="NTU16" s="389"/>
      <c r="NTV16" s="390"/>
      <c r="NTW16" s="389"/>
      <c r="NTX16" s="390"/>
      <c r="NTY16" s="389"/>
      <c r="NTZ16" s="390"/>
      <c r="NUA16" s="389"/>
      <c r="NUB16" s="390"/>
      <c r="NUC16" s="389"/>
      <c r="NUD16" s="390"/>
      <c r="NUE16" s="389"/>
      <c r="NUF16" s="390"/>
      <c r="NUG16" s="389"/>
      <c r="NUH16" s="390"/>
      <c r="NUI16" s="389"/>
      <c r="NUJ16" s="390"/>
      <c r="NUK16" s="389"/>
      <c r="NUL16" s="390"/>
      <c r="NUM16" s="389"/>
      <c r="NUN16" s="390"/>
      <c r="NUO16" s="389"/>
      <c r="NUP16" s="390"/>
      <c r="NUQ16" s="389"/>
      <c r="NUR16" s="390"/>
      <c r="NUS16" s="389"/>
      <c r="NUT16" s="390"/>
      <c r="NUU16" s="389"/>
      <c r="NUV16" s="390"/>
      <c r="NUW16" s="389"/>
      <c r="NUX16" s="390"/>
      <c r="NUY16" s="389"/>
      <c r="NUZ16" s="390"/>
      <c r="NVA16" s="389"/>
      <c r="NVB16" s="390"/>
      <c r="NVC16" s="389"/>
      <c r="NVD16" s="390"/>
      <c r="NVE16" s="389"/>
      <c r="NVF16" s="390"/>
      <c r="NVG16" s="389"/>
      <c r="NVH16" s="390"/>
      <c r="NVI16" s="389"/>
      <c r="NVJ16" s="390"/>
      <c r="NVK16" s="389"/>
      <c r="NVL16" s="390"/>
      <c r="NVM16" s="389"/>
      <c r="NVN16" s="390"/>
      <c r="NVO16" s="389"/>
      <c r="NVP16" s="390"/>
      <c r="NVQ16" s="389"/>
      <c r="NVR16" s="390"/>
      <c r="NVS16" s="389"/>
      <c r="NVT16" s="390"/>
      <c r="NVU16" s="389"/>
      <c r="NVV16" s="390"/>
      <c r="NVW16" s="389"/>
      <c r="NVX16" s="390"/>
      <c r="NVY16" s="389"/>
      <c r="NVZ16" s="390"/>
      <c r="NWA16" s="389"/>
      <c r="NWB16" s="390"/>
      <c r="NWC16" s="389"/>
      <c r="NWD16" s="390"/>
      <c r="NWE16" s="389"/>
      <c r="NWF16" s="390"/>
      <c r="NWG16" s="389"/>
      <c r="NWH16" s="390"/>
      <c r="NWI16" s="389"/>
      <c r="NWJ16" s="390"/>
      <c r="NWK16" s="389"/>
      <c r="NWL16" s="390"/>
      <c r="NWM16" s="389"/>
      <c r="NWN16" s="390"/>
      <c r="NWO16" s="389"/>
      <c r="NWP16" s="390"/>
      <c r="NWQ16" s="389"/>
      <c r="NWR16" s="390"/>
      <c r="NWS16" s="389"/>
      <c r="NWT16" s="390"/>
      <c r="NWU16" s="389"/>
      <c r="NWV16" s="390"/>
      <c r="NWW16" s="389"/>
      <c r="NWX16" s="390"/>
      <c r="NWY16" s="389"/>
      <c r="NWZ16" s="390"/>
      <c r="NXA16" s="389"/>
      <c r="NXB16" s="390"/>
      <c r="NXC16" s="389"/>
      <c r="NXD16" s="390"/>
      <c r="NXE16" s="389"/>
      <c r="NXF16" s="390"/>
      <c r="NXG16" s="389"/>
      <c r="NXH16" s="390"/>
      <c r="NXI16" s="389"/>
      <c r="NXJ16" s="390"/>
      <c r="NXK16" s="389"/>
      <c r="NXL16" s="390"/>
      <c r="NXM16" s="389"/>
      <c r="NXN16" s="390"/>
      <c r="NXO16" s="389"/>
      <c r="NXP16" s="390"/>
      <c r="NXQ16" s="389"/>
      <c r="NXR16" s="390"/>
      <c r="NXS16" s="389"/>
      <c r="NXT16" s="390"/>
      <c r="NXU16" s="389"/>
      <c r="NXV16" s="390"/>
      <c r="NXW16" s="389"/>
      <c r="NXX16" s="390"/>
      <c r="NXY16" s="389"/>
      <c r="NXZ16" s="390"/>
      <c r="NYA16" s="389"/>
      <c r="NYB16" s="390"/>
      <c r="NYC16" s="389"/>
      <c r="NYD16" s="390"/>
      <c r="NYE16" s="389"/>
      <c r="NYF16" s="390"/>
      <c r="NYG16" s="389"/>
      <c r="NYH16" s="390"/>
      <c r="NYI16" s="389"/>
      <c r="NYJ16" s="390"/>
      <c r="NYK16" s="389"/>
      <c r="NYL16" s="390"/>
      <c r="NYM16" s="389"/>
      <c r="NYN16" s="390"/>
      <c r="NYO16" s="389"/>
      <c r="NYP16" s="390"/>
      <c r="NYQ16" s="389"/>
      <c r="NYR16" s="390"/>
      <c r="NYS16" s="389"/>
      <c r="NYT16" s="390"/>
      <c r="NYU16" s="389"/>
      <c r="NYV16" s="390"/>
      <c r="NYW16" s="389"/>
      <c r="NYX16" s="390"/>
      <c r="NYY16" s="389"/>
      <c r="NYZ16" s="390"/>
      <c r="NZA16" s="389"/>
      <c r="NZB16" s="390"/>
      <c r="NZC16" s="389"/>
      <c r="NZD16" s="390"/>
      <c r="NZE16" s="389"/>
      <c r="NZF16" s="390"/>
      <c r="NZG16" s="389"/>
      <c r="NZH16" s="390"/>
      <c r="NZI16" s="389"/>
      <c r="NZJ16" s="390"/>
      <c r="NZK16" s="389"/>
      <c r="NZL16" s="390"/>
      <c r="NZM16" s="389"/>
      <c r="NZN16" s="390"/>
      <c r="NZO16" s="389"/>
      <c r="NZP16" s="390"/>
      <c r="NZQ16" s="389"/>
      <c r="NZR16" s="390"/>
      <c r="NZS16" s="389"/>
      <c r="NZT16" s="390"/>
      <c r="NZU16" s="389"/>
      <c r="NZV16" s="390"/>
      <c r="NZW16" s="389"/>
      <c r="NZX16" s="390"/>
      <c r="NZY16" s="389"/>
      <c r="NZZ16" s="390"/>
      <c r="OAA16" s="389"/>
      <c r="OAB16" s="390"/>
      <c r="OAC16" s="389"/>
      <c r="OAD16" s="390"/>
      <c r="OAE16" s="389"/>
      <c r="OAF16" s="390"/>
      <c r="OAG16" s="389"/>
      <c r="OAH16" s="390"/>
      <c r="OAI16" s="389"/>
      <c r="OAJ16" s="390"/>
      <c r="OAK16" s="389"/>
      <c r="OAL16" s="390"/>
      <c r="OAM16" s="389"/>
      <c r="OAN16" s="390"/>
      <c r="OAO16" s="389"/>
      <c r="OAP16" s="390"/>
      <c r="OAQ16" s="389"/>
      <c r="OAR16" s="390"/>
      <c r="OAS16" s="389"/>
      <c r="OAT16" s="390"/>
      <c r="OAU16" s="389"/>
      <c r="OAV16" s="390"/>
      <c r="OAW16" s="389"/>
      <c r="OAX16" s="390"/>
      <c r="OAY16" s="389"/>
      <c r="OAZ16" s="390"/>
      <c r="OBA16" s="389"/>
      <c r="OBB16" s="390"/>
      <c r="OBC16" s="389"/>
      <c r="OBD16" s="390"/>
      <c r="OBE16" s="389"/>
      <c r="OBF16" s="390"/>
      <c r="OBG16" s="389"/>
      <c r="OBH16" s="390"/>
      <c r="OBI16" s="389"/>
      <c r="OBJ16" s="390"/>
      <c r="OBK16" s="389"/>
      <c r="OBL16" s="390"/>
      <c r="OBM16" s="389"/>
      <c r="OBN16" s="390"/>
      <c r="OBO16" s="389"/>
      <c r="OBP16" s="390"/>
      <c r="OBQ16" s="389"/>
      <c r="OBR16" s="390"/>
      <c r="OBS16" s="389"/>
      <c r="OBT16" s="390"/>
      <c r="OBU16" s="389"/>
      <c r="OBV16" s="390"/>
      <c r="OBW16" s="389"/>
      <c r="OBX16" s="390"/>
      <c r="OBY16" s="389"/>
      <c r="OBZ16" s="390"/>
      <c r="OCA16" s="389"/>
      <c r="OCB16" s="390"/>
      <c r="OCC16" s="389"/>
      <c r="OCD16" s="390"/>
      <c r="OCE16" s="389"/>
      <c r="OCF16" s="390"/>
      <c r="OCG16" s="389"/>
      <c r="OCH16" s="390"/>
      <c r="OCI16" s="389"/>
      <c r="OCJ16" s="390"/>
      <c r="OCK16" s="389"/>
      <c r="OCL16" s="390"/>
      <c r="OCM16" s="389"/>
      <c r="OCN16" s="390"/>
      <c r="OCO16" s="389"/>
      <c r="OCP16" s="390"/>
      <c r="OCQ16" s="389"/>
      <c r="OCR16" s="390"/>
      <c r="OCS16" s="389"/>
      <c r="OCT16" s="390"/>
      <c r="OCU16" s="389"/>
      <c r="OCV16" s="390"/>
      <c r="OCW16" s="389"/>
      <c r="OCX16" s="390"/>
      <c r="OCY16" s="389"/>
      <c r="OCZ16" s="390"/>
      <c r="ODA16" s="389"/>
      <c r="ODB16" s="390"/>
      <c r="ODC16" s="389"/>
      <c r="ODD16" s="390"/>
      <c r="ODE16" s="389"/>
      <c r="ODF16" s="390"/>
      <c r="ODG16" s="389"/>
      <c r="ODH16" s="390"/>
      <c r="ODI16" s="389"/>
      <c r="ODJ16" s="390"/>
      <c r="ODK16" s="389"/>
      <c r="ODL16" s="390"/>
      <c r="ODM16" s="389"/>
      <c r="ODN16" s="390"/>
      <c r="ODO16" s="389"/>
      <c r="ODP16" s="390"/>
      <c r="ODQ16" s="389"/>
      <c r="ODR16" s="390"/>
      <c r="ODS16" s="389"/>
      <c r="ODT16" s="390"/>
      <c r="ODU16" s="389"/>
      <c r="ODV16" s="390"/>
      <c r="ODW16" s="389"/>
      <c r="ODX16" s="390"/>
      <c r="ODY16" s="389"/>
      <c r="ODZ16" s="390"/>
      <c r="OEA16" s="389"/>
      <c r="OEB16" s="390"/>
      <c r="OEC16" s="389"/>
      <c r="OED16" s="390"/>
      <c r="OEE16" s="389"/>
      <c r="OEF16" s="390"/>
      <c r="OEG16" s="389"/>
      <c r="OEH16" s="390"/>
      <c r="OEI16" s="389"/>
      <c r="OEJ16" s="390"/>
      <c r="OEK16" s="389"/>
      <c r="OEL16" s="390"/>
      <c r="OEM16" s="389"/>
      <c r="OEN16" s="390"/>
      <c r="OEO16" s="389"/>
      <c r="OEP16" s="390"/>
      <c r="OEQ16" s="389"/>
      <c r="OER16" s="390"/>
      <c r="OES16" s="389"/>
      <c r="OET16" s="390"/>
      <c r="OEU16" s="389"/>
      <c r="OEV16" s="390"/>
      <c r="OEW16" s="389"/>
      <c r="OEX16" s="390"/>
      <c r="OEY16" s="389"/>
      <c r="OEZ16" s="390"/>
      <c r="OFA16" s="389"/>
      <c r="OFB16" s="390"/>
      <c r="OFC16" s="389"/>
      <c r="OFD16" s="390"/>
      <c r="OFE16" s="389"/>
      <c r="OFF16" s="390"/>
      <c r="OFG16" s="389"/>
      <c r="OFH16" s="390"/>
      <c r="OFI16" s="389"/>
      <c r="OFJ16" s="390"/>
      <c r="OFK16" s="389"/>
      <c r="OFL16" s="390"/>
      <c r="OFM16" s="389"/>
      <c r="OFN16" s="390"/>
      <c r="OFO16" s="389"/>
      <c r="OFP16" s="390"/>
      <c r="OFQ16" s="389"/>
      <c r="OFR16" s="390"/>
      <c r="OFS16" s="389"/>
      <c r="OFT16" s="390"/>
      <c r="OFU16" s="389"/>
      <c r="OFV16" s="390"/>
      <c r="OFW16" s="389"/>
      <c r="OFX16" s="390"/>
      <c r="OFY16" s="389"/>
      <c r="OFZ16" s="390"/>
      <c r="OGA16" s="389"/>
      <c r="OGB16" s="390"/>
      <c r="OGC16" s="389"/>
      <c r="OGD16" s="390"/>
      <c r="OGE16" s="389"/>
      <c r="OGF16" s="390"/>
      <c r="OGG16" s="389"/>
      <c r="OGH16" s="390"/>
      <c r="OGI16" s="389"/>
      <c r="OGJ16" s="390"/>
      <c r="OGK16" s="389"/>
      <c r="OGL16" s="390"/>
      <c r="OGM16" s="389"/>
      <c r="OGN16" s="390"/>
      <c r="OGO16" s="389"/>
      <c r="OGP16" s="390"/>
      <c r="OGQ16" s="389"/>
      <c r="OGR16" s="390"/>
      <c r="OGS16" s="389"/>
      <c r="OGT16" s="390"/>
      <c r="OGU16" s="389"/>
      <c r="OGV16" s="390"/>
      <c r="OGW16" s="389"/>
      <c r="OGX16" s="390"/>
      <c r="OGY16" s="389"/>
      <c r="OGZ16" s="390"/>
      <c r="OHA16" s="389"/>
      <c r="OHB16" s="390"/>
      <c r="OHC16" s="389"/>
      <c r="OHD16" s="390"/>
      <c r="OHE16" s="389"/>
      <c r="OHF16" s="390"/>
      <c r="OHG16" s="389"/>
      <c r="OHH16" s="390"/>
      <c r="OHI16" s="389"/>
      <c r="OHJ16" s="390"/>
      <c r="OHK16" s="389"/>
      <c r="OHL16" s="390"/>
      <c r="OHM16" s="389"/>
      <c r="OHN16" s="390"/>
      <c r="OHO16" s="389"/>
      <c r="OHP16" s="390"/>
      <c r="OHQ16" s="389"/>
      <c r="OHR16" s="390"/>
      <c r="OHS16" s="389"/>
      <c r="OHT16" s="390"/>
      <c r="OHU16" s="389"/>
      <c r="OHV16" s="390"/>
      <c r="OHW16" s="389"/>
      <c r="OHX16" s="390"/>
      <c r="OHY16" s="389"/>
      <c r="OHZ16" s="390"/>
      <c r="OIA16" s="389"/>
      <c r="OIB16" s="390"/>
      <c r="OIC16" s="389"/>
      <c r="OID16" s="390"/>
      <c r="OIE16" s="389"/>
      <c r="OIF16" s="390"/>
      <c r="OIG16" s="389"/>
      <c r="OIH16" s="390"/>
      <c r="OII16" s="389"/>
      <c r="OIJ16" s="390"/>
      <c r="OIK16" s="389"/>
      <c r="OIL16" s="390"/>
      <c r="OIM16" s="389"/>
      <c r="OIN16" s="390"/>
      <c r="OIO16" s="389"/>
      <c r="OIP16" s="390"/>
      <c r="OIQ16" s="389"/>
      <c r="OIR16" s="390"/>
      <c r="OIS16" s="389"/>
      <c r="OIT16" s="390"/>
      <c r="OIU16" s="389"/>
      <c r="OIV16" s="390"/>
      <c r="OIW16" s="389"/>
      <c r="OIX16" s="390"/>
      <c r="OIY16" s="389"/>
      <c r="OIZ16" s="390"/>
      <c r="OJA16" s="389"/>
      <c r="OJB16" s="390"/>
      <c r="OJC16" s="389"/>
      <c r="OJD16" s="390"/>
      <c r="OJE16" s="389"/>
      <c r="OJF16" s="390"/>
      <c r="OJG16" s="389"/>
      <c r="OJH16" s="390"/>
      <c r="OJI16" s="389"/>
      <c r="OJJ16" s="390"/>
      <c r="OJK16" s="389"/>
      <c r="OJL16" s="390"/>
      <c r="OJM16" s="389"/>
      <c r="OJN16" s="390"/>
      <c r="OJO16" s="389"/>
      <c r="OJP16" s="390"/>
      <c r="OJQ16" s="389"/>
      <c r="OJR16" s="390"/>
      <c r="OJS16" s="389"/>
      <c r="OJT16" s="390"/>
      <c r="OJU16" s="389"/>
      <c r="OJV16" s="390"/>
      <c r="OJW16" s="389"/>
      <c r="OJX16" s="390"/>
      <c r="OJY16" s="389"/>
      <c r="OJZ16" s="390"/>
      <c r="OKA16" s="389"/>
      <c r="OKB16" s="390"/>
      <c r="OKC16" s="389"/>
      <c r="OKD16" s="390"/>
      <c r="OKE16" s="389"/>
      <c r="OKF16" s="390"/>
      <c r="OKG16" s="389"/>
      <c r="OKH16" s="390"/>
      <c r="OKI16" s="389"/>
      <c r="OKJ16" s="390"/>
      <c r="OKK16" s="389"/>
      <c r="OKL16" s="390"/>
      <c r="OKM16" s="389"/>
      <c r="OKN16" s="390"/>
      <c r="OKO16" s="389"/>
      <c r="OKP16" s="390"/>
      <c r="OKQ16" s="389"/>
      <c r="OKR16" s="390"/>
      <c r="OKS16" s="389"/>
      <c r="OKT16" s="390"/>
      <c r="OKU16" s="389"/>
      <c r="OKV16" s="390"/>
      <c r="OKW16" s="389"/>
      <c r="OKX16" s="390"/>
      <c r="OKY16" s="389"/>
      <c r="OKZ16" s="390"/>
      <c r="OLA16" s="389"/>
      <c r="OLB16" s="390"/>
      <c r="OLC16" s="389"/>
      <c r="OLD16" s="390"/>
      <c r="OLE16" s="389"/>
      <c r="OLF16" s="390"/>
      <c r="OLG16" s="389"/>
      <c r="OLH16" s="390"/>
      <c r="OLI16" s="389"/>
      <c r="OLJ16" s="390"/>
      <c r="OLK16" s="389"/>
      <c r="OLL16" s="390"/>
      <c r="OLM16" s="389"/>
      <c r="OLN16" s="390"/>
      <c r="OLO16" s="389"/>
      <c r="OLP16" s="390"/>
      <c r="OLQ16" s="389"/>
      <c r="OLR16" s="390"/>
      <c r="OLS16" s="389"/>
      <c r="OLT16" s="390"/>
      <c r="OLU16" s="389"/>
      <c r="OLV16" s="390"/>
      <c r="OLW16" s="389"/>
      <c r="OLX16" s="390"/>
      <c r="OLY16" s="389"/>
      <c r="OLZ16" s="390"/>
      <c r="OMA16" s="389"/>
      <c r="OMB16" s="390"/>
      <c r="OMC16" s="389"/>
      <c r="OMD16" s="390"/>
      <c r="OME16" s="389"/>
      <c r="OMF16" s="390"/>
      <c r="OMG16" s="389"/>
      <c r="OMH16" s="390"/>
      <c r="OMI16" s="389"/>
      <c r="OMJ16" s="390"/>
      <c r="OMK16" s="389"/>
      <c r="OML16" s="390"/>
      <c r="OMM16" s="389"/>
      <c r="OMN16" s="390"/>
      <c r="OMO16" s="389"/>
      <c r="OMP16" s="390"/>
      <c r="OMQ16" s="389"/>
      <c r="OMR16" s="390"/>
      <c r="OMS16" s="389"/>
      <c r="OMT16" s="390"/>
      <c r="OMU16" s="389"/>
      <c r="OMV16" s="390"/>
      <c r="OMW16" s="389"/>
      <c r="OMX16" s="390"/>
      <c r="OMY16" s="389"/>
      <c r="OMZ16" s="390"/>
      <c r="ONA16" s="389"/>
      <c r="ONB16" s="390"/>
      <c r="ONC16" s="389"/>
      <c r="OND16" s="390"/>
      <c r="ONE16" s="389"/>
      <c r="ONF16" s="390"/>
      <c r="ONG16" s="389"/>
      <c r="ONH16" s="390"/>
      <c r="ONI16" s="389"/>
      <c r="ONJ16" s="390"/>
      <c r="ONK16" s="389"/>
      <c r="ONL16" s="390"/>
      <c r="ONM16" s="389"/>
      <c r="ONN16" s="390"/>
      <c r="ONO16" s="389"/>
      <c r="ONP16" s="390"/>
      <c r="ONQ16" s="389"/>
      <c r="ONR16" s="390"/>
      <c r="ONS16" s="389"/>
      <c r="ONT16" s="390"/>
      <c r="ONU16" s="389"/>
      <c r="ONV16" s="390"/>
      <c r="ONW16" s="389"/>
      <c r="ONX16" s="390"/>
      <c r="ONY16" s="389"/>
      <c r="ONZ16" s="390"/>
      <c r="OOA16" s="389"/>
      <c r="OOB16" s="390"/>
      <c r="OOC16" s="389"/>
      <c r="OOD16" s="390"/>
      <c r="OOE16" s="389"/>
      <c r="OOF16" s="390"/>
      <c r="OOG16" s="389"/>
      <c r="OOH16" s="390"/>
      <c r="OOI16" s="389"/>
      <c r="OOJ16" s="390"/>
      <c r="OOK16" s="389"/>
      <c r="OOL16" s="390"/>
      <c r="OOM16" s="389"/>
      <c r="OON16" s="390"/>
      <c r="OOO16" s="389"/>
      <c r="OOP16" s="390"/>
      <c r="OOQ16" s="389"/>
      <c r="OOR16" s="390"/>
      <c r="OOS16" s="389"/>
      <c r="OOT16" s="390"/>
      <c r="OOU16" s="389"/>
      <c r="OOV16" s="390"/>
      <c r="OOW16" s="389"/>
      <c r="OOX16" s="390"/>
      <c r="OOY16" s="389"/>
      <c r="OOZ16" s="390"/>
      <c r="OPA16" s="389"/>
      <c r="OPB16" s="390"/>
      <c r="OPC16" s="389"/>
      <c r="OPD16" s="390"/>
      <c r="OPE16" s="389"/>
      <c r="OPF16" s="390"/>
      <c r="OPG16" s="389"/>
      <c r="OPH16" s="390"/>
      <c r="OPI16" s="389"/>
      <c r="OPJ16" s="390"/>
      <c r="OPK16" s="389"/>
      <c r="OPL16" s="390"/>
      <c r="OPM16" s="389"/>
      <c r="OPN16" s="390"/>
      <c r="OPO16" s="389"/>
      <c r="OPP16" s="390"/>
      <c r="OPQ16" s="389"/>
      <c r="OPR16" s="390"/>
      <c r="OPS16" s="389"/>
      <c r="OPT16" s="390"/>
      <c r="OPU16" s="389"/>
      <c r="OPV16" s="390"/>
      <c r="OPW16" s="389"/>
      <c r="OPX16" s="390"/>
      <c r="OPY16" s="389"/>
      <c r="OPZ16" s="390"/>
      <c r="OQA16" s="389"/>
      <c r="OQB16" s="390"/>
      <c r="OQC16" s="389"/>
      <c r="OQD16" s="390"/>
      <c r="OQE16" s="389"/>
      <c r="OQF16" s="390"/>
      <c r="OQG16" s="389"/>
      <c r="OQH16" s="390"/>
      <c r="OQI16" s="389"/>
      <c r="OQJ16" s="390"/>
      <c r="OQK16" s="389"/>
      <c r="OQL16" s="390"/>
      <c r="OQM16" s="389"/>
      <c r="OQN16" s="390"/>
      <c r="OQO16" s="389"/>
      <c r="OQP16" s="390"/>
      <c r="OQQ16" s="389"/>
      <c r="OQR16" s="390"/>
      <c r="OQS16" s="389"/>
      <c r="OQT16" s="390"/>
      <c r="OQU16" s="389"/>
      <c r="OQV16" s="390"/>
      <c r="OQW16" s="389"/>
      <c r="OQX16" s="390"/>
      <c r="OQY16" s="389"/>
      <c r="OQZ16" s="390"/>
      <c r="ORA16" s="389"/>
      <c r="ORB16" s="390"/>
      <c r="ORC16" s="389"/>
      <c r="ORD16" s="390"/>
      <c r="ORE16" s="389"/>
      <c r="ORF16" s="390"/>
      <c r="ORG16" s="389"/>
      <c r="ORH16" s="390"/>
      <c r="ORI16" s="389"/>
      <c r="ORJ16" s="390"/>
      <c r="ORK16" s="389"/>
      <c r="ORL16" s="390"/>
      <c r="ORM16" s="389"/>
      <c r="ORN16" s="390"/>
      <c r="ORO16" s="389"/>
      <c r="ORP16" s="390"/>
      <c r="ORQ16" s="389"/>
      <c r="ORR16" s="390"/>
      <c r="ORS16" s="389"/>
      <c r="ORT16" s="390"/>
      <c r="ORU16" s="389"/>
      <c r="ORV16" s="390"/>
      <c r="ORW16" s="389"/>
      <c r="ORX16" s="390"/>
      <c r="ORY16" s="389"/>
      <c r="ORZ16" s="390"/>
      <c r="OSA16" s="389"/>
      <c r="OSB16" s="390"/>
      <c r="OSC16" s="389"/>
      <c r="OSD16" s="390"/>
      <c r="OSE16" s="389"/>
      <c r="OSF16" s="390"/>
      <c r="OSG16" s="389"/>
      <c r="OSH16" s="390"/>
      <c r="OSI16" s="389"/>
      <c r="OSJ16" s="390"/>
      <c r="OSK16" s="389"/>
      <c r="OSL16" s="390"/>
      <c r="OSM16" s="389"/>
      <c r="OSN16" s="390"/>
      <c r="OSO16" s="389"/>
      <c r="OSP16" s="390"/>
      <c r="OSQ16" s="389"/>
      <c r="OSR16" s="390"/>
      <c r="OSS16" s="389"/>
      <c r="OST16" s="390"/>
      <c r="OSU16" s="389"/>
      <c r="OSV16" s="390"/>
      <c r="OSW16" s="389"/>
      <c r="OSX16" s="390"/>
      <c r="OSY16" s="389"/>
      <c r="OSZ16" s="390"/>
      <c r="OTA16" s="389"/>
      <c r="OTB16" s="390"/>
      <c r="OTC16" s="389"/>
      <c r="OTD16" s="390"/>
      <c r="OTE16" s="389"/>
      <c r="OTF16" s="390"/>
      <c r="OTG16" s="389"/>
      <c r="OTH16" s="390"/>
      <c r="OTI16" s="389"/>
      <c r="OTJ16" s="390"/>
      <c r="OTK16" s="389"/>
      <c r="OTL16" s="390"/>
      <c r="OTM16" s="389"/>
      <c r="OTN16" s="390"/>
      <c r="OTO16" s="389"/>
      <c r="OTP16" s="390"/>
      <c r="OTQ16" s="389"/>
      <c r="OTR16" s="390"/>
      <c r="OTS16" s="389"/>
      <c r="OTT16" s="390"/>
      <c r="OTU16" s="389"/>
      <c r="OTV16" s="390"/>
      <c r="OTW16" s="389"/>
      <c r="OTX16" s="390"/>
      <c r="OTY16" s="389"/>
      <c r="OTZ16" s="390"/>
      <c r="OUA16" s="389"/>
      <c r="OUB16" s="390"/>
      <c r="OUC16" s="389"/>
      <c r="OUD16" s="390"/>
      <c r="OUE16" s="389"/>
      <c r="OUF16" s="390"/>
      <c r="OUG16" s="389"/>
      <c r="OUH16" s="390"/>
      <c r="OUI16" s="389"/>
      <c r="OUJ16" s="390"/>
      <c r="OUK16" s="389"/>
      <c r="OUL16" s="390"/>
      <c r="OUM16" s="389"/>
      <c r="OUN16" s="390"/>
      <c r="OUO16" s="389"/>
      <c r="OUP16" s="390"/>
      <c r="OUQ16" s="389"/>
      <c r="OUR16" s="390"/>
      <c r="OUS16" s="389"/>
      <c r="OUT16" s="390"/>
      <c r="OUU16" s="389"/>
      <c r="OUV16" s="390"/>
      <c r="OUW16" s="389"/>
      <c r="OUX16" s="390"/>
      <c r="OUY16" s="389"/>
      <c r="OUZ16" s="390"/>
      <c r="OVA16" s="389"/>
      <c r="OVB16" s="390"/>
      <c r="OVC16" s="389"/>
      <c r="OVD16" s="390"/>
      <c r="OVE16" s="389"/>
      <c r="OVF16" s="390"/>
      <c r="OVG16" s="389"/>
      <c r="OVH16" s="390"/>
      <c r="OVI16" s="389"/>
      <c r="OVJ16" s="390"/>
      <c r="OVK16" s="389"/>
      <c r="OVL16" s="390"/>
      <c r="OVM16" s="389"/>
      <c r="OVN16" s="390"/>
      <c r="OVO16" s="389"/>
      <c r="OVP16" s="390"/>
      <c r="OVQ16" s="389"/>
      <c r="OVR16" s="390"/>
      <c r="OVS16" s="389"/>
      <c r="OVT16" s="390"/>
      <c r="OVU16" s="389"/>
      <c r="OVV16" s="390"/>
      <c r="OVW16" s="389"/>
      <c r="OVX16" s="390"/>
      <c r="OVY16" s="389"/>
      <c r="OVZ16" s="390"/>
      <c r="OWA16" s="389"/>
      <c r="OWB16" s="390"/>
      <c r="OWC16" s="389"/>
      <c r="OWD16" s="390"/>
      <c r="OWE16" s="389"/>
      <c r="OWF16" s="390"/>
      <c r="OWG16" s="389"/>
      <c r="OWH16" s="390"/>
      <c r="OWI16" s="389"/>
      <c r="OWJ16" s="390"/>
      <c r="OWK16" s="389"/>
      <c r="OWL16" s="390"/>
      <c r="OWM16" s="389"/>
      <c r="OWN16" s="390"/>
      <c r="OWO16" s="389"/>
      <c r="OWP16" s="390"/>
      <c r="OWQ16" s="389"/>
      <c r="OWR16" s="390"/>
      <c r="OWS16" s="389"/>
      <c r="OWT16" s="390"/>
      <c r="OWU16" s="389"/>
      <c r="OWV16" s="390"/>
      <c r="OWW16" s="389"/>
      <c r="OWX16" s="390"/>
      <c r="OWY16" s="389"/>
      <c r="OWZ16" s="390"/>
      <c r="OXA16" s="389"/>
      <c r="OXB16" s="390"/>
      <c r="OXC16" s="389"/>
      <c r="OXD16" s="390"/>
      <c r="OXE16" s="389"/>
      <c r="OXF16" s="390"/>
      <c r="OXG16" s="389"/>
      <c r="OXH16" s="390"/>
      <c r="OXI16" s="389"/>
      <c r="OXJ16" s="390"/>
      <c r="OXK16" s="389"/>
      <c r="OXL16" s="390"/>
      <c r="OXM16" s="389"/>
      <c r="OXN16" s="390"/>
      <c r="OXO16" s="389"/>
      <c r="OXP16" s="390"/>
      <c r="OXQ16" s="389"/>
      <c r="OXR16" s="390"/>
      <c r="OXS16" s="389"/>
      <c r="OXT16" s="390"/>
      <c r="OXU16" s="389"/>
      <c r="OXV16" s="390"/>
      <c r="OXW16" s="389"/>
      <c r="OXX16" s="390"/>
      <c r="OXY16" s="389"/>
      <c r="OXZ16" s="390"/>
      <c r="OYA16" s="389"/>
      <c r="OYB16" s="390"/>
      <c r="OYC16" s="389"/>
      <c r="OYD16" s="390"/>
      <c r="OYE16" s="389"/>
      <c r="OYF16" s="390"/>
      <c r="OYG16" s="389"/>
      <c r="OYH16" s="390"/>
      <c r="OYI16" s="389"/>
      <c r="OYJ16" s="390"/>
      <c r="OYK16" s="389"/>
      <c r="OYL16" s="390"/>
      <c r="OYM16" s="389"/>
      <c r="OYN16" s="390"/>
      <c r="OYO16" s="389"/>
      <c r="OYP16" s="390"/>
      <c r="OYQ16" s="389"/>
      <c r="OYR16" s="390"/>
      <c r="OYS16" s="389"/>
      <c r="OYT16" s="390"/>
      <c r="OYU16" s="389"/>
      <c r="OYV16" s="390"/>
      <c r="OYW16" s="389"/>
      <c r="OYX16" s="390"/>
      <c r="OYY16" s="389"/>
      <c r="OYZ16" s="390"/>
      <c r="OZA16" s="389"/>
      <c r="OZB16" s="390"/>
      <c r="OZC16" s="389"/>
      <c r="OZD16" s="390"/>
      <c r="OZE16" s="389"/>
      <c r="OZF16" s="390"/>
      <c r="OZG16" s="389"/>
      <c r="OZH16" s="390"/>
      <c r="OZI16" s="389"/>
      <c r="OZJ16" s="390"/>
      <c r="OZK16" s="389"/>
      <c r="OZL16" s="390"/>
      <c r="OZM16" s="389"/>
      <c r="OZN16" s="390"/>
      <c r="OZO16" s="389"/>
      <c r="OZP16" s="390"/>
      <c r="OZQ16" s="389"/>
      <c r="OZR16" s="390"/>
      <c r="OZS16" s="389"/>
      <c r="OZT16" s="390"/>
      <c r="OZU16" s="389"/>
      <c r="OZV16" s="390"/>
      <c r="OZW16" s="389"/>
      <c r="OZX16" s="390"/>
      <c r="OZY16" s="389"/>
      <c r="OZZ16" s="390"/>
      <c r="PAA16" s="389"/>
      <c r="PAB16" s="390"/>
      <c r="PAC16" s="389"/>
      <c r="PAD16" s="390"/>
      <c r="PAE16" s="389"/>
      <c r="PAF16" s="390"/>
      <c r="PAG16" s="389"/>
      <c r="PAH16" s="390"/>
      <c r="PAI16" s="389"/>
      <c r="PAJ16" s="390"/>
      <c r="PAK16" s="389"/>
      <c r="PAL16" s="390"/>
      <c r="PAM16" s="389"/>
      <c r="PAN16" s="390"/>
      <c r="PAO16" s="389"/>
      <c r="PAP16" s="390"/>
      <c r="PAQ16" s="389"/>
      <c r="PAR16" s="390"/>
      <c r="PAS16" s="389"/>
      <c r="PAT16" s="390"/>
      <c r="PAU16" s="389"/>
      <c r="PAV16" s="390"/>
      <c r="PAW16" s="389"/>
      <c r="PAX16" s="390"/>
      <c r="PAY16" s="389"/>
      <c r="PAZ16" s="390"/>
      <c r="PBA16" s="389"/>
      <c r="PBB16" s="390"/>
      <c r="PBC16" s="389"/>
      <c r="PBD16" s="390"/>
      <c r="PBE16" s="389"/>
      <c r="PBF16" s="390"/>
      <c r="PBG16" s="389"/>
      <c r="PBH16" s="390"/>
      <c r="PBI16" s="389"/>
      <c r="PBJ16" s="390"/>
      <c r="PBK16" s="389"/>
      <c r="PBL16" s="390"/>
      <c r="PBM16" s="389"/>
      <c r="PBN16" s="390"/>
      <c r="PBO16" s="389"/>
      <c r="PBP16" s="390"/>
      <c r="PBQ16" s="389"/>
      <c r="PBR16" s="390"/>
      <c r="PBS16" s="389"/>
      <c r="PBT16" s="390"/>
      <c r="PBU16" s="389"/>
      <c r="PBV16" s="390"/>
      <c r="PBW16" s="389"/>
      <c r="PBX16" s="390"/>
      <c r="PBY16" s="389"/>
      <c r="PBZ16" s="390"/>
      <c r="PCA16" s="389"/>
      <c r="PCB16" s="390"/>
      <c r="PCC16" s="389"/>
      <c r="PCD16" s="390"/>
      <c r="PCE16" s="389"/>
      <c r="PCF16" s="390"/>
      <c r="PCG16" s="389"/>
      <c r="PCH16" s="390"/>
      <c r="PCI16" s="389"/>
      <c r="PCJ16" s="390"/>
      <c r="PCK16" s="389"/>
      <c r="PCL16" s="390"/>
      <c r="PCM16" s="389"/>
      <c r="PCN16" s="390"/>
      <c r="PCO16" s="389"/>
      <c r="PCP16" s="390"/>
      <c r="PCQ16" s="389"/>
      <c r="PCR16" s="390"/>
      <c r="PCS16" s="389"/>
      <c r="PCT16" s="390"/>
      <c r="PCU16" s="389"/>
      <c r="PCV16" s="390"/>
      <c r="PCW16" s="389"/>
      <c r="PCX16" s="390"/>
      <c r="PCY16" s="389"/>
      <c r="PCZ16" s="390"/>
      <c r="PDA16" s="389"/>
      <c r="PDB16" s="390"/>
      <c r="PDC16" s="389"/>
      <c r="PDD16" s="390"/>
      <c r="PDE16" s="389"/>
      <c r="PDF16" s="390"/>
      <c r="PDG16" s="389"/>
      <c r="PDH16" s="390"/>
      <c r="PDI16" s="389"/>
      <c r="PDJ16" s="390"/>
      <c r="PDK16" s="389"/>
      <c r="PDL16" s="390"/>
      <c r="PDM16" s="389"/>
      <c r="PDN16" s="390"/>
      <c r="PDO16" s="389"/>
      <c r="PDP16" s="390"/>
      <c r="PDQ16" s="389"/>
      <c r="PDR16" s="390"/>
      <c r="PDS16" s="389"/>
      <c r="PDT16" s="390"/>
      <c r="PDU16" s="389"/>
      <c r="PDV16" s="390"/>
      <c r="PDW16" s="389"/>
      <c r="PDX16" s="390"/>
      <c r="PDY16" s="389"/>
      <c r="PDZ16" s="390"/>
      <c r="PEA16" s="389"/>
      <c r="PEB16" s="390"/>
      <c r="PEC16" s="389"/>
      <c r="PED16" s="390"/>
      <c r="PEE16" s="389"/>
      <c r="PEF16" s="390"/>
      <c r="PEG16" s="389"/>
      <c r="PEH16" s="390"/>
      <c r="PEI16" s="389"/>
      <c r="PEJ16" s="390"/>
      <c r="PEK16" s="389"/>
      <c r="PEL16" s="390"/>
      <c r="PEM16" s="389"/>
      <c r="PEN16" s="390"/>
      <c r="PEO16" s="389"/>
      <c r="PEP16" s="390"/>
      <c r="PEQ16" s="389"/>
      <c r="PER16" s="390"/>
      <c r="PES16" s="389"/>
      <c r="PET16" s="390"/>
      <c r="PEU16" s="389"/>
      <c r="PEV16" s="390"/>
      <c r="PEW16" s="389"/>
      <c r="PEX16" s="390"/>
      <c r="PEY16" s="389"/>
      <c r="PEZ16" s="390"/>
      <c r="PFA16" s="389"/>
      <c r="PFB16" s="390"/>
      <c r="PFC16" s="389"/>
      <c r="PFD16" s="390"/>
      <c r="PFE16" s="389"/>
      <c r="PFF16" s="390"/>
      <c r="PFG16" s="389"/>
      <c r="PFH16" s="390"/>
      <c r="PFI16" s="389"/>
      <c r="PFJ16" s="390"/>
      <c r="PFK16" s="389"/>
      <c r="PFL16" s="390"/>
      <c r="PFM16" s="389"/>
      <c r="PFN16" s="390"/>
      <c r="PFO16" s="389"/>
      <c r="PFP16" s="390"/>
      <c r="PFQ16" s="389"/>
      <c r="PFR16" s="390"/>
      <c r="PFS16" s="389"/>
      <c r="PFT16" s="390"/>
      <c r="PFU16" s="389"/>
      <c r="PFV16" s="390"/>
      <c r="PFW16" s="389"/>
      <c r="PFX16" s="390"/>
      <c r="PFY16" s="389"/>
      <c r="PFZ16" s="390"/>
      <c r="PGA16" s="389"/>
      <c r="PGB16" s="390"/>
      <c r="PGC16" s="389"/>
      <c r="PGD16" s="390"/>
      <c r="PGE16" s="389"/>
      <c r="PGF16" s="390"/>
      <c r="PGG16" s="389"/>
      <c r="PGH16" s="390"/>
      <c r="PGI16" s="389"/>
      <c r="PGJ16" s="390"/>
      <c r="PGK16" s="389"/>
      <c r="PGL16" s="390"/>
      <c r="PGM16" s="389"/>
      <c r="PGN16" s="390"/>
      <c r="PGO16" s="389"/>
      <c r="PGP16" s="390"/>
      <c r="PGQ16" s="389"/>
      <c r="PGR16" s="390"/>
      <c r="PGS16" s="389"/>
      <c r="PGT16" s="390"/>
      <c r="PGU16" s="389"/>
      <c r="PGV16" s="390"/>
      <c r="PGW16" s="389"/>
      <c r="PGX16" s="390"/>
      <c r="PGY16" s="389"/>
      <c r="PGZ16" s="390"/>
      <c r="PHA16" s="389"/>
      <c r="PHB16" s="390"/>
      <c r="PHC16" s="389"/>
      <c r="PHD16" s="390"/>
      <c r="PHE16" s="389"/>
      <c r="PHF16" s="390"/>
      <c r="PHG16" s="389"/>
      <c r="PHH16" s="390"/>
      <c r="PHI16" s="389"/>
      <c r="PHJ16" s="390"/>
      <c r="PHK16" s="389"/>
      <c r="PHL16" s="390"/>
      <c r="PHM16" s="389"/>
      <c r="PHN16" s="390"/>
      <c r="PHO16" s="389"/>
      <c r="PHP16" s="390"/>
      <c r="PHQ16" s="389"/>
      <c r="PHR16" s="390"/>
      <c r="PHS16" s="389"/>
      <c r="PHT16" s="390"/>
      <c r="PHU16" s="389"/>
      <c r="PHV16" s="390"/>
      <c r="PHW16" s="389"/>
      <c r="PHX16" s="390"/>
      <c r="PHY16" s="389"/>
      <c r="PHZ16" s="390"/>
      <c r="PIA16" s="389"/>
      <c r="PIB16" s="390"/>
      <c r="PIC16" s="389"/>
      <c r="PID16" s="390"/>
      <c r="PIE16" s="389"/>
      <c r="PIF16" s="390"/>
      <c r="PIG16" s="389"/>
      <c r="PIH16" s="390"/>
      <c r="PII16" s="389"/>
      <c r="PIJ16" s="390"/>
      <c r="PIK16" s="389"/>
      <c r="PIL16" s="390"/>
      <c r="PIM16" s="389"/>
      <c r="PIN16" s="390"/>
      <c r="PIO16" s="389"/>
      <c r="PIP16" s="390"/>
      <c r="PIQ16" s="389"/>
      <c r="PIR16" s="390"/>
      <c r="PIS16" s="389"/>
      <c r="PIT16" s="390"/>
      <c r="PIU16" s="389"/>
      <c r="PIV16" s="390"/>
      <c r="PIW16" s="389"/>
      <c r="PIX16" s="390"/>
      <c r="PIY16" s="389"/>
      <c r="PIZ16" s="390"/>
      <c r="PJA16" s="389"/>
      <c r="PJB16" s="390"/>
      <c r="PJC16" s="389"/>
      <c r="PJD16" s="390"/>
      <c r="PJE16" s="389"/>
      <c r="PJF16" s="390"/>
      <c r="PJG16" s="389"/>
      <c r="PJH16" s="390"/>
      <c r="PJI16" s="389"/>
      <c r="PJJ16" s="390"/>
      <c r="PJK16" s="389"/>
      <c r="PJL16" s="390"/>
      <c r="PJM16" s="389"/>
      <c r="PJN16" s="390"/>
      <c r="PJO16" s="389"/>
      <c r="PJP16" s="390"/>
      <c r="PJQ16" s="389"/>
      <c r="PJR16" s="390"/>
      <c r="PJS16" s="389"/>
      <c r="PJT16" s="390"/>
      <c r="PJU16" s="389"/>
      <c r="PJV16" s="390"/>
      <c r="PJW16" s="389"/>
      <c r="PJX16" s="390"/>
      <c r="PJY16" s="389"/>
      <c r="PJZ16" s="390"/>
      <c r="PKA16" s="389"/>
      <c r="PKB16" s="390"/>
      <c r="PKC16" s="389"/>
      <c r="PKD16" s="390"/>
      <c r="PKE16" s="389"/>
      <c r="PKF16" s="390"/>
      <c r="PKG16" s="389"/>
      <c r="PKH16" s="390"/>
      <c r="PKI16" s="389"/>
      <c r="PKJ16" s="390"/>
      <c r="PKK16" s="389"/>
      <c r="PKL16" s="390"/>
      <c r="PKM16" s="389"/>
      <c r="PKN16" s="390"/>
      <c r="PKO16" s="389"/>
      <c r="PKP16" s="390"/>
      <c r="PKQ16" s="389"/>
      <c r="PKR16" s="390"/>
      <c r="PKS16" s="389"/>
      <c r="PKT16" s="390"/>
      <c r="PKU16" s="389"/>
      <c r="PKV16" s="390"/>
      <c r="PKW16" s="389"/>
      <c r="PKX16" s="390"/>
      <c r="PKY16" s="389"/>
      <c r="PKZ16" s="390"/>
      <c r="PLA16" s="389"/>
      <c r="PLB16" s="390"/>
      <c r="PLC16" s="389"/>
      <c r="PLD16" s="390"/>
      <c r="PLE16" s="389"/>
      <c r="PLF16" s="390"/>
      <c r="PLG16" s="389"/>
      <c r="PLH16" s="390"/>
      <c r="PLI16" s="389"/>
      <c r="PLJ16" s="390"/>
      <c r="PLK16" s="389"/>
      <c r="PLL16" s="390"/>
      <c r="PLM16" s="389"/>
      <c r="PLN16" s="390"/>
      <c r="PLO16" s="389"/>
      <c r="PLP16" s="390"/>
      <c r="PLQ16" s="389"/>
      <c r="PLR16" s="390"/>
      <c r="PLS16" s="389"/>
      <c r="PLT16" s="390"/>
      <c r="PLU16" s="389"/>
      <c r="PLV16" s="390"/>
      <c r="PLW16" s="389"/>
      <c r="PLX16" s="390"/>
      <c r="PLY16" s="389"/>
      <c r="PLZ16" s="390"/>
      <c r="PMA16" s="389"/>
      <c r="PMB16" s="390"/>
      <c r="PMC16" s="389"/>
      <c r="PMD16" s="390"/>
      <c r="PME16" s="389"/>
      <c r="PMF16" s="390"/>
      <c r="PMG16" s="389"/>
      <c r="PMH16" s="390"/>
      <c r="PMI16" s="389"/>
      <c r="PMJ16" s="390"/>
      <c r="PMK16" s="389"/>
      <c r="PML16" s="390"/>
      <c r="PMM16" s="389"/>
      <c r="PMN16" s="390"/>
      <c r="PMO16" s="389"/>
      <c r="PMP16" s="390"/>
      <c r="PMQ16" s="389"/>
      <c r="PMR16" s="390"/>
      <c r="PMS16" s="389"/>
      <c r="PMT16" s="390"/>
      <c r="PMU16" s="389"/>
      <c r="PMV16" s="390"/>
      <c r="PMW16" s="389"/>
      <c r="PMX16" s="390"/>
      <c r="PMY16" s="389"/>
      <c r="PMZ16" s="390"/>
      <c r="PNA16" s="389"/>
      <c r="PNB16" s="390"/>
      <c r="PNC16" s="389"/>
      <c r="PND16" s="390"/>
      <c r="PNE16" s="389"/>
      <c r="PNF16" s="390"/>
      <c r="PNG16" s="389"/>
      <c r="PNH16" s="390"/>
      <c r="PNI16" s="389"/>
      <c r="PNJ16" s="390"/>
      <c r="PNK16" s="389"/>
      <c r="PNL16" s="390"/>
      <c r="PNM16" s="389"/>
      <c r="PNN16" s="390"/>
      <c r="PNO16" s="389"/>
      <c r="PNP16" s="390"/>
      <c r="PNQ16" s="389"/>
      <c r="PNR16" s="390"/>
      <c r="PNS16" s="389"/>
      <c r="PNT16" s="390"/>
      <c r="PNU16" s="389"/>
      <c r="PNV16" s="390"/>
      <c r="PNW16" s="389"/>
      <c r="PNX16" s="390"/>
      <c r="PNY16" s="389"/>
      <c r="PNZ16" s="390"/>
      <c r="POA16" s="389"/>
      <c r="POB16" s="390"/>
      <c r="POC16" s="389"/>
      <c r="POD16" s="390"/>
      <c r="POE16" s="389"/>
      <c r="POF16" s="390"/>
      <c r="POG16" s="389"/>
      <c r="POH16" s="390"/>
      <c r="POI16" s="389"/>
      <c r="POJ16" s="390"/>
      <c r="POK16" s="389"/>
      <c r="POL16" s="390"/>
      <c r="POM16" s="389"/>
      <c r="PON16" s="390"/>
      <c r="POO16" s="389"/>
      <c r="POP16" s="390"/>
      <c r="POQ16" s="389"/>
      <c r="POR16" s="390"/>
      <c r="POS16" s="389"/>
      <c r="POT16" s="390"/>
      <c r="POU16" s="389"/>
      <c r="POV16" s="390"/>
      <c r="POW16" s="389"/>
      <c r="POX16" s="390"/>
      <c r="POY16" s="389"/>
      <c r="POZ16" s="390"/>
      <c r="PPA16" s="389"/>
      <c r="PPB16" s="390"/>
      <c r="PPC16" s="389"/>
      <c r="PPD16" s="390"/>
      <c r="PPE16" s="389"/>
      <c r="PPF16" s="390"/>
      <c r="PPG16" s="389"/>
      <c r="PPH16" s="390"/>
      <c r="PPI16" s="389"/>
      <c r="PPJ16" s="390"/>
      <c r="PPK16" s="389"/>
      <c r="PPL16" s="390"/>
      <c r="PPM16" s="389"/>
      <c r="PPN16" s="390"/>
      <c r="PPO16" s="389"/>
      <c r="PPP16" s="390"/>
      <c r="PPQ16" s="389"/>
      <c r="PPR16" s="390"/>
      <c r="PPS16" s="389"/>
      <c r="PPT16" s="390"/>
      <c r="PPU16" s="389"/>
      <c r="PPV16" s="390"/>
      <c r="PPW16" s="389"/>
      <c r="PPX16" s="390"/>
      <c r="PPY16" s="389"/>
      <c r="PPZ16" s="390"/>
      <c r="PQA16" s="389"/>
      <c r="PQB16" s="390"/>
      <c r="PQC16" s="389"/>
      <c r="PQD16" s="390"/>
      <c r="PQE16" s="389"/>
      <c r="PQF16" s="390"/>
      <c r="PQG16" s="389"/>
      <c r="PQH16" s="390"/>
      <c r="PQI16" s="389"/>
      <c r="PQJ16" s="390"/>
      <c r="PQK16" s="389"/>
      <c r="PQL16" s="390"/>
      <c r="PQM16" s="389"/>
      <c r="PQN16" s="390"/>
      <c r="PQO16" s="389"/>
      <c r="PQP16" s="390"/>
      <c r="PQQ16" s="389"/>
      <c r="PQR16" s="390"/>
      <c r="PQS16" s="389"/>
      <c r="PQT16" s="390"/>
      <c r="PQU16" s="389"/>
      <c r="PQV16" s="390"/>
      <c r="PQW16" s="389"/>
      <c r="PQX16" s="390"/>
      <c r="PQY16" s="389"/>
      <c r="PQZ16" s="390"/>
      <c r="PRA16" s="389"/>
      <c r="PRB16" s="390"/>
      <c r="PRC16" s="389"/>
      <c r="PRD16" s="390"/>
      <c r="PRE16" s="389"/>
      <c r="PRF16" s="390"/>
      <c r="PRG16" s="389"/>
      <c r="PRH16" s="390"/>
      <c r="PRI16" s="389"/>
      <c r="PRJ16" s="390"/>
      <c r="PRK16" s="389"/>
      <c r="PRL16" s="390"/>
      <c r="PRM16" s="389"/>
      <c r="PRN16" s="390"/>
      <c r="PRO16" s="389"/>
      <c r="PRP16" s="390"/>
      <c r="PRQ16" s="389"/>
      <c r="PRR16" s="390"/>
      <c r="PRS16" s="389"/>
      <c r="PRT16" s="390"/>
      <c r="PRU16" s="389"/>
      <c r="PRV16" s="390"/>
      <c r="PRW16" s="389"/>
      <c r="PRX16" s="390"/>
      <c r="PRY16" s="389"/>
      <c r="PRZ16" s="390"/>
      <c r="PSA16" s="389"/>
      <c r="PSB16" s="390"/>
      <c r="PSC16" s="389"/>
      <c r="PSD16" s="390"/>
      <c r="PSE16" s="389"/>
      <c r="PSF16" s="390"/>
      <c r="PSG16" s="389"/>
      <c r="PSH16" s="390"/>
      <c r="PSI16" s="389"/>
      <c r="PSJ16" s="390"/>
      <c r="PSK16" s="389"/>
      <c r="PSL16" s="390"/>
      <c r="PSM16" s="389"/>
      <c r="PSN16" s="390"/>
      <c r="PSO16" s="389"/>
      <c r="PSP16" s="390"/>
      <c r="PSQ16" s="389"/>
      <c r="PSR16" s="390"/>
      <c r="PSS16" s="389"/>
      <c r="PST16" s="390"/>
      <c r="PSU16" s="389"/>
      <c r="PSV16" s="390"/>
      <c r="PSW16" s="389"/>
      <c r="PSX16" s="390"/>
      <c r="PSY16" s="389"/>
      <c r="PSZ16" s="390"/>
      <c r="PTA16" s="389"/>
      <c r="PTB16" s="390"/>
      <c r="PTC16" s="389"/>
      <c r="PTD16" s="390"/>
      <c r="PTE16" s="389"/>
      <c r="PTF16" s="390"/>
      <c r="PTG16" s="389"/>
      <c r="PTH16" s="390"/>
      <c r="PTI16" s="389"/>
      <c r="PTJ16" s="390"/>
      <c r="PTK16" s="389"/>
      <c r="PTL16" s="390"/>
      <c r="PTM16" s="389"/>
      <c r="PTN16" s="390"/>
      <c r="PTO16" s="389"/>
      <c r="PTP16" s="390"/>
      <c r="PTQ16" s="389"/>
      <c r="PTR16" s="390"/>
      <c r="PTS16" s="389"/>
      <c r="PTT16" s="390"/>
      <c r="PTU16" s="389"/>
      <c r="PTV16" s="390"/>
      <c r="PTW16" s="389"/>
      <c r="PTX16" s="390"/>
      <c r="PTY16" s="389"/>
      <c r="PTZ16" s="390"/>
      <c r="PUA16" s="389"/>
      <c r="PUB16" s="390"/>
      <c r="PUC16" s="389"/>
      <c r="PUD16" s="390"/>
      <c r="PUE16" s="389"/>
      <c r="PUF16" s="390"/>
      <c r="PUG16" s="389"/>
      <c r="PUH16" s="390"/>
      <c r="PUI16" s="389"/>
      <c r="PUJ16" s="390"/>
      <c r="PUK16" s="389"/>
      <c r="PUL16" s="390"/>
      <c r="PUM16" s="389"/>
      <c r="PUN16" s="390"/>
      <c r="PUO16" s="389"/>
      <c r="PUP16" s="390"/>
      <c r="PUQ16" s="389"/>
      <c r="PUR16" s="390"/>
      <c r="PUS16" s="389"/>
      <c r="PUT16" s="390"/>
      <c r="PUU16" s="389"/>
      <c r="PUV16" s="390"/>
      <c r="PUW16" s="389"/>
      <c r="PUX16" s="390"/>
      <c r="PUY16" s="389"/>
      <c r="PUZ16" s="390"/>
      <c r="PVA16" s="389"/>
      <c r="PVB16" s="390"/>
      <c r="PVC16" s="389"/>
      <c r="PVD16" s="390"/>
      <c r="PVE16" s="389"/>
      <c r="PVF16" s="390"/>
      <c r="PVG16" s="389"/>
      <c r="PVH16" s="390"/>
      <c r="PVI16" s="389"/>
      <c r="PVJ16" s="390"/>
      <c r="PVK16" s="389"/>
      <c r="PVL16" s="390"/>
      <c r="PVM16" s="389"/>
      <c r="PVN16" s="390"/>
      <c r="PVO16" s="389"/>
      <c r="PVP16" s="390"/>
      <c r="PVQ16" s="389"/>
      <c r="PVR16" s="390"/>
      <c r="PVS16" s="389"/>
      <c r="PVT16" s="390"/>
      <c r="PVU16" s="389"/>
      <c r="PVV16" s="390"/>
      <c r="PVW16" s="389"/>
      <c r="PVX16" s="390"/>
      <c r="PVY16" s="389"/>
      <c r="PVZ16" s="390"/>
      <c r="PWA16" s="389"/>
      <c r="PWB16" s="390"/>
      <c r="PWC16" s="389"/>
      <c r="PWD16" s="390"/>
      <c r="PWE16" s="389"/>
      <c r="PWF16" s="390"/>
      <c r="PWG16" s="389"/>
      <c r="PWH16" s="390"/>
      <c r="PWI16" s="389"/>
      <c r="PWJ16" s="390"/>
      <c r="PWK16" s="389"/>
      <c r="PWL16" s="390"/>
      <c r="PWM16" s="389"/>
      <c r="PWN16" s="390"/>
      <c r="PWO16" s="389"/>
      <c r="PWP16" s="390"/>
      <c r="PWQ16" s="389"/>
      <c r="PWR16" s="390"/>
      <c r="PWS16" s="389"/>
      <c r="PWT16" s="390"/>
      <c r="PWU16" s="389"/>
      <c r="PWV16" s="390"/>
      <c r="PWW16" s="389"/>
      <c r="PWX16" s="390"/>
      <c r="PWY16" s="389"/>
      <c r="PWZ16" s="390"/>
      <c r="PXA16" s="389"/>
      <c r="PXB16" s="390"/>
      <c r="PXC16" s="389"/>
      <c r="PXD16" s="390"/>
      <c r="PXE16" s="389"/>
      <c r="PXF16" s="390"/>
      <c r="PXG16" s="389"/>
      <c r="PXH16" s="390"/>
      <c r="PXI16" s="389"/>
      <c r="PXJ16" s="390"/>
      <c r="PXK16" s="389"/>
      <c r="PXL16" s="390"/>
      <c r="PXM16" s="389"/>
      <c r="PXN16" s="390"/>
      <c r="PXO16" s="389"/>
      <c r="PXP16" s="390"/>
      <c r="PXQ16" s="389"/>
      <c r="PXR16" s="390"/>
      <c r="PXS16" s="389"/>
      <c r="PXT16" s="390"/>
      <c r="PXU16" s="389"/>
      <c r="PXV16" s="390"/>
      <c r="PXW16" s="389"/>
      <c r="PXX16" s="390"/>
      <c r="PXY16" s="389"/>
      <c r="PXZ16" s="390"/>
      <c r="PYA16" s="389"/>
      <c r="PYB16" s="390"/>
      <c r="PYC16" s="389"/>
      <c r="PYD16" s="390"/>
      <c r="PYE16" s="389"/>
      <c r="PYF16" s="390"/>
      <c r="PYG16" s="389"/>
      <c r="PYH16" s="390"/>
      <c r="PYI16" s="389"/>
      <c r="PYJ16" s="390"/>
      <c r="PYK16" s="389"/>
      <c r="PYL16" s="390"/>
      <c r="PYM16" s="389"/>
      <c r="PYN16" s="390"/>
      <c r="PYO16" s="389"/>
      <c r="PYP16" s="390"/>
      <c r="PYQ16" s="389"/>
      <c r="PYR16" s="390"/>
      <c r="PYS16" s="389"/>
      <c r="PYT16" s="390"/>
      <c r="PYU16" s="389"/>
      <c r="PYV16" s="390"/>
      <c r="PYW16" s="389"/>
      <c r="PYX16" s="390"/>
      <c r="PYY16" s="389"/>
      <c r="PYZ16" s="390"/>
      <c r="PZA16" s="389"/>
      <c r="PZB16" s="390"/>
      <c r="PZC16" s="389"/>
      <c r="PZD16" s="390"/>
      <c r="PZE16" s="389"/>
      <c r="PZF16" s="390"/>
      <c r="PZG16" s="389"/>
      <c r="PZH16" s="390"/>
      <c r="PZI16" s="389"/>
      <c r="PZJ16" s="390"/>
      <c r="PZK16" s="389"/>
      <c r="PZL16" s="390"/>
      <c r="PZM16" s="389"/>
      <c r="PZN16" s="390"/>
      <c r="PZO16" s="389"/>
      <c r="PZP16" s="390"/>
      <c r="PZQ16" s="389"/>
      <c r="PZR16" s="390"/>
      <c r="PZS16" s="389"/>
      <c r="PZT16" s="390"/>
      <c r="PZU16" s="389"/>
      <c r="PZV16" s="390"/>
      <c r="PZW16" s="389"/>
      <c r="PZX16" s="390"/>
      <c r="PZY16" s="389"/>
      <c r="PZZ16" s="390"/>
      <c r="QAA16" s="389"/>
      <c r="QAB16" s="390"/>
      <c r="QAC16" s="389"/>
      <c r="QAD16" s="390"/>
      <c r="QAE16" s="389"/>
      <c r="QAF16" s="390"/>
      <c r="QAG16" s="389"/>
      <c r="QAH16" s="390"/>
      <c r="QAI16" s="389"/>
      <c r="QAJ16" s="390"/>
      <c r="QAK16" s="389"/>
      <c r="QAL16" s="390"/>
      <c r="QAM16" s="389"/>
      <c r="QAN16" s="390"/>
      <c r="QAO16" s="389"/>
      <c r="QAP16" s="390"/>
      <c r="QAQ16" s="389"/>
      <c r="QAR16" s="390"/>
      <c r="QAS16" s="389"/>
      <c r="QAT16" s="390"/>
      <c r="QAU16" s="389"/>
      <c r="QAV16" s="390"/>
      <c r="QAW16" s="389"/>
      <c r="QAX16" s="390"/>
      <c r="QAY16" s="389"/>
      <c r="QAZ16" s="390"/>
      <c r="QBA16" s="389"/>
      <c r="QBB16" s="390"/>
      <c r="QBC16" s="389"/>
      <c r="QBD16" s="390"/>
      <c r="QBE16" s="389"/>
      <c r="QBF16" s="390"/>
      <c r="QBG16" s="389"/>
      <c r="QBH16" s="390"/>
      <c r="QBI16" s="389"/>
      <c r="QBJ16" s="390"/>
      <c r="QBK16" s="389"/>
      <c r="QBL16" s="390"/>
      <c r="QBM16" s="389"/>
      <c r="QBN16" s="390"/>
      <c r="QBO16" s="389"/>
      <c r="QBP16" s="390"/>
      <c r="QBQ16" s="389"/>
      <c r="QBR16" s="390"/>
      <c r="QBS16" s="389"/>
      <c r="QBT16" s="390"/>
      <c r="QBU16" s="389"/>
      <c r="QBV16" s="390"/>
      <c r="QBW16" s="389"/>
      <c r="QBX16" s="390"/>
      <c r="QBY16" s="389"/>
      <c r="QBZ16" s="390"/>
      <c r="QCA16" s="389"/>
      <c r="QCB16" s="390"/>
      <c r="QCC16" s="389"/>
      <c r="QCD16" s="390"/>
      <c r="QCE16" s="389"/>
      <c r="QCF16" s="390"/>
      <c r="QCG16" s="389"/>
      <c r="QCH16" s="390"/>
      <c r="QCI16" s="389"/>
      <c r="QCJ16" s="390"/>
      <c r="QCK16" s="389"/>
      <c r="QCL16" s="390"/>
      <c r="QCM16" s="389"/>
      <c r="QCN16" s="390"/>
      <c r="QCO16" s="389"/>
      <c r="QCP16" s="390"/>
      <c r="QCQ16" s="389"/>
      <c r="QCR16" s="390"/>
      <c r="QCS16" s="389"/>
      <c r="QCT16" s="390"/>
      <c r="QCU16" s="389"/>
      <c r="QCV16" s="390"/>
      <c r="QCW16" s="389"/>
      <c r="QCX16" s="390"/>
      <c r="QCY16" s="389"/>
      <c r="QCZ16" s="390"/>
      <c r="QDA16" s="389"/>
      <c r="QDB16" s="390"/>
      <c r="QDC16" s="389"/>
      <c r="QDD16" s="390"/>
      <c r="QDE16" s="389"/>
      <c r="QDF16" s="390"/>
      <c r="QDG16" s="389"/>
      <c r="QDH16" s="390"/>
      <c r="QDI16" s="389"/>
      <c r="QDJ16" s="390"/>
      <c r="QDK16" s="389"/>
      <c r="QDL16" s="390"/>
      <c r="QDM16" s="389"/>
      <c r="QDN16" s="390"/>
      <c r="QDO16" s="389"/>
      <c r="QDP16" s="390"/>
      <c r="QDQ16" s="389"/>
      <c r="QDR16" s="390"/>
      <c r="QDS16" s="389"/>
      <c r="QDT16" s="390"/>
      <c r="QDU16" s="389"/>
      <c r="QDV16" s="390"/>
      <c r="QDW16" s="389"/>
      <c r="QDX16" s="390"/>
      <c r="QDY16" s="389"/>
      <c r="QDZ16" s="390"/>
      <c r="QEA16" s="389"/>
      <c r="QEB16" s="390"/>
      <c r="QEC16" s="389"/>
      <c r="QED16" s="390"/>
      <c r="QEE16" s="389"/>
      <c r="QEF16" s="390"/>
      <c r="QEG16" s="389"/>
      <c r="QEH16" s="390"/>
      <c r="QEI16" s="389"/>
      <c r="QEJ16" s="390"/>
      <c r="QEK16" s="389"/>
      <c r="QEL16" s="390"/>
      <c r="QEM16" s="389"/>
      <c r="QEN16" s="390"/>
      <c r="QEO16" s="389"/>
      <c r="QEP16" s="390"/>
      <c r="QEQ16" s="389"/>
      <c r="QER16" s="390"/>
      <c r="QES16" s="389"/>
      <c r="QET16" s="390"/>
      <c r="QEU16" s="389"/>
      <c r="QEV16" s="390"/>
      <c r="QEW16" s="389"/>
      <c r="QEX16" s="390"/>
      <c r="QEY16" s="389"/>
      <c r="QEZ16" s="390"/>
      <c r="QFA16" s="389"/>
      <c r="QFB16" s="390"/>
      <c r="QFC16" s="389"/>
      <c r="QFD16" s="390"/>
      <c r="QFE16" s="389"/>
      <c r="QFF16" s="390"/>
      <c r="QFG16" s="389"/>
      <c r="QFH16" s="390"/>
      <c r="QFI16" s="389"/>
      <c r="QFJ16" s="390"/>
      <c r="QFK16" s="389"/>
      <c r="QFL16" s="390"/>
      <c r="QFM16" s="389"/>
      <c r="QFN16" s="390"/>
      <c r="QFO16" s="389"/>
      <c r="QFP16" s="390"/>
      <c r="QFQ16" s="389"/>
      <c r="QFR16" s="390"/>
      <c r="QFS16" s="389"/>
      <c r="QFT16" s="390"/>
      <c r="QFU16" s="389"/>
      <c r="QFV16" s="390"/>
      <c r="QFW16" s="389"/>
      <c r="QFX16" s="390"/>
      <c r="QFY16" s="389"/>
      <c r="QFZ16" s="390"/>
      <c r="QGA16" s="389"/>
      <c r="QGB16" s="390"/>
      <c r="QGC16" s="389"/>
      <c r="QGD16" s="390"/>
      <c r="QGE16" s="389"/>
      <c r="QGF16" s="390"/>
      <c r="QGG16" s="389"/>
      <c r="QGH16" s="390"/>
      <c r="QGI16" s="389"/>
      <c r="QGJ16" s="390"/>
      <c r="QGK16" s="389"/>
      <c r="QGL16" s="390"/>
      <c r="QGM16" s="389"/>
      <c r="QGN16" s="390"/>
      <c r="QGO16" s="389"/>
      <c r="QGP16" s="390"/>
      <c r="QGQ16" s="389"/>
      <c r="QGR16" s="390"/>
      <c r="QGS16" s="389"/>
      <c r="QGT16" s="390"/>
      <c r="QGU16" s="389"/>
      <c r="QGV16" s="390"/>
      <c r="QGW16" s="389"/>
      <c r="QGX16" s="390"/>
      <c r="QGY16" s="389"/>
      <c r="QGZ16" s="390"/>
      <c r="QHA16" s="389"/>
      <c r="QHB16" s="390"/>
      <c r="QHC16" s="389"/>
      <c r="QHD16" s="390"/>
      <c r="QHE16" s="389"/>
      <c r="QHF16" s="390"/>
      <c r="QHG16" s="389"/>
      <c r="QHH16" s="390"/>
      <c r="QHI16" s="389"/>
      <c r="QHJ16" s="390"/>
      <c r="QHK16" s="389"/>
      <c r="QHL16" s="390"/>
      <c r="QHM16" s="389"/>
      <c r="QHN16" s="390"/>
      <c r="QHO16" s="389"/>
      <c r="QHP16" s="390"/>
      <c r="QHQ16" s="389"/>
      <c r="QHR16" s="390"/>
      <c r="QHS16" s="389"/>
      <c r="QHT16" s="390"/>
      <c r="QHU16" s="389"/>
      <c r="QHV16" s="390"/>
      <c r="QHW16" s="389"/>
      <c r="QHX16" s="390"/>
      <c r="QHY16" s="389"/>
      <c r="QHZ16" s="390"/>
      <c r="QIA16" s="389"/>
      <c r="QIB16" s="390"/>
      <c r="QIC16" s="389"/>
      <c r="QID16" s="390"/>
      <c r="QIE16" s="389"/>
      <c r="QIF16" s="390"/>
      <c r="QIG16" s="389"/>
      <c r="QIH16" s="390"/>
      <c r="QII16" s="389"/>
      <c r="QIJ16" s="390"/>
      <c r="QIK16" s="389"/>
      <c r="QIL16" s="390"/>
      <c r="QIM16" s="389"/>
      <c r="QIN16" s="390"/>
      <c r="QIO16" s="389"/>
      <c r="QIP16" s="390"/>
      <c r="QIQ16" s="389"/>
      <c r="QIR16" s="390"/>
      <c r="QIS16" s="389"/>
      <c r="QIT16" s="390"/>
      <c r="QIU16" s="389"/>
      <c r="QIV16" s="390"/>
      <c r="QIW16" s="389"/>
      <c r="QIX16" s="390"/>
      <c r="QIY16" s="389"/>
      <c r="QIZ16" s="390"/>
      <c r="QJA16" s="389"/>
      <c r="QJB16" s="390"/>
      <c r="QJC16" s="389"/>
      <c r="QJD16" s="390"/>
      <c r="QJE16" s="389"/>
      <c r="QJF16" s="390"/>
      <c r="QJG16" s="389"/>
      <c r="QJH16" s="390"/>
      <c r="QJI16" s="389"/>
      <c r="QJJ16" s="390"/>
      <c r="QJK16" s="389"/>
      <c r="QJL16" s="390"/>
      <c r="QJM16" s="389"/>
      <c r="QJN16" s="390"/>
      <c r="QJO16" s="389"/>
      <c r="QJP16" s="390"/>
      <c r="QJQ16" s="389"/>
      <c r="QJR16" s="390"/>
      <c r="QJS16" s="389"/>
      <c r="QJT16" s="390"/>
      <c r="QJU16" s="389"/>
      <c r="QJV16" s="390"/>
      <c r="QJW16" s="389"/>
      <c r="QJX16" s="390"/>
      <c r="QJY16" s="389"/>
      <c r="QJZ16" s="390"/>
      <c r="QKA16" s="389"/>
      <c r="QKB16" s="390"/>
      <c r="QKC16" s="389"/>
      <c r="QKD16" s="390"/>
      <c r="QKE16" s="389"/>
      <c r="QKF16" s="390"/>
      <c r="QKG16" s="389"/>
      <c r="QKH16" s="390"/>
      <c r="QKI16" s="389"/>
      <c r="QKJ16" s="390"/>
      <c r="QKK16" s="389"/>
      <c r="QKL16" s="390"/>
      <c r="QKM16" s="389"/>
      <c r="QKN16" s="390"/>
      <c r="QKO16" s="389"/>
      <c r="QKP16" s="390"/>
      <c r="QKQ16" s="389"/>
      <c r="QKR16" s="390"/>
      <c r="QKS16" s="389"/>
      <c r="QKT16" s="390"/>
      <c r="QKU16" s="389"/>
      <c r="QKV16" s="390"/>
      <c r="QKW16" s="389"/>
      <c r="QKX16" s="390"/>
      <c r="QKY16" s="389"/>
      <c r="QKZ16" s="390"/>
      <c r="QLA16" s="389"/>
      <c r="QLB16" s="390"/>
      <c r="QLC16" s="389"/>
      <c r="QLD16" s="390"/>
      <c r="QLE16" s="389"/>
      <c r="QLF16" s="390"/>
      <c r="QLG16" s="389"/>
      <c r="QLH16" s="390"/>
      <c r="QLI16" s="389"/>
      <c r="QLJ16" s="390"/>
      <c r="QLK16" s="389"/>
      <c r="QLL16" s="390"/>
      <c r="QLM16" s="389"/>
      <c r="QLN16" s="390"/>
      <c r="QLO16" s="389"/>
      <c r="QLP16" s="390"/>
      <c r="QLQ16" s="389"/>
      <c r="QLR16" s="390"/>
      <c r="QLS16" s="389"/>
      <c r="QLT16" s="390"/>
      <c r="QLU16" s="389"/>
      <c r="QLV16" s="390"/>
      <c r="QLW16" s="389"/>
      <c r="QLX16" s="390"/>
      <c r="QLY16" s="389"/>
      <c r="QLZ16" s="390"/>
      <c r="QMA16" s="389"/>
      <c r="QMB16" s="390"/>
      <c r="QMC16" s="389"/>
      <c r="QMD16" s="390"/>
      <c r="QME16" s="389"/>
      <c r="QMF16" s="390"/>
      <c r="QMG16" s="389"/>
      <c r="QMH16" s="390"/>
      <c r="QMI16" s="389"/>
      <c r="QMJ16" s="390"/>
      <c r="QMK16" s="389"/>
      <c r="QML16" s="390"/>
      <c r="QMM16" s="389"/>
      <c r="QMN16" s="390"/>
      <c r="QMO16" s="389"/>
      <c r="QMP16" s="390"/>
      <c r="QMQ16" s="389"/>
      <c r="QMR16" s="390"/>
      <c r="QMS16" s="389"/>
      <c r="QMT16" s="390"/>
      <c r="QMU16" s="389"/>
      <c r="QMV16" s="390"/>
      <c r="QMW16" s="389"/>
      <c r="QMX16" s="390"/>
      <c r="QMY16" s="389"/>
      <c r="QMZ16" s="390"/>
      <c r="QNA16" s="389"/>
      <c r="QNB16" s="390"/>
      <c r="QNC16" s="389"/>
      <c r="QND16" s="390"/>
      <c r="QNE16" s="389"/>
      <c r="QNF16" s="390"/>
      <c r="QNG16" s="389"/>
      <c r="QNH16" s="390"/>
      <c r="QNI16" s="389"/>
      <c r="QNJ16" s="390"/>
      <c r="QNK16" s="389"/>
      <c r="QNL16" s="390"/>
      <c r="QNM16" s="389"/>
      <c r="QNN16" s="390"/>
      <c r="QNO16" s="389"/>
      <c r="QNP16" s="390"/>
      <c r="QNQ16" s="389"/>
      <c r="QNR16" s="390"/>
      <c r="QNS16" s="389"/>
      <c r="QNT16" s="390"/>
      <c r="QNU16" s="389"/>
      <c r="QNV16" s="390"/>
      <c r="QNW16" s="389"/>
      <c r="QNX16" s="390"/>
      <c r="QNY16" s="389"/>
      <c r="QNZ16" s="390"/>
      <c r="QOA16" s="389"/>
      <c r="QOB16" s="390"/>
      <c r="QOC16" s="389"/>
      <c r="QOD16" s="390"/>
      <c r="QOE16" s="389"/>
      <c r="QOF16" s="390"/>
      <c r="QOG16" s="389"/>
      <c r="QOH16" s="390"/>
      <c r="QOI16" s="389"/>
      <c r="QOJ16" s="390"/>
      <c r="QOK16" s="389"/>
      <c r="QOL16" s="390"/>
      <c r="QOM16" s="389"/>
      <c r="QON16" s="390"/>
      <c r="QOO16" s="389"/>
      <c r="QOP16" s="390"/>
      <c r="QOQ16" s="389"/>
      <c r="QOR16" s="390"/>
      <c r="QOS16" s="389"/>
      <c r="QOT16" s="390"/>
      <c r="QOU16" s="389"/>
      <c r="QOV16" s="390"/>
      <c r="QOW16" s="389"/>
      <c r="QOX16" s="390"/>
      <c r="QOY16" s="389"/>
      <c r="QOZ16" s="390"/>
      <c r="QPA16" s="389"/>
      <c r="QPB16" s="390"/>
      <c r="QPC16" s="389"/>
      <c r="QPD16" s="390"/>
      <c r="QPE16" s="389"/>
      <c r="QPF16" s="390"/>
      <c r="QPG16" s="389"/>
      <c r="QPH16" s="390"/>
      <c r="QPI16" s="389"/>
      <c r="QPJ16" s="390"/>
      <c r="QPK16" s="389"/>
      <c r="QPL16" s="390"/>
      <c r="QPM16" s="389"/>
      <c r="QPN16" s="390"/>
      <c r="QPO16" s="389"/>
      <c r="QPP16" s="390"/>
      <c r="QPQ16" s="389"/>
      <c r="QPR16" s="390"/>
      <c r="QPS16" s="389"/>
      <c r="QPT16" s="390"/>
      <c r="QPU16" s="389"/>
      <c r="QPV16" s="390"/>
      <c r="QPW16" s="389"/>
      <c r="QPX16" s="390"/>
      <c r="QPY16" s="389"/>
      <c r="QPZ16" s="390"/>
      <c r="QQA16" s="389"/>
      <c r="QQB16" s="390"/>
      <c r="QQC16" s="389"/>
      <c r="QQD16" s="390"/>
      <c r="QQE16" s="389"/>
      <c r="QQF16" s="390"/>
      <c r="QQG16" s="389"/>
      <c r="QQH16" s="390"/>
      <c r="QQI16" s="389"/>
      <c r="QQJ16" s="390"/>
      <c r="QQK16" s="389"/>
      <c r="QQL16" s="390"/>
      <c r="QQM16" s="389"/>
      <c r="QQN16" s="390"/>
      <c r="QQO16" s="389"/>
      <c r="QQP16" s="390"/>
      <c r="QQQ16" s="389"/>
      <c r="QQR16" s="390"/>
      <c r="QQS16" s="389"/>
      <c r="QQT16" s="390"/>
      <c r="QQU16" s="389"/>
      <c r="QQV16" s="390"/>
      <c r="QQW16" s="389"/>
      <c r="QQX16" s="390"/>
      <c r="QQY16" s="389"/>
      <c r="QQZ16" s="390"/>
      <c r="QRA16" s="389"/>
      <c r="QRB16" s="390"/>
      <c r="QRC16" s="389"/>
      <c r="QRD16" s="390"/>
      <c r="QRE16" s="389"/>
      <c r="QRF16" s="390"/>
      <c r="QRG16" s="389"/>
      <c r="QRH16" s="390"/>
      <c r="QRI16" s="389"/>
      <c r="QRJ16" s="390"/>
      <c r="QRK16" s="389"/>
      <c r="QRL16" s="390"/>
      <c r="QRM16" s="389"/>
      <c r="QRN16" s="390"/>
      <c r="QRO16" s="389"/>
      <c r="QRP16" s="390"/>
      <c r="QRQ16" s="389"/>
      <c r="QRR16" s="390"/>
      <c r="QRS16" s="389"/>
      <c r="QRT16" s="390"/>
      <c r="QRU16" s="389"/>
      <c r="QRV16" s="390"/>
      <c r="QRW16" s="389"/>
      <c r="QRX16" s="390"/>
      <c r="QRY16" s="389"/>
      <c r="QRZ16" s="390"/>
      <c r="QSA16" s="389"/>
      <c r="QSB16" s="390"/>
      <c r="QSC16" s="389"/>
      <c r="QSD16" s="390"/>
      <c r="QSE16" s="389"/>
      <c r="QSF16" s="390"/>
      <c r="QSG16" s="389"/>
      <c r="QSH16" s="390"/>
      <c r="QSI16" s="389"/>
      <c r="QSJ16" s="390"/>
      <c r="QSK16" s="389"/>
      <c r="QSL16" s="390"/>
      <c r="QSM16" s="389"/>
      <c r="QSN16" s="390"/>
      <c r="QSO16" s="389"/>
      <c r="QSP16" s="390"/>
      <c r="QSQ16" s="389"/>
      <c r="QSR16" s="390"/>
      <c r="QSS16" s="389"/>
      <c r="QST16" s="390"/>
      <c r="QSU16" s="389"/>
      <c r="QSV16" s="390"/>
      <c r="QSW16" s="389"/>
      <c r="QSX16" s="390"/>
      <c r="QSY16" s="389"/>
      <c r="QSZ16" s="390"/>
      <c r="QTA16" s="389"/>
      <c r="QTB16" s="390"/>
      <c r="QTC16" s="389"/>
      <c r="QTD16" s="390"/>
      <c r="QTE16" s="389"/>
      <c r="QTF16" s="390"/>
      <c r="QTG16" s="389"/>
      <c r="QTH16" s="390"/>
      <c r="QTI16" s="389"/>
      <c r="QTJ16" s="390"/>
      <c r="QTK16" s="389"/>
      <c r="QTL16" s="390"/>
      <c r="QTM16" s="389"/>
      <c r="QTN16" s="390"/>
      <c r="QTO16" s="389"/>
      <c r="QTP16" s="390"/>
      <c r="QTQ16" s="389"/>
      <c r="QTR16" s="390"/>
      <c r="QTS16" s="389"/>
      <c r="QTT16" s="390"/>
      <c r="QTU16" s="389"/>
      <c r="QTV16" s="390"/>
      <c r="QTW16" s="389"/>
      <c r="QTX16" s="390"/>
      <c r="QTY16" s="389"/>
      <c r="QTZ16" s="390"/>
      <c r="QUA16" s="389"/>
      <c r="QUB16" s="390"/>
      <c r="QUC16" s="389"/>
      <c r="QUD16" s="390"/>
      <c r="QUE16" s="389"/>
      <c r="QUF16" s="390"/>
      <c r="QUG16" s="389"/>
      <c r="QUH16" s="390"/>
      <c r="QUI16" s="389"/>
      <c r="QUJ16" s="390"/>
      <c r="QUK16" s="389"/>
      <c r="QUL16" s="390"/>
      <c r="QUM16" s="389"/>
      <c r="QUN16" s="390"/>
      <c r="QUO16" s="389"/>
      <c r="QUP16" s="390"/>
      <c r="QUQ16" s="389"/>
      <c r="QUR16" s="390"/>
      <c r="QUS16" s="389"/>
      <c r="QUT16" s="390"/>
      <c r="QUU16" s="389"/>
      <c r="QUV16" s="390"/>
      <c r="QUW16" s="389"/>
      <c r="QUX16" s="390"/>
      <c r="QUY16" s="389"/>
      <c r="QUZ16" s="390"/>
      <c r="QVA16" s="389"/>
      <c r="QVB16" s="390"/>
      <c r="QVC16" s="389"/>
      <c r="QVD16" s="390"/>
      <c r="QVE16" s="389"/>
      <c r="QVF16" s="390"/>
      <c r="QVG16" s="389"/>
      <c r="QVH16" s="390"/>
      <c r="QVI16" s="389"/>
      <c r="QVJ16" s="390"/>
      <c r="QVK16" s="389"/>
      <c r="QVL16" s="390"/>
      <c r="QVM16" s="389"/>
      <c r="QVN16" s="390"/>
      <c r="QVO16" s="389"/>
      <c r="QVP16" s="390"/>
      <c r="QVQ16" s="389"/>
      <c r="QVR16" s="390"/>
      <c r="QVS16" s="389"/>
      <c r="QVT16" s="390"/>
      <c r="QVU16" s="389"/>
      <c r="QVV16" s="390"/>
      <c r="QVW16" s="389"/>
      <c r="QVX16" s="390"/>
      <c r="QVY16" s="389"/>
      <c r="QVZ16" s="390"/>
      <c r="QWA16" s="389"/>
      <c r="QWB16" s="390"/>
      <c r="QWC16" s="389"/>
      <c r="QWD16" s="390"/>
      <c r="QWE16" s="389"/>
      <c r="QWF16" s="390"/>
      <c r="QWG16" s="389"/>
      <c r="QWH16" s="390"/>
      <c r="QWI16" s="389"/>
      <c r="QWJ16" s="390"/>
      <c r="QWK16" s="389"/>
      <c r="QWL16" s="390"/>
      <c r="QWM16" s="389"/>
      <c r="QWN16" s="390"/>
      <c r="QWO16" s="389"/>
      <c r="QWP16" s="390"/>
      <c r="QWQ16" s="389"/>
      <c r="QWR16" s="390"/>
      <c r="QWS16" s="389"/>
      <c r="QWT16" s="390"/>
      <c r="QWU16" s="389"/>
      <c r="QWV16" s="390"/>
      <c r="QWW16" s="389"/>
      <c r="QWX16" s="390"/>
      <c r="QWY16" s="389"/>
      <c r="QWZ16" s="390"/>
      <c r="QXA16" s="389"/>
      <c r="QXB16" s="390"/>
      <c r="QXC16" s="389"/>
      <c r="QXD16" s="390"/>
      <c r="QXE16" s="389"/>
      <c r="QXF16" s="390"/>
      <c r="QXG16" s="389"/>
      <c r="QXH16" s="390"/>
      <c r="QXI16" s="389"/>
      <c r="QXJ16" s="390"/>
      <c r="QXK16" s="389"/>
      <c r="QXL16" s="390"/>
      <c r="QXM16" s="389"/>
      <c r="QXN16" s="390"/>
      <c r="QXO16" s="389"/>
      <c r="QXP16" s="390"/>
      <c r="QXQ16" s="389"/>
      <c r="QXR16" s="390"/>
      <c r="QXS16" s="389"/>
      <c r="QXT16" s="390"/>
      <c r="QXU16" s="389"/>
      <c r="QXV16" s="390"/>
      <c r="QXW16" s="389"/>
      <c r="QXX16" s="390"/>
      <c r="QXY16" s="389"/>
      <c r="QXZ16" s="390"/>
      <c r="QYA16" s="389"/>
      <c r="QYB16" s="390"/>
      <c r="QYC16" s="389"/>
      <c r="QYD16" s="390"/>
      <c r="QYE16" s="389"/>
      <c r="QYF16" s="390"/>
      <c r="QYG16" s="389"/>
      <c r="QYH16" s="390"/>
      <c r="QYI16" s="389"/>
      <c r="QYJ16" s="390"/>
      <c r="QYK16" s="389"/>
      <c r="QYL16" s="390"/>
      <c r="QYM16" s="389"/>
      <c r="QYN16" s="390"/>
      <c r="QYO16" s="389"/>
      <c r="QYP16" s="390"/>
      <c r="QYQ16" s="389"/>
      <c r="QYR16" s="390"/>
      <c r="QYS16" s="389"/>
      <c r="QYT16" s="390"/>
      <c r="QYU16" s="389"/>
      <c r="QYV16" s="390"/>
      <c r="QYW16" s="389"/>
      <c r="QYX16" s="390"/>
      <c r="QYY16" s="389"/>
      <c r="QYZ16" s="390"/>
      <c r="QZA16" s="389"/>
      <c r="QZB16" s="390"/>
      <c r="QZC16" s="389"/>
      <c r="QZD16" s="390"/>
      <c r="QZE16" s="389"/>
      <c r="QZF16" s="390"/>
      <c r="QZG16" s="389"/>
      <c r="QZH16" s="390"/>
      <c r="QZI16" s="389"/>
      <c r="QZJ16" s="390"/>
      <c r="QZK16" s="389"/>
      <c r="QZL16" s="390"/>
      <c r="QZM16" s="389"/>
      <c r="QZN16" s="390"/>
      <c r="QZO16" s="389"/>
      <c r="QZP16" s="390"/>
      <c r="QZQ16" s="389"/>
      <c r="QZR16" s="390"/>
      <c r="QZS16" s="389"/>
      <c r="QZT16" s="390"/>
      <c r="QZU16" s="389"/>
      <c r="QZV16" s="390"/>
      <c r="QZW16" s="389"/>
      <c r="QZX16" s="390"/>
      <c r="QZY16" s="389"/>
      <c r="QZZ16" s="390"/>
      <c r="RAA16" s="389"/>
      <c r="RAB16" s="390"/>
      <c r="RAC16" s="389"/>
      <c r="RAD16" s="390"/>
      <c r="RAE16" s="389"/>
      <c r="RAF16" s="390"/>
      <c r="RAG16" s="389"/>
      <c r="RAH16" s="390"/>
      <c r="RAI16" s="389"/>
      <c r="RAJ16" s="390"/>
      <c r="RAK16" s="389"/>
      <c r="RAL16" s="390"/>
      <c r="RAM16" s="389"/>
      <c r="RAN16" s="390"/>
      <c r="RAO16" s="389"/>
      <c r="RAP16" s="390"/>
      <c r="RAQ16" s="389"/>
      <c r="RAR16" s="390"/>
      <c r="RAS16" s="389"/>
      <c r="RAT16" s="390"/>
      <c r="RAU16" s="389"/>
      <c r="RAV16" s="390"/>
      <c r="RAW16" s="389"/>
      <c r="RAX16" s="390"/>
      <c r="RAY16" s="389"/>
      <c r="RAZ16" s="390"/>
      <c r="RBA16" s="389"/>
      <c r="RBB16" s="390"/>
      <c r="RBC16" s="389"/>
      <c r="RBD16" s="390"/>
      <c r="RBE16" s="389"/>
      <c r="RBF16" s="390"/>
      <c r="RBG16" s="389"/>
      <c r="RBH16" s="390"/>
      <c r="RBI16" s="389"/>
      <c r="RBJ16" s="390"/>
      <c r="RBK16" s="389"/>
      <c r="RBL16" s="390"/>
      <c r="RBM16" s="389"/>
      <c r="RBN16" s="390"/>
      <c r="RBO16" s="389"/>
      <c r="RBP16" s="390"/>
      <c r="RBQ16" s="389"/>
      <c r="RBR16" s="390"/>
      <c r="RBS16" s="389"/>
      <c r="RBT16" s="390"/>
      <c r="RBU16" s="389"/>
      <c r="RBV16" s="390"/>
      <c r="RBW16" s="389"/>
      <c r="RBX16" s="390"/>
      <c r="RBY16" s="389"/>
      <c r="RBZ16" s="390"/>
      <c r="RCA16" s="389"/>
      <c r="RCB16" s="390"/>
      <c r="RCC16" s="389"/>
      <c r="RCD16" s="390"/>
      <c r="RCE16" s="389"/>
      <c r="RCF16" s="390"/>
      <c r="RCG16" s="389"/>
      <c r="RCH16" s="390"/>
      <c r="RCI16" s="389"/>
      <c r="RCJ16" s="390"/>
      <c r="RCK16" s="389"/>
      <c r="RCL16" s="390"/>
      <c r="RCM16" s="389"/>
      <c r="RCN16" s="390"/>
      <c r="RCO16" s="389"/>
      <c r="RCP16" s="390"/>
      <c r="RCQ16" s="389"/>
      <c r="RCR16" s="390"/>
      <c r="RCS16" s="389"/>
      <c r="RCT16" s="390"/>
      <c r="RCU16" s="389"/>
      <c r="RCV16" s="390"/>
      <c r="RCW16" s="389"/>
      <c r="RCX16" s="390"/>
      <c r="RCY16" s="389"/>
      <c r="RCZ16" s="390"/>
      <c r="RDA16" s="389"/>
      <c r="RDB16" s="390"/>
      <c r="RDC16" s="389"/>
      <c r="RDD16" s="390"/>
      <c r="RDE16" s="389"/>
      <c r="RDF16" s="390"/>
      <c r="RDG16" s="389"/>
      <c r="RDH16" s="390"/>
      <c r="RDI16" s="389"/>
      <c r="RDJ16" s="390"/>
      <c r="RDK16" s="389"/>
      <c r="RDL16" s="390"/>
      <c r="RDM16" s="389"/>
      <c r="RDN16" s="390"/>
      <c r="RDO16" s="389"/>
      <c r="RDP16" s="390"/>
      <c r="RDQ16" s="389"/>
      <c r="RDR16" s="390"/>
      <c r="RDS16" s="389"/>
      <c r="RDT16" s="390"/>
      <c r="RDU16" s="389"/>
      <c r="RDV16" s="390"/>
      <c r="RDW16" s="389"/>
      <c r="RDX16" s="390"/>
      <c r="RDY16" s="389"/>
      <c r="RDZ16" s="390"/>
      <c r="REA16" s="389"/>
      <c r="REB16" s="390"/>
      <c r="REC16" s="389"/>
      <c r="RED16" s="390"/>
      <c r="REE16" s="389"/>
      <c r="REF16" s="390"/>
      <c r="REG16" s="389"/>
      <c r="REH16" s="390"/>
      <c r="REI16" s="389"/>
      <c r="REJ16" s="390"/>
      <c r="REK16" s="389"/>
      <c r="REL16" s="390"/>
      <c r="REM16" s="389"/>
      <c r="REN16" s="390"/>
      <c r="REO16" s="389"/>
      <c r="REP16" s="390"/>
      <c r="REQ16" s="389"/>
      <c r="RER16" s="390"/>
      <c r="RES16" s="389"/>
      <c r="RET16" s="390"/>
      <c r="REU16" s="389"/>
      <c r="REV16" s="390"/>
      <c r="REW16" s="389"/>
      <c r="REX16" s="390"/>
      <c r="REY16" s="389"/>
      <c r="REZ16" s="390"/>
      <c r="RFA16" s="389"/>
      <c r="RFB16" s="390"/>
      <c r="RFC16" s="389"/>
      <c r="RFD16" s="390"/>
      <c r="RFE16" s="389"/>
      <c r="RFF16" s="390"/>
      <c r="RFG16" s="389"/>
      <c r="RFH16" s="390"/>
      <c r="RFI16" s="389"/>
      <c r="RFJ16" s="390"/>
      <c r="RFK16" s="389"/>
      <c r="RFL16" s="390"/>
      <c r="RFM16" s="389"/>
      <c r="RFN16" s="390"/>
      <c r="RFO16" s="389"/>
      <c r="RFP16" s="390"/>
      <c r="RFQ16" s="389"/>
      <c r="RFR16" s="390"/>
      <c r="RFS16" s="389"/>
      <c r="RFT16" s="390"/>
      <c r="RFU16" s="389"/>
      <c r="RFV16" s="390"/>
      <c r="RFW16" s="389"/>
      <c r="RFX16" s="390"/>
      <c r="RFY16" s="389"/>
      <c r="RFZ16" s="390"/>
      <c r="RGA16" s="389"/>
      <c r="RGB16" s="390"/>
      <c r="RGC16" s="389"/>
      <c r="RGD16" s="390"/>
      <c r="RGE16" s="389"/>
      <c r="RGF16" s="390"/>
      <c r="RGG16" s="389"/>
      <c r="RGH16" s="390"/>
      <c r="RGI16" s="389"/>
      <c r="RGJ16" s="390"/>
      <c r="RGK16" s="389"/>
      <c r="RGL16" s="390"/>
      <c r="RGM16" s="389"/>
      <c r="RGN16" s="390"/>
      <c r="RGO16" s="389"/>
      <c r="RGP16" s="390"/>
      <c r="RGQ16" s="389"/>
      <c r="RGR16" s="390"/>
      <c r="RGS16" s="389"/>
      <c r="RGT16" s="390"/>
      <c r="RGU16" s="389"/>
      <c r="RGV16" s="390"/>
      <c r="RGW16" s="389"/>
      <c r="RGX16" s="390"/>
      <c r="RGY16" s="389"/>
      <c r="RGZ16" s="390"/>
      <c r="RHA16" s="389"/>
      <c r="RHB16" s="390"/>
      <c r="RHC16" s="389"/>
      <c r="RHD16" s="390"/>
      <c r="RHE16" s="389"/>
      <c r="RHF16" s="390"/>
      <c r="RHG16" s="389"/>
      <c r="RHH16" s="390"/>
      <c r="RHI16" s="389"/>
      <c r="RHJ16" s="390"/>
      <c r="RHK16" s="389"/>
      <c r="RHL16" s="390"/>
      <c r="RHM16" s="389"/>
      <c r="RHN16" s="390"/>
      <c r="RHO16" s="389"/>
      <c r="RHP16" s="390"/>
      <c r="RHQ16" s="389"/>
      <c r="RHR16" s="390"/>
      <c r="RHS16" s="389"/>
      <c r="RHT16" s="390"/>
      <c r="RHU16" s="389"/>
      <c r="RHV16" s="390"/>
      <c r="RHW16" s="389"/>
      <c r="RHX16" s="390"/>
      <c r="RHY16" s="389"/>
      <c r="RHZ16" s="390"/>
      <c r="RIA16" s="389"/>
      <c r="RIB16" s="390"/>
      <c r="RIC16" s="389"/>
      <c r="RID16" s="390"/>
      <c r="RIE16" s="389"/>
      <c r="RIF16" s="390"/>
      <c r="RIG16" s="389"/>
      <c r="RIH16" s="390"/>
      <c r="RII16" s="389"/>
      <c r="RIJ16" s="390"/>
      <c r="RIK16" s="389"/>
      <c r="RIL16" s="390"/>
      <c r="RIM16" s="389"/>
      <c r="RIN16" s="390"/>
      <c r="RIO16" s="389"/>
      <c r="RIP16" s="390"/>
      <c r="RIQ16" s="389"/>
      <c r="RIR16" s="390"/>
      <c r="RIS16" s="389"/>
      <c r="RIT16" s="390"/>
      <c r="RIU16" s="389"/>
      <c r="RIV16" s="390"/>
      <c r="RIW16" s="389"/>
      <c r="RIX16" s="390"/>
      <c r="RIY16" s="389"/>
      <c r="RIZ16" s="390"/>
      <c r="RJA16" s="389"/>
      <c r="RJB16" s="390"/>
      <c r="RJC16" s="389"/>
      <c r="RJD16" s="390"/>
      <c r="RJE16" s="389"/>
      <c r="RJF16" s="390"/>
      <c r="RJG16" s="389"/>
      <c r="RJH16" s="390"/>
      <c r="RJI16" s="389"/>
      <c r="RJJ16" s="390"/>
      <c r="RJK16" s="389"/>
      <c r="RJL16" s="390"/>
      <c r="RJM16" s="389"/>
      <c r="RJN16" s="390"/>
      <c r="RJO16" s="389"/>
      <c r="RJP16" s="390"/>
      <c r="RJQ16" s="389"/>
      <c r="RJR16" s="390"/>
      <c r="RJS16" s="389"/>
      <c r="RJT16" s="390"/>
      <c r="RJU16" s="389"/>
      <c r="RJV16" s="390"/>
      <c r="RJW16" s="389"/>
      <c r="RJX16" s="390"/>
      <c r="RJY16" s="389"/>
      <c r="RJZ16" s="390"/>
      <c r="RKA16" s="389"/>
      <c r="RKB16" s="390"/>
      <c r="RKC16" s="389"/>
      <c r="RKD16" s="390"/>
      <c r="RKE16" s="389"/>
      <c r="RKF16" s="390"/>
      <c r="RKG16" s="389"/>
      <c r="RKH16" s="390"/>
      <c r="RKI16" s="389"/>
      <c r="RKJ16" s="390"/>
      <c r="RKK16" s="389"/>
      <c r="RKL16" s="390"/>
      <c r="RKM16" s="389"/>
      <c r="RKN16" s="390"/>
      <c r="RKO16" s="389"/>
      <c r="RKP16" s="390"/>
      <c r="RKQ16" s="389"/>
      <c r="RKR16" s="390"/>
      <c r="RKS16" s="389"/>
      <c r="RKT16" s="390"/>
      <c r="RKU16" s="389"/>
      <c r="RKV16" s="390"/>
      <c r="RKW16" s="389"/>
      <c r="RKX16" s="390"/>
      <c r="RKY16" s="389"/>
      <c r="RKZ16" s="390"/>
      <c r="RLA16" s="389"/>
      <c r="RLB16" s="390"/>
      <c r="RLC16" s="389"/>
      <c r="RLD16" s="390"/>
      <c r="RLE16" s="389"/>
      <c r="RLF16" s="390"/>
      <c r="RLG16" s="389"/>
      <c r="RLH16" s="390"/>
      <c r="RLI16" s="389"/>
      <c r="RLJ16" s="390"/>
      <c r="RLK16" s="389"/>
      <c r="RLL16" s="390"/>
      <c r="RLM16" s="389"/>
      <c r="RLN16" s="390"/>
      <c r="RLO16" s="389"/>
      <c r="RLP16" s="390"/>
      <c r="RLQ16" s="389"/>
      <c r="RLR16" s="390"/>
      <c r="RLS16" s="389"/>
      <c r="RLT16" s="390"/>
      <c r="RLU16" s="389"/>
      <c r="RLV16" s="390"/>
      <c r="RLW16" s="389"/>
      <c r="RLX16" s="390"/>
      <c r="RLY16" s="389"/>
      <c r="RLZ16" s="390"/>
      <c r="RMA16" s="389"/>
      <c r="RMB16" s="390"/>
      <c r="RMC16" s="389"/>
      <c r="RMD16" s="390"/>
      <c r="RME16" s="389"/>
      <c r="RMF16" s="390"/>
      <c r="RMG16" s="389"/>
      <c r="RMH16" s="390"/>
      <c r="RMI16" s="389"/>
      <c r="RMJ16" s="390"/>
      <c r="RMK16" s="389"/>
      <c r="RML16" s="390"/>
      <c r="RMM16" s="389"/>
      <c r="RMN16" s="390"/>
      <c r="RMO16" s="389"/>
      <c r="RMP16" s="390"/>
      <c r="RMQ16" s="389"/>
      <c r="RMR16" s="390"/>
      <c r="RMS16" s="389"/>
      <c r="RMT16" s="390"/>
      <c r="RMU16" s="389"/>
      <c r="RMV16" s="390"/>
      <c r="RMW16" s="389"/>
      <c r="RMX16" s="390"/>
      <c r="RMY16" s="389"/>
      <c r="RMZ16" s="390"/>
      <c r="RNA16" s="389"/>
      <c r="RNB16" s="390"/>
      <c r="RNC16" s="389"/>
      <c r="RND16" s="390"/>
      <c r="RNE16" s="389"/>
      <c r="RNF16" s="390"/>
      <c r="RNG16" s="389"/>
      <c r="RNH16" s="390"/>
      <c r="RNI16" s="389"/>
      <c r="RNJ16" s="390"/>
      <c r="RNK16" s="389"/>
      <c r="RNL16" s="390"/>
      <c r="RNM16" s="389"/>
      <c r="RNN16" s="390"/>
      <c r="RNO16" s="389"/>
      <c r="RNP16" s="390"/>
      <c r="RNQ16" s="389"/>
      <c r="RNR16" s="390"/>
      <c r="RNS16" s="389"/>
      <c r="RNT16" s="390"/>
      <c r="RNU16" s="389"/>
      <c r="RNV16" s="390"/>
      <c r="RNW16" s="389"/>
      <c r="RNX16" s="390"/>
      <c r="RNY16" s="389"/>
      <c r="RNZ16" s="390"/>
      <c r="ROA16" s="389"/>
      <c r="ROB16" s="390"/>
      <c r="ROC16" s="389"/>
      <c r="ROD16" s="390"/>
      <c r="ROE16" s="389"/>
      <c r="ROF16" s="390"/>
      <c r="ROG16" s="389"/>
      <c r="ROH16" s="390"/>
      <c r="ROI16" s="389"/>
      <c r="ROJ16" s="390"/>
      <c r="ROK16" s="389"/>
      <c r="ROL16" s="390"/>
      <c r="ROM16" s="389"/>
      <c r="RON16" s="390"/>
      <c r="ROO16" s="389"/>
      <c r="ROP16" s="390"/>
      <c r="ROQ16" s="389"/>
      <c r="ROR16" s="390"/>
      <c r="ROS16" s="389"/>
      <c r="ROT16" s="390"/>
      <c r="ROU16" s="389"/>
      <c r="ROV16" s="390"/>
      <c r="ROW16" s="389"/>
      <c r="ROX16" s="390"/>
      <c r="ROY16" s="389"/>
      <c r="ROZ16" s="390"/>
      <c r="RPA16" s="389"/>
      <c r="RPB16" s="390"/>
      <c r="RPC16" s="389"/>
      <c r="RPD16" s="390"/>
      <c r="RPE16" s="389"/>
      <c r="RPF16" s="390"/>
      <c r="RPG16" s="389"/>
      <c r="RPH16" s="390"/>
      <c r="RPI16" s="389"/>
      <c r="RPJ16" s="390"/>
      <c r="RPK16" s="389"/>
      <c r="RPL16" s="390"/>
      <c r="RPM16" s="389"/>
      <c r="RPN16" s="390"/>
      <c r="RPO16" s="389"/>
      <c r="RPP16" s="390"/>
      <c r="RPQ16" s="389"/>
      <c r="RPR16" s="390"/>
      <c r="RPS16" s="389"/>
      <c r="RPT16" s="390"/>
      <c r="RPU16" s="389"/>
      <c r="RPV16" s="390"/>
      <c r="RPW16" s="389"/>
      <c r="RPX16" s="390"/>
      <c r="RPY16" s="389"/>
      <c r="RPZ16" s="390"/>
      <c r="RQA16" s="389"/>
      <c r="RQB16" s="390"/>
      <c r="RQC16" s="389"/>
      <c r="RQD16" s="390"/>
      <c r="RQE16" s="389"/>
      <c r="RQF16" s="390"/>
      <c r="RQG16" s="389"/>
      <c r="RQH16" s="390"/>
      <c r="RQI16" s="389"/>
      <c r="RQJ16" s="390"/>
      <c r="RQK16" s="389"/>
      <c r="RQL16" s="390"/>
      <c r="RQM16" s="389"/>
      <c r="RQN16" s="390"/>
      <c r="RQO16" s="389"/>
      <c r="RQP16" s="390"/>
      <c r="RQQ16" s="389"/>
      <c r="RQR16" s="390"/>
      <c r="RQS16" s="389"/>
      <c r="RQT16" s="390"/>
      <c r="RQU16" s="389"/>
      <c r="RQV16" s="390"/>
      <c r="RQW16" s="389"/>
      <c r="RQX16" s="390"/>
      <c r="RQY16" s="389"/>
      <c r="RQZ16" s="390"/>
      <c r="RRA16" s="389"/>
      <c r="RRB16" s="390"/>
      <c r="RRC16" s="389"/>
      <c r="RRD16" s="390"/>
      <c r="RRE16" s="389"/>
      <c r="RRF16" s="390"/>
      <c r="RRG16" s="389"/>
      <c r="RRH16" s="390"/>
      <c r="RRI16" s="389"/>
      <c r="RRJ16" s="390"/>
      <c r="RRK16" s="389"/>
      <c r="RRL16" s="390"/>
      <c r="RRM16" s="389"/>
      <c r="RRN16" s="390"/>
      <c r="RRO16" s="389"/>
      <c r="RRP16" s="390"/>
      <c r="RRQ16" s="389"/>
      <c r="RRR16" s="390"/>
      <c r="RRS16" s="389"/>
      <c r="RRT16" s="390"/>
      <c r="RRU16" s="389"/>
      <c r="RRV16" s="390"/>
      <c r="RRW16" s="389"/>
      <c r="RRX16" s="390"/>
      <c r="RRY16" s="389"/>
      <c r="RRZ16" s="390"/>
      <c r="RSA16" s="389"/>
      <c r="RSB16" s="390"/>
      <c r="RSC16" s="389"/>
      <c r="RSD16" s="390"/>
      <c r="RSE16" s="389"/>
      <c r="RSF16" s="390"/>
      <c r="RSG16" s="389"/>
      <c r="RSH16" s="390"/>
      <c r="RSI16" s="389"/>
      <c r="RSJ16" s="390"/>
      <c r="RSK16" s="389"/>
      <c r="RSL16" s="390"/>
      <c r="RSM16" s="389"/>
      <c r="RSN16" s="390"/>
      <c r="RSO16" s="389"/>
      <c r="RSP16" s="390"/>
      <c r="RSQ16" s="389"/>
      <c r="RSR16" s="390"/>
      <c r="RSS16" s="389"/>
      <c r="RST16" s="390"/>
      <c r="RSU16" s="389"/>
      <c r="RSV16" s="390"/>
      <c r="RSW16" s="389"/>
      <c r="RSX16" s="390"/>
      <c r="RSY16" s="389"/>
      <c r="RSZ16" s="390"/>
      <c r="RTA16" s="389"/>
      <c r="RTB16" s="390"/>
      <c r="RTC16" s="389"/>
      <c r="RTD16" s="390"/>
      <c r="RTE16" s="389"/>
      <c r="RTF16" s="390"/>
      <c r="RTG16" s="389"/>
      <c r="RTH16" s="390"/>
      <c r="RTI16" s="389"/>
      <c r="RTJ16" s="390"/>
      <c r="RTK16" s="389"/>
      <c r="RTL16" s="390"/>
      <c r="RTM16" s="389"/>
      <c r="RTN16" s="390"/>
      <c r="RTO16" s="389"/>
      <c r="RTP16" s="390"/>
      <c r="RTQ16" s="389"/>
      <c r="RTR16" s="390"/>
      <c r="RTS16" s="389"/>
      <c r="RTT16" s="390"/>
      <c r="RTU16" s="389"/>
      <c r="RTV16" s="390"/>
      <c r="RTW16" s="389"/>
      <c r="RTX16" s="390"/>
      <c r="RTY16" s="389"/>
      <c r="RTZ16" s="390"/>
      <c r="RUA16" s="389"/>
      <c r="RUB16" s="390"/>
      <c r="RUC16" s="389"/>
      <c r="RUD16" s="390"/>
      <c r="RUE16" s="389"/>
      <c r="RUF16" s="390"/>
      <c r="RUG16" s="389"/>
      <c r="RUH16" s="390"/>
      <c r="RUI16" s="389"/>
      <c r="RUJ16" s="390"/>
      <c r="RUK16" s="389"/>
      <c r="RUL16" s="390"/>
      <c r="RUM16" s="389"/>
      <c r="RUN16" s="390"/>
      <c r="RUO16" s="389"/>
      <c r="RUP16" s="390"/>
      <c r="RUQ16" s="389"/>
      <c r="RUR16" s="390"/>
      <c r="RUS16" s="389"/>
      <c r="RUT16" s="390"/>
      <c r="RUU16" s="389"/>
      <c r="RUV16" s="390"/>
      <c r="RUW16" s="389"/>
      <c r="RUX16" s="390"/>
      <c r="RUY16" s="389"/>
      <c r="RUZ16" s="390"/>
      <c r="RVA16" s="389"/>
      <c r="RVB16" s="390"/>
      <c r="RVC16" s="389"/>
      <c r="RVD16" s="390"/>
      <c r="RVE16" s="389"/>
      <c r="RVF16" s="390"/>
      <c r="RVG16" s="389"/>
      <c r="RVH16" s="390"/>
      <c r="RVI16" s="389"/>
      <c r="RVJ16" s="390"/>
      <c r="RVK16" s="389"/>
      <c r="RVL16" s="390"/>
      <c r="RVM16" s="389"/>
      <c r="RVN16" s="390"/>
      <c r="RVO16" s="389"/>
      <c r="RVP16" s="390"/>
      <c r="RVQ16" s="389"/>
      <c r="RVR16" s="390"/>
      <c r="RVS16" s="389"/>
      <c r="RVT16" s="390"/>
      <c r="RVU16" s="389"/>
      <c r="RVV16" s="390"/>
      <c r="RVW16" s="389"/>
      <c r="RVX16" s="390"/>
      <c r="RVY16" s="389"/>
      <c r="RVZ16" s="390"/>
      <c r="RWA16" s="389"/>
      <c r="RWB16" s="390"/>
      <c r="RWC16" s="389"/>
      <c r="RWD16" s="390"/>
      <c r="RWE16" s="389"/>
      <c r="RWF16" s="390"/>
      <c r="RWG16" s="389"/>
      <c r="RWH16" s="390"/>
      <c r="RWI16" s="389"/>
      <c r="RWJ16" s="390"/>
      <c r="RWK16" s="389"/>
      <c r="RWL16" s="390"/>
      <c r="RWM16" s="389"/>
      <c r="RWN16" s="390"/>
      <c r="RWO16" s="389"/>
      <c r="RWP16" s="390"/>
      <c r="RWQ16" s="389"/>
      <c r="RWR16" s="390"/>
      <c r="RWS16" s="389"/>
      <c r="RWT16" s="390"/>
      <c r="RWU16" s="389"/>
      <c r="RWV16" s="390"/>
      <c r="RWW16" s="389"/>
      <c r="RWX16" s="390"/>
      <c r="RWY16" s="389"/>
      <c r="RWZ16" s="390"/>
      <c r="RXA16" s="389"/>
      <c r="RXB16" s="390"/>
      <c r="RXC16" s="389"/>
      <c r="RXD16" s="390"/>
      <c r="RXE16" s="389"/>
      <c r="RXF16" s="390"/>
      <c r="RXG16" s="389"/>
      <c r="RXH16" s="390"/>
      <c r="RXI16" s="389"/>
      <c r="RXJ16" s="390"/>
      <c r="RXK16" s="389"/>
      <c r="RXL16" s="390"/>
      <c r="RXM16" s="389"/>
      <c r="RXN16" s="390"/>
      <c r="RXO16" s="389"/>
      <c r="RXP16" s="390"/>
      <c r="RXQ16" s="389"/>
      <c r="RXR16" s="390"/>
      <c r="RXS16" s="389"/>
      <c r="RXT16" s="390"/>
      <c r="RXU16" s="389"/>
      <c r="RXV16" s="390"/>
      <c r="RXW16" s="389"/>
      <c r="RXX16" s="390"/>
      <c r="RXY16" s="389"/>
      <c r="RXZ16" s="390"/>
      <c r="RYA16" s="389"/>
      <c r="RYB16" s="390"/>
      <c r="RYC16" s="389"/>
      <c r="RYD16" s="390"/>
      <c r="RYE16" s="389"/>
      <c r="RYF16" s="390"/>
      <c r="RYG16" s="389"/>
      <c r="RYH16" s="390"/>
      <c r="RYI16" s="389"/>
      <c r="RYJ16" s="390"/>
      <c r="RYK16" s="389"/>
      <c r="RYL16" s="390"/>
      <c r="RYM16" s="389"/>
      <c r="RYN16" s="390"/>
      <c r="RYO16" s="389"/>
      <c r="RYP16" s="390"/>
      <c r="RYQ16" s="389"/>
      <c r="RYR16" s="390"/>
      <c r="RYS16" s="389"/>
      <c r="RYT16" s="390"/>
      <c r="RYU16" s="389"/>
      <c r="RYV16" s="390"/>
      <c r="RYW16" s="389"/>
      <c r="RYX16" s="390"/>
      <c r="RYY16" s="389"/>
      <c r="RYZ16" s="390"/>
      <c r="RZA16" s="389"/>
      <c r="RZB16" s="390"/>
      <c r="RZC16" s="389"/>
      <c r="RZD16" s="390"/>
      <c r="RZE16" s="389"/>
      <c r="RZF16" s="390"/>
      <c r="RZG16" s="389"/>
      <c r="RZH16" s="390"/>
      <c r="RZI16" s="389"/>
      <c r="RZJ16" s="390"/>
      <c r="RZK16" s="389"/>
      <c r="RZL16" s="390"/>
      <c r="RZM16" s="389"/>
      <c r="RZN16" s="390"/>
      <c r="RZO16" s="389"/>
      <c r="RZP16" s="390"/>
      <c r="RZQ16" s="389"/>
      <c r="RZR16" s="390"/>
      <c r="RZS16" s="389"/>
      <c r="RZT16" s="390"/>
      <c r="RZU16" s="389"/>
      <c r="RZV16" s="390"/>
      <c r="RZW16" s="389"/>
      <c r="RZX16" s="390"/>
      <c r="RZY16" s="389"/>
      <c r="RZZ16" s="390"/>
      <c r="SAA16" s="389"/>
      <c r="SAB16" s="390"/>
      <c r="SAC16" s="389"/>
      <c r="SAD16" s="390"/>
      <c r="SAE16" s="389"/>
      <c r="SAF16" s="390"/>
      <c r="SAG16" s="389"/>
      <c r="SAH16" s="390"/>
      <c r="SAI16" s="389"/>
      <c r="SAJ16" s="390"/>
      <c r="SAK16" s="389"/>
      <c r="SAL16" s="390"/>
      <c r="SAM16" s="389"/>
      <c r="SAN16" s="390"/>
      <c r="SAO16" s="389"/>
      <c r="SAP16" s="390"/>
      <c r="SAQ16" s="389"/>
      <c r="SAR16" s="390"/>
      <c r="SAS16" s="389"/>
      <c r="SAT16" s="390"/>
      <c r="SAU16" s="389"/>
      <c r="SAV16" s="390"/>
      <c r="SAW16" s="389"/>
      <c r="SAX16" s="390"/>
      <c r="SAY16" s="389"/>
      <c r="SAZ16" s="390"/>
      <c r="SBA16" s="389"/>
      <c r="SBB16" s="390"/>
      <c r="SBC16" s="389"/>
      <c r="SBD16" s="390"/>
      <c r="SBE16" s="389"/>
      <c r="SBF16" s="390"/>
      <c r="SBG16" s="389"/>
      <c r="SBH16" s="390"/>
      <c r="SBI16" s="389"/>
      <c r="SBJ16" s="390"/>
      <c r="SBK16" s="389"/>
      <c r="SBL16" s="390"/>
      <c r="SBM16" s="389"/>
      <c r="SBN16" s="390"/>
      <c r="SBO16" s="389"/>
      <c r="SBP16" s="390"/>
      <c r="SBQ16" s="389"/>
      <c r="SBR16" s="390"/>
      <c r="SBS16" s="389"/>
      <c r="SBT16" s="390"/>
      <c r="SBU16" s="389"/>
      <c r="SBV16" s="390"/>
      <c r="SBW16" s="389"/>
      <c r="SBX16" s="390"/>
      <c r="SBY16" s="389"/>
      <c r="SBZ16" s="390"/>
      <c r="SCA16" s="389"/>
      <c r="SCB16" s="390"/>
      <c r="SCC16" s="389"/>
      <c r="SCD16" s="390"/>
      <c r="SCE16" s="389"/>
      <c r="SCF16" s="390"/>
      <c r="SCG16" s="389"/>
      <c r="SCH16" s="390"/>
      <c r="SCI16" s="389"/>
      <c r="SCJ16" s="390"/>
      <c r="SCK16" s="389"/>
      <c r="SCL16" s="390"/>
      <c r="SCM16" s="389"/>
      <c r="SCN16" s="390"/>
      <c r="SCO16" s="389"/>
      <c r="SCP16" s="390"/>
      <c r="SCQ16" s="389"/>
      <c r="SCR16" s="390"/>
      <c r="SCS16" s="389"/>
      <c r="SCT16" s="390"/>
      <c r="SCU16" s="389"/>
      <c r="SCV16" s="390"/>
      <c r="SCW16" s="389"/>
      <c r="SCX16" s="390"/>
      <c r="SCY16" s="389"/>
      <c r="SCZ16" s="390"/>
      <c r="SDA16" s="389"/>
      <c r="SDB16" s="390"/>
      <c r="SDC16" s="389"/>
      <c r="SDD16" s="390"/>
      <c r="SDE16" s="389"/>
      <c r="SDF16" s="390"/>
      <c r="SDG16" s="389"/>
      <c r="SDH16" s="390"/>
      <c r="SDI16" s="389"/>
      <c r="SDJ16" s="390"/>
      <c r="SDK16" s="389"/>
      <c r="SDL16" s="390"/>
      <c r="SDM16" s="389"/>
      <c r="SDN16" s="390"/>
      <c r="SDO16" s="389"/>
      <c r="SDP16" s="390"/>
      <c r="SDQ16" s="389"/>
      <c r="SDR16" s="390"/>
      <c r="SDS16" s="389"/>
      <c r="SDT16" s="390"/>
      <c r="SDU16" s="389"/>
      <c r="SDV16" s="390"/>
      <c r="SDW16" s="389"/>
      <c r="SDX16" s="390"/>
      <c r="SDY16" s="389"/>
      <c r="SDZ16" s="390"/>
      <c r="SEA16" s="389"/>
      <c r="SEB16" s="390"/>
      <c r="SEC16" s="389"/>
      <c r="SED16" s="390"/>
      <c r="SEE16" s="389"/>
      <c r="SEF16" s="390"/>
      <c r="SEG16" s="389"/>
      <c r="SEH16" s="390"/>
      <c r="SEI16" s="389"/>
      <c r="SEJ16" s="390"/>
      <c r="SEK16" s="389"/>
      <c r="SEL16" s="390"/>
      <c r="SEM16" s="389"/>
      <c r="SEN16" s="390"/>
      <c r="SEO16" s="389"/>
      <c r="SEP16" s="390"/>
      <c r="SEQ16" s="389"/>
      <c r="SER16" s="390"/>
      <c r="SES16" s="389"/>
      <c r="SET16" s="390"/>
      <c r="SEU16" s="389"/>
      <c r="SEV16" s="390"/>
      <c r="SEW16" s="389"/>
      <c r="SEX16" s="390"/>
      <c r="SEY16" s="389"/>
      <c r="SEZ16" s="390"/>
      <c r="SFA16" s="389"/>
      <c r="SFB16" s="390"/>
      <c r="SFC16" s="389"/>
      <c r="SFD16" s="390"/>
      <c r="SFE16" s="389"/>
      <c r="SFF16" s="390"/>
      <c r="SFG16" s="389"/>
      <c r="SFH16" s="390"/>
      <c r="SFI16" s="389"/>
      <c r="SFJ16" s="390"/>
      <c r="SFK16" s="389"/>
      <c r="SFL16" s="390"/>
      <c r="SFM16" s="389"/>
      <c r="SFN16" s="390"/>
      <c r="SFO16" s="389"/>
      <c r="SFP16" s="390"/>
      <c r="SFQ16" s="389"/>
      <c r="SFR16" s="390"/>
      <c r="SFS16" s="389"/>
      <c r="SFT16" s="390"/>
      <c r="SFU16" s="389"/>
      <c r="SFV16" s="390"/>
      <c r="SFW16" s="389"/>
      <c r="SFX16" s="390"/>
      <c r="SFY16" s="389"/>
      <c r="SFZ16" s="390"/>
      <c r="SGA16" s="389"/>
      <c r="SGB16" s="390"/>
      <c r="SGC16" s="389"/>
      <c r="SGD16" s="390"/>
      <c r="SGE16" s="389"/>
      <c r="SGF16" s="390"/>
      <c r="SGG16" s="389"/>
      <c r="SGH16" s="390"/>
      <c r="SGI16" s="389"/>
      <c r="SGJ16" s="390"/>
      <c r="SGK16" s="389"/>
      <c r="SGL16" s="390"/>
      <c r="SGM16" s="389"/>
      <c r="SGN16" s="390"/>
      <c r="SGO16" s="389"/>
      <c r="SGP16" s="390"/>
      <c r="SGQ16" s="389"/>
      <c r="SGR16" s="390"/>
      <c r="SGS16" s="389"/>
      <c r="SGT16" s="390"/>
      <c r="SGU16" s="389"/>
      <c r="SGV16" s="390"/>
      <c r="SGW16" s="389"/>
      <c r="SGX16" s="390"/>
      <c r="SGY16" s="389"/>
      <c r="SGZ16" s="390"/>
      <c r="SHA16" s="389"/>
      <c r="SHB16" s="390"/>
      <c r="SHC16" s="389"/>
      <c r="SHD16" s="390"/>
      <c r="SHE16" s="389"/>
      <c r="SHF16" s="390"/>
      <c r="SHG16" s="389"/>
      <c r="SHH16" s="390"/>
      <c r="SHI16" s="389"/>
      <c r="SHJ16" s="390"/>
      <c r="SHK16" s="389"/>
      <c r="SHL16" s="390"/>
      <c r="SHM16" s="389"/>
      <c r="SHN16" s="390"/>
      <c r="SHO16" s="389"/>
      <c r="SHP16" s="390"/>
      <c r="SHQ16" s="389"/>
      <c r="SHR16" s="390"/>
      <c r="SHS16" s="389"/>
      <c r="SHT16" s="390"/>
      <c r="SHU16" s="389"/>
      <c r="SHV16" s="390"/>
      <c r="SHW16" s="389"/>
      <c r="SHX16" s="390"/>
      <c r="SHY16" s="389"/>
      <c r="SHZ16" s="390"/>
      <c r="SIA16" s="389"/>
      <c r="SIB16" s="390"/>
      <c r="SIC16" s="389"/>
      <c r="SID16" s="390"/>
      <c r="SIE16" s="389"/>
      <c r="SIF16" s="390"/>
      <c r="SIG16" s="389"/>
      <c r="SIH16" s="390"/>
      <c r="SII16" s="389"/>
      <c r="SIJ16" s="390"/>
      <c r="SIK16" s="389"/>
      <c r="SIL16" s="390"/>
      <c r="SIM16" s="389"/>
      <c r="SIN16" s="390"/>
      <c r="SIO16" s="389"/>
      <c r="SIP16" s="390"/>
      <c r="SIQ16" s="389"/>
      <c r="SIR16" s="390"/>
      <c r="SIS16" s="389"/>
      <c r="SIT16" s="390"/>
      <c r="SIU16" s="389"/>
      <c r="SIV16" s="390"/>
      <c r="SIW16" s="389"/>
      <c r="SIX16" s="390"/>
      <c r="SIY16" s="389"/>
      <c r="SIZ16" s="390"/>
      <c r="SJA16" s="389"/>
      <c r="SJB16" s="390"/>
      <c r="SJC16" s="389"/>
      <c r="SJD16" s="390"/>
      <c r="SJE16" s="389"/>
      <c r="SJF16" s="390"/>
      <c r="SJG16" s="389"/>
      <c r="SJH16" s="390"/>
      <c r="SJI16" s="389"/>
      <c r="SJJ16" s="390"/>
      <c r="SJK16" s="389"/>
      <c r="SJL16" s="390"/>
      <c r="SJM16" s="389"/>
      <c r="SJN16" s="390"/>
      <c r="SJO16" s="389"/>
      <c r="SJP16" s="390"/>
      <c r="SJQ16" s="389"/>
      <c r="SJR16" s="390"/>
      <c r="SJS16" s="389"/>
      <c r="SJT16" s="390"/>
      <c r="SJU16" s="389"/>
      <c r="SJV16" s="390"/>
      <c r="SJW16" s="389"/>
      <c r="SJX16" s="390"/>
      <c r="SJY16" s="389"/>
      <c r="SJZ16" s="390"/>
      <c r="SKA16" s="389"/>
      <c r="SKB16" s="390"/>
      <c r="SKC16" s="389"/>
      <c r="SKD16" s="390"/>
      <c r="SKE16" s="389"/>
      <c r="SKF16" s="390"/>
      <c r="SKG16" s="389"/>
      <c r="SKH16" s="390"/>
      <c r="SKI16" s="389"/>
      <c r="SKJ16" s="390"/>
      <c r="SKK16" s="389"/>
      <c r="SKL16" s="390"/>
      <c r="SKM16" s="389"/>
      <c r="SKN16" s="390"/>
      <c r="SKO16" s="389"/>
      <c r="SKP16" s="390"/>
      <c r="SKQ16" s="389"/>
      <c r="SKR16" s="390"/>
      <c r="SKS16" s="389"/>
      <c r="SKT16" s="390"/>
      <c r="SKU16" s="389"/>
      <c r="SKV16" s="390"/>
      <c r="SKW16" s="389"/>
      <c r="SKX16" s="390"/>
      <c r="SKY16" s="389"/>
      <c r="SKZ16" s="390"/>
      <c r="SLA16" s="389"/>
      <c r="SLB16" s="390"/>
      <c r="SLC16" s="389"/>
      <c r="SLD16" s="390"/>
      <c r="SLE16" s="389"/>
      <c r="SLF16" s="390"/>
      <c r="SLG16" s="389"/>
      <c r="SLH16" s="390"/>
      <c r="SLI16" s="389"/>
      <c r="SLJ16" s="390"/>
      <c r="SLK16" s="389"/>
      <c r="SLL16" s="390"/>
      <c r="SLM16" s="389"/>
      <c r="SLN16" s="390"/>
      <c r="SLO16" s="389"/>
      <c r="SLP16" s="390"/>
      <c r="SLQ16" s="389"/>
      <c r="SLR16" s="390"/>
      <c r="SLS16" s="389"/>
      <c r="SLT16" s="390"/>
      <c r="SLU16" s="389"/>
      <c r="SLV16" s="390"/>
      <c r="SLW16" s="389"/>
      <c r="SLX16" s="390"/>
      <c r="SLY16" s="389"/>
      <c r="SLZ16" s="390"/>
      <c r="SMA16" s="389"/>
      <c r="SMB16" s="390"/>
      <c r="SMC16" s="389"/>
      <c r="SMD16" s="390"/>
      <c r="SME16" s="389"/>
      <c r="SMF16" s="390"/>
      <c r="SMG16" s="389"/>
      <c r="SMH16" s="390"/>
      <c r="SMI16" s="389"/>
      <c r="SMJ16" s="390"/>
      <c r="SMK16" s="389"/>
      <c r="SML16" s="390"/>
      <c r="SMM16" s="389"/>
      <c r="SMN16" s="390"/>
      <c r="SMO16" s="389"/>
      <c r="SMP16" s="390"/>
      <c r="SMQ16" s="389"/>
      <c r="SMR16" s="390"/>
      <c r="SMS16" s="389"/>
      <c r="SMT16" s="390"/>
      <c r="SMU16" s="389"/>
      <c r="SMV16" s="390"/>
      <c r="SMW16" s="389"/>
      <c r="SMX16" s="390"/>
      <c r="SMY16" s="389"/>
      <c r="SMZ16" s="390"/>
      <c r="SNA16" s="389"/>
      <c r="SNB16" s="390"/>
      <c r="SNC16" s="389"/>
      <c r="SND16" s="390"/>
      <c r="SNE16" s="389"/>
      <c r="SNF16" s="390"/>
      <c r="SNG16" s="389"/>
      <c r="SNH16" s="390"/>
      <c r="SNI16" s="389"/>
      <c r="SNJ16" s="390"/>
      <c r="SNK16" s="389"/>
      <c r="SNL16" s="390"/>
      <c r="SNM16" s="389"/>
      <c r="SNN16" s="390"/>
      <c r="SNO16" s="389"/>
      <c r="SNP16" s="390"/>
      <c r="SNQ16" s="389"/>
      <c r="SNR16" s="390"/>
      <c r="SNS16" s="389"/>
      <c r="SNT16" s="390"/>
      <c r="SNU16" s="389"/>
      <c r="SNV16" s="390"/>
      <c r="SNW16" s="389"/>
      <c r="SNX16" s="390"/>
      <c r="SNY16" s="389"/>
      <c r="SNZ16" s="390"/>
      <c r="SOA16" s="389"/>
      <c r="SOB16" s="390"/>
      <c r="SOC16" s="389"/>
      <c r="SOD16" s="390"/>
      <c r="SOE16" s="389"/>
      <c r="SOF16" s="390"/>
      <c r="SOG16" s="389"/>
      <c r="SOH16" s="390"/>
      <c r="SOI16" s="389"/>
      <c r="SOJ16" s="390"/>
      <c r="SOK16" s="389"/>
      <c r="SOL16" s="390"/>
      <c r="SOM16" s="389"/>
      <c r="SON16" s="390"/>
      <c r="SOO16" s="389"/>
      <c r="SOP16" s="390"/>
      <c r="SOQ16" s="389"/>
      <c r="SOR16" s="390"/>
      <c r="SOS16" s="389"/>
      <c r="SOT16" s="390"/>
      <c r="SOU16" s="389"/>
      <c r="SOV16" s="390"/>
      <c r="SOW16" s="389"/>
      <c r="SOX16" s="390"/>
      <c r="SOY16" s="389"/>
      <c r="SOZ16" s="390"/>
      <c r="SPA16" s="389"/>
      <c r="SPB16" s="390"/>
      <c r="SPC16" s="389"/>
      <c r="SPD16" s="390"/>
      <c r="SPE16" s="389"/>
      <c r="SPF16" s="390"/>
      <c r="SPG16" s="389"/>
      <c r="SPH16" s="390"/>
      <c r="SPI16" s="389"/>
      <c r="SPJ16" s="390"/>
      <c r="SPK16" s="389"/>
      <c r="SPL16" s="390"/>
      <c r="SPM16" s="389"/>
      <c r="SPN16" s="390"/>
      <c r="SPO16" s="389"/>
      <c r="SPP16" s="390"/>
      <c r="SPQ16" s="389"/>
      <c r="SPR16" s="390"/>
      <c r="SPS16" s="389"/>
      <c r="SPT16" s="390"/>
      <c r="SPU16" s="389"/>
      <c r="SPV16" s="390"/>
      <c r="SPW16" s="389"/>
      <c r="SPX16" s="390"/>
      <c r="SPY16" s="389"/>
      <c r="SPZ16" s="390"/>
      <c r="SQA16" s="389"/>
      <c r="SQB16" s="390"/>
      <c r="SQC16" s="389"/>
      <c r="SQD16" s="390"/>
      <c r="SQE16" s="389"/>
      <c r="SQF16" s="390"/>
      <c r="SQG16" s="389"/>
      <c r="SQH16" s="390"/>
      <c r="SQI16" s="389"/>
      <c r="SQJ16" s="390"/>
      <c r="SQK16" s="389"/>
      <c r="SQL16" s="390"/>
      <c r="SQM16" s="389"/>
      <c r="SQN16" s="390"/>
      <c r="SQO16" s="389"/>
      <c r="SQP16" s="390"/>
      <c r="SQQ16" s="389"/>
      <c r="SQR16" s="390"/>
      <c r="SQS16" s="389"/>
      <c r="SQT16" s="390"/>
      <c r="SQU16" s="389"/>
      <c r="SQV16" s="390"/>
      <c r="SQW16" s="389"/>
      <c r="SQX16" s="390"/>
      <c r="SQY16" s="389"/>
      <c r="SQZ16" s="390"/>
      <c r="SRA16" s="389"/>
      <c r="SRB16" s="390"/>
      <c r="SRC16" s="389"/>
      <c r="SRD16" s="390"/>
      <c r="SRE16" s="389"/>
      <c r="SRF16" s="390"/>
      <c r="SRG16" s="389"/>
      <c r="SRH16" s="390"/>
      <c r="SRI16" s="389"/>
      <c r="SRJ16" s="390"/>
      <c r="SRK16" s="389"/>
      <c r="SRL16" s="390"/>
      <c r="SRM16" s="389"/>
      <c r="SRN16" s="390"/>
      <c r="SRO16" s="389"/>
      <c r="SRP16" s="390"/>
      <c r="SRQ16" s="389"/>
      <c r="SRR16" s="390"/>
      <c r="SRS16" s="389"/>
      <c r="SRT16" s="390"/>
      <c r="SRU16" s="389"/>
      <c r="SRV16" s="390"/>
      <c r="SRW16" s="389"/>
      <c r="SRX16" s="390"/>
      <c r="SRY16" s="389"/>
      <c r="SRZ16" s="390"/>
      <c r="SSA16" s="389"/>
      <c r="SSB16" s="390"/>
      <c r="SSC16" s="389"/>
      <c r="SSD16" s="390"/>
      <c r="SSE16" s="389"/>
      <c r="SSF16" s="390"/>
      <c r="SSG16" s="389"/>
      <c r="SSH16" s="390"/>
      <c r="SSI16" s="389"/>
      <c r="SSJ16" s="390"/>
      <c r="SSK16" s="389"/>
      <c r="SSL16" s="390"/>
      <c r="SSM16" s="389"/>
      <c r="SSN16" s="390"/>
      <c r="SSO16" s="389"/>
      <c r="SSP16" s="390"/>
      <c r="SSQ16" s="389"/>
      <c r="SSR16" s="390"/>
      <c r="SSS16" s="389"/>
      <c r="SST16" s="390"/>
      <c r="SSU16" s="389"/>
      <c r="SSV16" s="390"/>
      <c r="SSW16" s="389"/>
      <c r="SSX16" s="390"/>
      <c r="SSY16" s="389"/>
      <c r="SSZ16" s="390"/>
      <c r="STA16" s="389"/>
      <c r="STB16" s="390"/>
      <c r="STC16" s="389"/>
      <c r="STD16" s="390"/>
      <c r="STE16" s="389"/>
      <c r="STF16" s="390"/>
      <c r="STG16" s="389"/>
      <c r="STH16" s="390"/>
      <c r="STI16" s="389"/>
      <c r="STJ16" s="390"/>
      <c r="STK16" s="389"/>
      <c r="STL16" s="390"/>
      <c r="STM16" s="389"/>
      <c r="STN16" s="390"/>
      <c r="STO16" s="389"/>
      <c r="STP16" s="390"/>
      <c r="STQ16" s="389"/>
      <c r="STR16" s="390"/>
      <c r="STS16" s="389"/>
      <c r="STT16" s="390"/>
      <c r="STU16" s="389"/>
      <c r="STV16" s="390"/>
      <c r="STW16" s="389"/>
      <c r="STX16" s="390"/>
      <c r="STY16" s="389"/>
      <c r="STZ16" s="390"/>
      <c r="SUA16" s="389"/>
      <c r="SUB16" s="390"/>
      <c r="SUC16" s="389"/>
      <c r="SUD16" s="390"/>
      <c r="SUE16" s="389"/>
      <c r="SUF16" s="390"/>
      <c r="SUG16" s="389"/>
      <c r="SUH16" s="390"/>
      <c r="SUI16" s="389"/>
      <c r="SUJ16" s="390"/>
      <c r="SUK16" s="389"/>
      <c r="SUL16" s="390"/>
      <c r="SUM16" s="389"/>
      <c r="SUN16" s="390"/>
      <c r="SUO16" s="389"/>
      <c r="SUP16" s="390"/>
      <c r="SUQ16" s="389"/>
      <c r="SUR16" s="390"/>
      <c r="SUS16" s="389"/>
      <c r="SUT16" s="390"/>
      <c r="SUU16" s="389"/>
      <c r="SUV16" s="390"/>
      <c r="SUW16" s="389"/>
      <c r="SUX16" s="390"/>
      <c r="SUY16" s="389"/>
      <c r="SUZ16" s="390"/>
      <c r="SVA16" s="389"/>
      <c r="SVB16" s="390"/>
      <c r="SVC16" s="389"/>
      <c r="SVD16" s="390"/>
      <c r="SVE16" s="389"/>
      <c r="SVF16" s="390"/>
      <c r="SVG16" s="389"/>
      <c r="SVH16" s="390"/>
      <c r="SVI16" s="389"/>
      <c r="SVJ16" s="390"/>
      <c r="SVK16" s="389"/>
      <c r="SVL16" s="390"/>
      <c r="SVM16" s="389"/>
      <c r="SVN16" s="390"/>
      <c r="SVO16" s="389"/>
      <c r="SVP16" s="390"/>
      <c r="SVQ16" s="389"/>
      <c r="SVR16" s="390"/>
      <c r="SVS16" s="389"/>
      <c r="SVT16" s="390"/>
      <c r="SVU16" s="389"/>
      <c r="SVV16" s="390"/>
      <c r="SVW16" s="389"/>
      <c r="SVX16" s="390"/>
      <c r="SVY16" s="389"/>
      <c r="SVZ16" s="390"/>
      <c r="SWA16" s="389"/>
      <c r="SWB16" s="390"/>
      <c r="SWC16" s="389"/>
      <c r="SWD16" s="390"/>
      <c r="SWE16" s="389"/>
      <c r="SWF16" s="390"/>
      <c r="SWG16" s="389"/>
      <c r="SWH16" s="390"/>
      <c r="SWI16" s="389"/>
      <c r="SWJ16" s="390"/>
      <c r="SWK16" s="389"/>
      <c r="SWL16" s="390"/>
      <c r="SWM16" s="389"/>
      <c r="SWN16" s="390"/>
      <c r="SWO16" s="389"/>
      <c r="SWP16" s="390"/>
      <c r="SWQ16" s="389"/>
      <c r="SWR16" s="390"/>
      <c r="SWS16" s="389"/>
      <c r="SWT16" s="390"/>
      <c r="SWU16" s="389"/>
      <c r="SWV16" s="390"/>
      <c r="SWW16" s="389"/>
      <c r="SWX16" s="390"/>
      <c r="SWY16" s="389"/>
      <c r="SWZ16" s="390"/>
      <c r="SXA16" s="389"/>
      <c r="SXB16" s="390"/>
      <c r="SXC16" s="389"/>
      <c r="SXD16" s="390"/>
      <c r="SXE16" s="389"/>
      <c r="SXF16" s="390"/>
      <c r="SXG16" s="389"/>
      <c r="SXH16" s="390"/>
      <c r="SXI16" s="389"/>
      <c r="SXJ16" s="390"/>
      <c r="SXK16" s="389"/>
      <c r="SXL16" s="390"/>
      <c r="SXM16" s="389"/>
      <c r="SXN16" s="390"/>
      <c r="SXO16" s="389"/>
      <c r="SXP16" s="390"/>
      <c r="SXQ16" s="389"/>
      <c r="SXR16" s="390"/>
      <c r="SXS16" s="389"/>
      <c r="SXT16" s="390"/>
      <c r="SXU16" s="389"/>
      <c r="SXV16" s="390"/>
      <c r="SXW16" s="389"/>
      <c r="SXX16" s="390"/>
      <c r="SXY16" s="389"/>
      <c r="SXZ16" s="390"/>
      <c r="SYA16" s="389"/>
      <c r="SYB16" s="390"/>
      <c r="SYC16" s="389"/>
      <c r="SYD16" s="390"/>
      <c r="SYE16" s="389"/>
      <c r="SYF16" s="390"/>
      <c r="SYG16" s="389"/>
      <c r="SYH16" s="390"/>
      <c r="SYI16" s="389"/>
      <c r="SYJ16" s="390"/>
      <c r="SYK16" s="389"/>
      <c r="SYL16" s="390"/>
      <c r="SYM16" s="389"/>
      <c r="SYN16" s="390"/>
      <c r="SYO16" s="389"/>
      <c r="SYP16" s="390"/>
      <c r="SYQ16" s="389"/>
      <c r="SYR16" s="390"/>
      <c r="SYS16" s="389"/>
      <c r="SYT16" s="390"/>
      <c r="SYU16" s="389"/>
      <c r="SYV16" s="390"/>
      <c r="SYW16" s="389"/>
      <c r="SYX16" s="390"/>
      <c r="SYY16" s="389"/>
      <c r="SYZ16" s="390"/>
      <c r="SZA16" s="389"/>
      <c r="SZB16" s="390"/>
      <c r="SZC16" s="389"/>
      <c r="SZD16" s="390"/>
      <c r="SZE16" s="389"/>
      <c r="SZF16" s="390"/>
      <c r="SZG16" s="389"/>
      <c r="SZH16" s="390"/>
      <c r="SZI16" s="389"/>
      <c r="SZJ16" s="390"/>
      <c r="SZK16" s="389"/>
      <c r="SZL16" s="390"/>
      <c r="SZM16" s="389"/>
      <c r="SZN16" s="390"/>
      <c r="SZO16" s="389"/>
      <c r="SZP16" s="390"/>
      <c r="SZQ16" s="389"/>
      <c r="SZR16" s="390"/>
      <c r="SZS16" s="389"/>
      <c r="SZT16" s="390"/>
      <c r="SZU16" s="389"/>
      <c r="SZV16" s="390"/>
      <c r="SZW16" s="389"/>
      <c r="SZX16" s="390"/>
      <c r="SZY16" s="389"/>
      <c r="SZZ16" s="390"/>
      <c r="TAA16" s="389"/>
      <c r="TAB16" s="390"/>
      <c r="TAC16" s="389"/>
      <c r="TAD16" s="390"/>
      <c r="TAE16" s="389"/>
      <c r="TAF16" s="390"/>
      <c r="TAG16" s="389"/>
      <c r="TAH16" s="390"/>
      <c r="TAI16" s="389"/>
      <c r="TAJ16" s="390"/>
      <c r="TAK16" s="389"/>
      <c r="TAL16" s="390"/>
      <c r="TAM16" s="389"/>
      <c r="TAN16" s="390"/>
      <c r="TAO16" s="389"/>
      <c r="TAP16" s="390"/>
      <c r="TAQ16" s="389"/>
      <c r="TAR16" s="390"/>
      <c r="TAS16" s="389"/>
      <c r="TAT16" s="390"/>
      <c r="TAU16" s="389"/>
      <c r="TAV16" s="390"/>
      <c r="TAW16" s="389"/>
      <c r="TAX16" s="390"/>
      <c r="TAY16" s="389"/>
      <c r="TAZ16" s="390"/>
      <c r="TBA16" s="389"/>
      <c r="TBB16" s="390"/>
      <c r="TBC16" s="389"/>
      <c r="TBD16" s="390"/>
      <c r="TBE16" s="389"/>
      <c r="TBF16" s="390"/>
      <c r="TBG16" s="389"/>
      <c r="TBH16" s="390"/>
      <c r="TBI16" s="389"/>
      <c r="TBJ16" s="390"/>
      <c r="TBK16" s="389"/>
      <c r="TBL16" s="390"/>
      <c r="TBM16" s="389"/>
      <c r="TBN16" s="390"/>
      <c r="TBO16" s="389"/>
      <c r="TBP16" s="390"/>
      <c r="TBQ16" s="389"/>
      <c r="TBR16" s="390"/>
      <c r="TBS16" s="389"/>
      <c r="TBT16" s="390"/>
      <c r="TBU16" s="389"/>
      <c r="TBV16" s="390"/>
      <c r="TBW16" s="389"/>
      <c r="TBX16" s="390"/>
      <c r="TBY16" s="389"/>
      <c r="TBZ16" s="390"/>
      <c r="TCA16" s="389"/>
      <c r="TCB16" s="390"/>
      <c r="TCC16" s="389"/>
      <c r="TCD16" s="390"/>
      <c r="TCE16" s="389"/>
      <c r="TCF16" s="390"/>
      <c r="TCG16" s="389"/>
      <c r="TCH16" s="390"/>
      <c r="TCI16" s="389"/>
      <c r="TCJ16" s="390"/>
      <c r="TCK16" s="389"/>
      <c r="TCL16" s="390"/>
      <c r="TCM16" s="389"/>
      <c r="TCN16" s="390"/>
      <c r="TCO16" s="389"/>
      <c r="TCP16" s="390"/>
      <c r="TCQ16" s="389"/>
      <c r="TCR16" s="390"/>
      <c r="TCS16" s="389"/>
      <c r="TCT16" s="390"/>
      <c r="TCU16" s="389"/>
      <c r="TCV16" s="390"/>
      <c r="TCW16" s="389"/>
      <c r="TCX16" s="390"/>
      <c r="TCY16" s="389"/>
      <c r="TCZ16" s="390"/>
      <c r="TDA16" s="389"/>
      <c r="TDB16" s="390"/>
      <c r="TDC16" s="389"/>
      <c r="TDD16" s="390"/>
      <c r="TDE16" s="389"/>
      <c r="TDF16" s="390"/>
      <c r="TDG16" s="389"/>
      <c r="TDH16" s="390"/>
      <c r="TDI16" s="389"/>
      <c r="TDJ16" s="390"/>
      <c r="TDK16" s="389"/>
      <c r="TDL16" s="390"/>
      <c r="TDM16" s="389"/>
      <c r="TDN16" s="390"/>
      <c r="TDO16" s="389"/>
      <c r="TDP16" s="390"/>
      <c r="TDQ16" s="389"/>
      <c r="TDR16" s="390"/>
      <c r="TDS16" s="389"/>
      <c r="TDT16" s="390"/>
      <c r="TDU16" s="389"/>
      <c r="TDV16" s="390"/>
      <c r="TDW16" s="389"/>
      <c r="TDX16" s="390"/>
      <c r="TDY16" s="389"/>
      <c r="TDZ16" s="390"/>
      <c r="TEA16" s="389"/>
      <c r="TEB16" s="390"/>
      <c r="TEC16" s="389"/>
      <c r="TED16" s="390"/>
      <c r="TEE16" s="389"/>
      <c r="TEF16" s="390"/>
      <c r="TEG16" s="389"/>
      <c r="TEH16" s="390"/>
      <c r="TEI16" s="389"/>
      <c r="TEJ16" s="390"/>
      <c r="TEK16" s="389"/>
      <c r="TEL16" s="390"/>
      <c r="TEM16" s="389"/>
      <c r="TEN16" s="390"/>
      <c r="TEO16" s="389"/>
      <c r="TEP16" s="390"/>
      <c r="TEQ16" s="389"/>
      <c r="TER16" s="390"/>
      <c r="TES16" s="389"/>
      <c r="TET16" s="390"/>
      <c r="TEU16" s="389"/>
      <c r="TEV16" s="390"/>
      <c r="TEW16" s="389"/>
      <c r="TEX16" s="390"/>
      <c r="TEY16" s="389"/>
      <c r="TEZ16" s="390"/>
      <c r="TFA16" s="389"/>
      <c r="TFB16" s="390"/>
      <c r="TFC16" s="389"/>
      <c r="TFD16" s="390"/>
      <c r="TFE16" s="389"/>
      <c r="TFF16" s="390"/>
      <c r="TFG16" s="389"/>
      <c r="TFH16" s="390"/>
      <c r="TFI16" s="389"/>
      <c r="TFJ16" s="390"/>
      <c r="TFK16" s="389"/>
      <c r="TFL16" s="390"/>
      <c r="TFM16" s="389"/>
      <c r="TFN16" s="390"/>
      <c r="TFO16" s="389"/>
      <c r="TFP16" s="390"/>
      <c r="TFQ16" s="389"/>
      <c r="TFR16" s="390"/>
      <c r="TFS16" s="389"/>
      <c r="TFT16" s="390"/>
      <c r="TFU16" s="389"/>
      <c r="TFV16" s="390"/>
      <c r="TFW16" s="389"/>
      <c r="TFX16" s="390"/>
      <c r="TFY16" s="389"/>
      <c r="TFZ16" s="390"/>
      <c r="TGA16" s="389"/>
      <c r="TGB16" s="390"/>
      <c r="TGC16" s="389"/>
      <c r="TGD16" s="390"/>
      <c r="TGE16" s="389"/>
      <c r="TGF16" s="390"/>
      <c r="TGG16" s="389"/>
      <c r="TGH16" s="390"/>
      <c r="TGI16" s="389"/>
      <c r="TGJ16" s="390"/>
      <c r="TGK16" s="389"/>
      <c r="TGL16" s="390"/>
      <c r="TGM16" s="389"/>
      <c r="TGN16" s="390"/>
      <c r="TGO16" s="389"/>
      <c r="TGP16" s="390"/>
      <c r="TGQ16" s="389"/>
      <c r="TGR16" s="390"/>
      <c r="TGS16" s="389"/>
      <c r="TGT16" s="390"/>
      <c r="TGU16" s="389"/>
      <c r="TGV16" s="390"/>
      <c r="TGW16" s="389"/>
      <c r="TGX16" s="390"/>
      <c r="TGY16" s="389"/>
      <c r="TGZ16" s="390"/>
      <c r="THA16" s="389"/>
      <c r="THB16" s="390"/>
      <c r="THC16" s="389"/>
      <c r="THD16" s="390"/>
      <c r="THE16" s="389"/>
      <c r="THF16" s="390"/>
      <c r="THG16" s="389"/>
      <c r="THH16" s="390"/>
      <c r="THI16" s="389"/>
      <c r="THJ16" s="390"/>
      <c r="THK16" s="389"/>
      <c r="THL16" s="390"/>
      <c r="THM16" s="389"/>
      <c r="THN16" s="390"/>
      <c r="THO16" s="389"/>
      <c r="THP16" s="390"/>
      <c r="THQ16" s="389"/>
      <c r="THR16" s="390"/>
      <c r="THS16" s="389"/>
      <c r="THT16" s="390"/>
      <c r="THU16" s="389"/>
      <c r="THV16" s="390"/>
      <c r="THW16" s="389"/>
      <c r="THX16" s="390"/>
      <c r="THY16" s="389"/>
      <c r="THZ16" s="390"/>
      <c r="TIA16" s="389"/>
      <c r="TIB16" s="390"/>
      <c r="TIC16" s="389"/>
      <c r="TID16" s="390"/>
      <c r="TIE16" s="389"/>
      <c r="TIF16" s="390"/>
      <c r="TIG16" s="389"/>
      <c r="TIH16" s="390"/>
      <c r="TII16" s="389"/>
      <c r="TIJ16" s="390"/>
      <c r="TIK16" s="389"/>
      <c r="TIL16" s="390"/>
      <c r="TIM16" s="389"/>
      <c r="TIN16" s="390"/>
      <c r="TIO16" s="389"/>
      <c r="TIP16" s="390"/>
      <c r="TIQ16" s="389"/>
      <c r="TIR16" s="390"/>
      <c r="TIS16" s="389"/>
      <c r="TIT16" s="390"/>
      <c r="TIU16" s="389"/>
      <c r="TIV16" s="390"/>
      <c r="TIW16" s="389"/>
      <c r="TIX16" s="390"/>
      <c r="TIY16" s="389"/>
      <c r="TIZ16" s="390"/>
      <c r="TJA16" s="389"/>
      <c r="TJB16" s="390"/>
      <c r="TJC16" s="389"/>
      <c r="TJD16" s="390"/>
      <c r="TJE16" s="389"/>
      <c r="TJF16" s="390"/>
      <c r="TJG16" s="389"/>
      <c r="TJH16" s="390"/>
      <c r="TJI16" s="389"/>
      <c r="TJJ16" s="390"/>
      <c r="TJK16" s="389"/>
      <c r="TJL16" s="390"/>
      <c r="TJM16" s="389"/>
      <c r="TJN16" s="390"/>
      <c r="TJO16" s="389"/>
      <c r="TJP16" s="390"/>
      <c r="TJQ16" s="389"/>
      <c r="TJR16" s="390"/>
      <c r="TJS16" s="389"/>
      <c r="TJT16" s="390"/>
      <c r="TJU16" s="389"/>
      <c r="TJV16" s="390"/>
      <c r="TJW16" s="389"/>
      <c r="TJX16" s="390"/>
      <c r="TJY16" s="389"/>
      <c r="TJZ16" s="390"/>
      <c r="TKA16" s="389"/>
      <c r="TKB16" s="390"/>
      <c r="TKC16" s="389"/>
      <c r="TKD16" s="390"/>
      <c r="TKE16" s="389"/>
      <c r="TKF16" s="390"/>
      <c r="TKG16" s="389"/>
      <c r="TKH16" s="390"/>
      <c r="TKI16" s="389"/>
      <c r="TKJ16" s="390"/>
      <c r="TKK16" s="389"/>
      <c r="TKL16" s="390"/>
      <c r="TKM16" s="389"/>
      <c r="TKN16" s="390"/>
      <c r="TKO16" s="389"/>
      <c r="TKP16" s="390"/>
      <c r="TKQ16" s="389"/>
      <c r="TKR16" s="390"/>
      <c r="TKS16" s="389"/>
      <c r="TKT16" s="390"/>
      <c r="TKU16" s="389"/>
      <c r="TKV16" s="390"/>
      <c r="TKW16" s="389"/>
      <c r="TKX16" s="390"/>
      <c r="TKY16" s="389"/>
      <c r="TKZ16" s="390"/>
      <c r="TLA16" s="389"/>
      <c r="TLB16" s="390"/>
      <c r="TLC16" s="389"/>
      <c r="TLD16" s="390"/>
      <c r="TLE16" s="389"/>
      <c r="TLF16" s="390"/>
      <c r="TLG16" s="389"/>
      <c r="TLH16" s="390"/>
      <c r="TLI16" s="389"/>
      <c r="TLJ16" s="390"/>
      <c r="TLK16" s="389"/>
      <c r="TLL16" s="390"/>
      <c r="TLM16" s="389"/>
      <c r="TLN16" s="390"/>
      <c r="TLO16" s="389"/>
      <c r="TLP16" s="390"/>
      <c r="TLQ16" s="389"/>
      <c r="TLR16" s="390"/>
      <c r="TLS16" s="389"/>
      <c r="TLT16" s="390"/>
      <c r="TLU16" s="389"/>
      <c r="TLV16" s="390"/>
      <c r="TLW16" s="389"/>
      <c r="TLX16" s="390"/>
      <c r="TLY16" s="389"/>
      <c r="TLZ16" s="390"/>
      <c r="TMA16" s="389"/>
      <c r="TMB16" s="390"/>
      <c r="TMC16" s="389"/>
      <c r="TMD16" s="390"/>
      <c r="TME16" s="389"/>
      <c r="TMF16" s="390"/>
      <c r="TMG16" s="389"/>
      <c r="TMH16" s="390"/>
      <c r="TMI16" s="389"/>
      <c r="TMJ16" s="390"/>
      <c r="TMK16" s="389"/>
      <c r="TML16" s="390"/>
      <c r="TMM16" s="389"/>
      <c r="TMN16" s="390"/>
      <c r="TMO16" s="389"/>
      <c r="TMP16" s="390"/>
      <c r="TMQ16" s="389"/>
      <c r="TMR16" s="390"/>
      <c r="TMS16" s="389"/>
      <c r="TMT16" s="390"/>
      <c r="TMU16" s="389"/>
      <c r="TMV16" s="390"/>
      <c r="TMW16" s="389"/>
      <c r="TMX16" s="390"/>
      <c r="TMY16" s="389"/>
      <c r="TMZ16" s="390"/>
      <c r="TNA16" s="389"/>
      <c r="TNB16" s="390"/>
      <c r="TNC16" s="389"/>
      <c r="TND16" s="390"/>
      <c r="TNE16" s="389"/>
      <c r="TNF16" s="390"/>
      <c r="TNG16" s="389"/>
      <c r="TNH16" s="390"/>
      <c r="TNI16" s="389"/>
      <c r="TNJ16" s="390"/>
      <c r="TNK16" s="389"/>
      <c r="TNL16" s="390"/>
      <c r="TNM16" s="389"/>
      <c r="TNN16" s="390"/>
      <c r="TNO16" s="389"/>
      <c r="TNP16" s="390"/>
      <c r="TNQ16" s="389"/>
      <c r="TNR16" s="390"/>
      <c r="TNS16" s="389"/>
      <c r="TNT16" s="390"/>
      <c r="TNU16" s="389"/>
      <c r="TNV16" s="390"/>
      <c r="TNW16" s="389"/>
      <c r="TNX16" s="390"/>
      <c r="TNY16" s="389"/>
      <c r="TNZ16" s="390"/>
      <c r="TOA16" s="389"/>
      <c r="TOB16" s="390"/>
      <c r="TOC16" s="389"/>
      <c r="TOD16" s="390"/>
      <c r="TOE16" s="389"/>
      <c r="TOF16" s="390"/>
      <c r="TOG16" s="389"/>
      <c r="TOH16" s="390"/>
      <c r="TOI16" s="389"/>
      <c r="TOJ16" s="390"/>
      <c r="TOK16" s="389"/>
      <c r="TOL16" s="390"/>
      <c r="TOM16" s="389"/>
      <c r="TON16" s="390"/>
      <c r="TOO16" s="389"/>
      <c r="TOP16" s="390"/>
      <c r="TOQ16" s="389"/>
      <c r="TOR16" s="390"/>
      <c r="TOS16" s="389"/>
      <c r="TOT16" s="390"/>
      <c r="TOU16" s="389"/>
      <c r="TOV16" s="390"/>
      <c r="TOW16" s="389"/>
      <c r="TOX16" s="390"/>
      <c r="TOY16" s="389"/>
      <c r="TOZ16" s="390"/>
      <c r="TPA16" s="389"/>
      <c r="TPB16" s="390"/>
      <c r="TPC16" s="389"/>
      <c r="TPD16" s="390"/>
      <c r="TPE16" s="389"/>
      <c r="TPF16" s="390"/>
      <c r="TPG16" s="389"/>
      <c r="TPH16" s="390"/>
      <c r="TPI16" s="389"/>
      <c r="TPJ16" s="390"/>
      <c r="TPK16" s="389"/>
      <c r="TPL16" s="390"/>
      <c r="TPM16" s="389"/>
      <c r="TPN16" s="390"/>
      <c r="TPO16" s="389"/>
      <c r="TPP16" s="390"/>
      <c r="TPQ16" s="389"/>
      <c r="TPR16" s="390"/>
      <c r="TPS16" s="389"/>
      <c r="TPT16" s="390"/>
      <c r="TPU16" s="389"/>
      <c r="TPV16" s="390"/>
      <c r="TPW16" s="389"/>
      <c r="TPX16" s="390"/>
      <c r="TPY16" s="389"/>
      <c r="TPZ16" s="390"/>
      <c r="TQA16" s="389"/>
      <c r="TQB16" s="390"/>
      <c r="TQC16" s="389"/>
      <c r="TQD16" s="390"/>
      <c r="TQE16" s="389"/>
      <c r="TQF16" s="390"/>
      <c r="TQG16" s="389"/>
      <c r="TQH16" s="390"/>
      <c r="TQI16" s="389"/>
      <c r="TQJ16" s="390"/>
      <c r="TQK16" s="389"/>
      <c r="TQL16" s="390"/>
      <c r="TQM16" s="389"/>
      <c r="TQN16" s="390"/>
      <c r="TQO16" s="389"/>
      <c r="TQP16" s="390"/>
      <c r="TQQ16" s="389"/>
      <c r="TQR16" s="390"/>
      <c r="TQS16" s="389"/>
      <c r="TQT16" s="390"/>
      <c r="TQU16" s="389"/>
      <c r="TQV16" s="390"/>
      <c r="TQW16" s="389"/>
      <c r="TQX16" s="390"/>
      <c r="TQY16" s="389"/>
      <c r="TQZ16" s="390"/>
      <c r="TRA16" s="389"/>
      <c r="TRB16" s="390"/>
      <c r="TRC16" s="389"/>
      <c r="TRD16" s="390"/>
      <c r="TRE16" s="389"/>
      <c r="TRF16" s="390"/>
      <c r="TRG16" s="389"/>
      <c r="TRH16" s="390"/>
      <c r="TRI16" s="389"/>
      <c r="TRJ16" s="390"/>
      <c r="TRK16" s="389"/>
      <c r="TRL16" s="390"/>
      <c r="TRM16" s="389"/>
      <c r="TRN16" s="390"/>
      <c r="TRO16" s="389"/>
      <c r="TRP16" s="390"/>
      <c r="TRQ16" s="389"/>
      <c r="TRR16" s="390"/>
      <c r="TRS16" s="389"/>
      <c r="TRT16" s="390"/>
      <c r="TRU16" s="389"/>
      <c r="TRV16" s="390"/>
      <c r="TRW16" s="389"/>
      <c r="TRX16" s="390"/>
      <c r="TRY16" s="389"/>
      <c r="TRZ16" s="390"/>
      <c r="TSA16" s="389"/>
      <c r="TSB16" s="390"/>
      <c r="TSC16" s="389"/>
      <c r="TSD16" s="390"/>
      <c r="TSE16" s="389"/>
      <c r="TSF16" s="390"/>
      <c r="TSG16" s="389"/>
      <c r="TSH16" s="390"/>
      <c r="TSI16" s="389"/>
      <c r="TSJ16" s="390"/>
      <c r="TSK16" s="389"/>
      <c r="TSL16" s="390"/>
      <c r="TSM16" s="389"/>
      <c r="TSN16" s="390"/>
      <c r="TSO16" s="389"/>
      <c r="TSP16" s="390"/>
      <c r="TSQ16" s="389"/>
      <c r="TSR16" s="390"/>
      <c r="TSS16" s="389"/>
      <c r="TST16" s="390"/>
      <c r="TSU16" s="389"/>
      <c r="TSV16" s="390"/>
      <c r="TSW16" s="389"/>
      <c r="TSX16" s="390"/>
      <c r="TSY16" s="389"/>
      <c r="TSZ16" s="390"/>
      <c r="TTA16" s="389"/>
      <c r="TTB16" s="390"/>
      <c r="TTC16" s="389"/>
      <c r="TTD16" s="390"/>
      <c r="TTE16" s="389"/>
      <c r="TTF16" s="390"/>
      <c r="TTG16" s="389"/>
      <c r="TTH16" s="390"/>
      <c r="TTI16" s="389"/>
      <c r="TTJ16" s="390"/>
      <c r="TTK16" s="389"/>
      <c r="TTL16" s="390"/>
      <c r="TTM16" s="389"/>
      <c r="TTN16" s="390"/>
      <c r="TTO16" s="389"/>
      <c r="TTP16" s="390"/>
      <c r="TTQ16" s="389"/>
      <c r="TTR16" s="390"/>
      <c r="TTS16" s="389"/>
      <c r="TTT16" s="390"/>
      <c r="TTU16" s="389"/>
      <c r="TTV16" s="390"/>
      <c r="TTW16" s="389"/>
      <c r="TTX16" s="390"/>
      <c r="TTY16" s="389"/>
      <c r="TTZ16" s="390"/>
      <c r="TUA16" s="389"/>
      <c r="TUB16" s="390"/>
      <c r="TUC16" s="389"/>
      <c r="TUD16" s="390"/>
      <c r="TUE16" s="389"/>
      <c r="TUF16" s="390"/>
      <c r="TUG16" s="389"/>
      <c r="TUH16" s="390"/>
      <c r="TUI16" s="389"/>
      <c r="TUJ16" s="390"/>
      <c r="TUK16" s="389"/>
      <c r="TUL16" s="390"/>
      <c r="TUM16" s="389"/>
      <c r="TUN16" s="390"/>
      <c r="TUO16" s="389"/>
      <c r="TUP16" s="390"/>
      <c r="TUQ16" s="389"/>
      <c r="TUR16" s="390"/>
      <c r="TUS16" s="389"/>
      <c r="TUT16" s="390"/>
      <c r="TUU16" s="389"/>
      <c r="TUV16" s="390"/>
      <c r="TUW16" s="389"/>
      <c r="TUX16" s="390"/>
      <c r="TUY16" s="389"/>
      <c r="TUZ16" s="390"/>
      <c r="TVA16" s="389"/>
      <c r="TVB16" s="390"/>
      <c r="TVC16" s="389"/>
      <c r="TVD16" s="390"/>
      <c r="TVE16" s="389"/>
      <c r="TVF16" s="390"/>
      <c r="TVG16" s="389"/>
      <c r="TVH16" s="390"/>
      <c r="TVI16" s="389"/>
      <c r="TVJ16" s="390"/>
      <c r="TVK16" s="389"/>
      <c r="TVL16" s="390"/>
      <c r="TVM16" s="389"/>
      <c r="TVN16" s="390"/>
      <c r="TVO16" s="389"/>
      <c r="TVP16" s="390"/>
      <c r="TVQ16" s="389"/>
      <c r="TVR16" s="390"/>
      <c r="TVS16" s="389"/>
      <c r="TVT16" s="390"/>
      <c r="TVU16" s="389"/>
      <c r="TVV16" s="390"/>
      <c r="TVW16" s="389"/>
      <c r="TVX16" s="390"/>
      <c r="TVY16" s="389"/>
      <c r="TVZ16" s="390"/>
      <c r="TWA16" s="389"/>
      <c r="TWB16" s="390"/>
      <c r="TWC16" s="389"/>
      <c r="TWD16" s="390"/>
      <c r="TWE16" s="389"/>
      <c r="TWF16" s="390"/>
      <c r="TWG16" s="389"/>
      <c r="TWH16" s="390"/>
      <c r="TWI16" s="389"/>
      <c r="TWJ16" s="390"/>
      <c r="TWK16" s="389"/>
      <c r="TWL16" s="390"/>
      <c r="TWM16" s="389"/>
      <c r="TWN16" s="390"/>
      <c r="TWO16" s="389"/>
      <c r="TWP16" s="390"/>
      <c r="TWQ16" s="389"/>
      <c r="TWR16" s="390"/>
      <c r="TWS16" s="389"/>
      <c r="TWT16" s="390"/>
      <c r="TWU16" s="389"/>
      <c r="TWV16" s="390"/>
      <c r="TWW16" s="389"/>
      <c r="TWX16" s="390"/>
      <c r="TWY16" s="389"/>
      <c r="TWZ16" s="390"/>
      <c r="TXA16" s="389"/>
      <c r="TXB16" s="390"/>
      <c r="TXC16" s="389"/>
      <c r="TXD16" s="390"/>
      <c r="TXE16" s="389"/>
      <c r="TXF16" s="390"/>
      <c r="TXG16" s="389"/>
      <c r="TXH16" s="390"/>
      <c r="TXI16" s="389"/>
      <c r="TXJ16" s="390"/>
      <c r="TXK16" s="389"/>
      <c r="TXL16" s="390"/>
      <c r="TXM16" s="389"/>
      <c r="TXN16" s="390"/>
      <c r="TXO16" s="389"/>
      <c r="TXP16" s="390"/>
      <c r="TXQ16" s="389"/>
      <c r="TXR16" s="390"/>
      <c r="TXS16" s="389"/>
      <c r="TXT16" s="390"/>
      <c r="TXU16" s="389"/>
      <c r="TXV16" s="390"/>
      <c r="TXW16" s="389"/>
      <c r="TXX16" s="390"/>
      <c r="TXY16" s="389"/>
      <c r="TXZ16" s="390"/>
      <c r="TYA16" s="389"/>
      <c r="TYB16" s="390"/>
      <c r="TYC16" s="389"/>
      <c r="TYD16" s="390"/>
      <c r="TYE16" s="389"/>
      <c r="TYF16" s="390"/>
      <c r="TYG16" s="389"/>
      <c r="TYH16" s="390"/>
      <c r="TYI16" s="389"/>
      <c r="TYJ16" s="390"/>
      <c r="TYK16" s="389"/>
      <c r="TYL16" s="390"/>
      <c r="TYM16" s="389"/>
      <c r="TYN16" s="390"/>
      <c r="TYO16" s="389"/>
      <c r="TYP16" s="390"/>
      <c r="TYQ16" s="389"/>
      <c r="TYR16" s="390"/>
      <c r="TYS16" s="389"/>
      <c r="TYT16" s="390"/>
      <c r="TYU16" s="389"/>
      <c r="TYV16" s="390"/>
      <c r="TYW16" s="389"/>
      <c r="TYX16" s="390"/>
      <c r="TYY16" s="389"/>
      <c r="TYZ16" s="390"/>
      <c r="TZA16" s="389"/>
      <c r="TZB16" s="390"/>
      <c r="TZC16" s="389"/>
      <c r="TZD16" s="390"/>
      <c r="TZE16" s="389"/>
      <c r="TZF16" s="390"/>
      <c r="TZG16" s="389"/>
      <c r="TZH16" s="390"/>
      <c r="TZI16" s="389"/>
      <c r="TZJ16" s="390"/>
      <c r="TZK16" s="389"/>
      <c r="TZL16" s="390"/>
      <c r="TZM16" s="389"/>
      <c r="TZN16" s="390"/>
      <c r="TZO16" s="389"/>
      <c r="TZP16" s="390"/>
      <c r="TZQ16" s="389"/>
      <c r="TZR16" s="390"/>
      <c r="TZS16" s="389"/>
      <c r="TZT16" s="390"/>
      <c r="TZU16" s="389"/>
      <c r="TZV16" s="390"/>
      <c r="TZW16" s="389"/>
      <c r="TZX16" s="390"/>
      <c r="TZY16" s="389"/>
      <c r="TZZ16" s="390"/>
      <c r="UAA16" s="389"/>
      <c r="UAB16" s="390"/>
      <c r="UAC16" s="389"/>
      <c r="UAD16" s="390"/>
      <c r="UAE16" s="389"/>
      <c r="UAF16" s="390"/>
      <c r="UAG16" s="389"/>
      <c r="UAH16" s="390"/>
      <c r="UAI16" s="389"/>
      <c r="UAJ16" s="390"/>
      <c r="UAK16" s="389"/>
      <c r="UAL16" s="390"/>
      <c r="UAM16" s="389"/>
      <c r="UAN16" s="390"/>
      <c r="UAO16" s="389"/>
      <c r="UAP16" s="390"/>
      <c r="UAQ16" s="389"/>
      <c r="UAR16" s="390"/>
      <c r="UAS16" s="389"/>
      <c r="UAT16" s="390"/>
      <c r="UAU16" s="389"/>
      <c r="UAV16" s="390"/>
      <c r="UAW16" s="389"/>
      <c r="UAX16" s="390"/>
      <c r="UAY16" s="389"/>
      <c r="UAZ16" s="390"/>
      <c r="UBA16" s="389"/>
      <c r="UBB16" s="390"/>
      <c r="UBC16" s="389"/>
      <c r="UBD16" s="390"/>
      <c r="UBE16" s="389"/>
      <c r="UBF16" s="390"/>
      <c r="UBG16" s="389"/>
      <c r="UBH16" s="390"/>
      <c r="UBI16" s="389"/>
      <c r="UBJ16" s="390"/>
      <c r="UBK16" s="389"/>
      <c r="UBL16" s="390"/>
      <c r="UBM16" s="389"/>
      <c r="UBN16" s="390"/>
      <c r="UBO16" s="389"/>
      <c r="UBP16" s="390"/>
      <c r="UBQ16" s="389"/>
      <c r="UBR16" s="390"/>
      <c r="UBS16" s="389"/>
      <c r="UBT16" s="390"/>
      <c r="UBU16" s="389"/>
      <c r="UBV16" s="390"/>
      <c r="UBW16" s="389"/>
      <c r="UBX16" s="390"/>
      <c r="UBY16" s="389"/>
      <c r="UBZ16" s="390"/>
      <c r="UCA16" s="389"/>
      <c r="UCB16" s="390"/>
      <c r="UCC16" s="389"/>
      <c r="UCD16" s="390"/>
      <c r="UCE16" s="389"/>
      <c r="UCF16" s="390"/>
      <c r="UCG16" s="389"/>
      <c r="UCH16" s="390"/>
      <c r="UCI16" s="389"/>
      <c r="UCJ16" s="390"/>
      <c r="UCK16" s="389"/>
      <c r="UCL16" s="390"/>
      <c r="UCM16" s="389"/>
      <c r="UCN16" s="390"/>
      <c r="UCO16" s="389"/>
      <c r="UCP16" s="390"/>
      <c r="UCQ16" s="389"/>
      <c r="UCR16" s="390"/>
      <c r="UCS16" s="389"/>
      <c r="UCT16" s="390"/>
      <c r="UCU16" s="389"/>
      <c r="UCV16" s="390"/>
      <c r="UCW16" s="389"/>
      <c r="UCX16" s="390"/>
      <c r="UCY16" s="389"/>
      <c r="UCZ16" s="390"/>
      <c r="UDA16" s="389"/>
      <c r="UDB16" s="390"/>
      <c r="UDC16" s="389"/>
      <c r="UDD16" s="390"/>
      <c r="UDE16" s="389"/>
      <c r="UDF16" s="390"/>
      <c r="UDG16" s="389"/>
      <c r="UDH16" s="390"/>
      <c r="UDI16" s="389"/>
      <c r="UDJ16" s="390"/>
      <c r="UDK16" s="389"/>
      <c r="UDL16" s="390"/>
      <c r="UDM16" s="389"/>
      <c r="UDN16" s="390"/>
      <c r="UDO16" s="389"/>
      <c r="UDP16" s="390"/>
      <c r="UDQ16" s="389"/>
      <c r="UDR16" s="390"/>
      <c r="UDS16" s="389"/>
      <c r="UDT16" s="390"/>
      <c r="UDU16" s="389"/>
      <c r="UDV16" s="390"/>
      <c r="UDW16" s="389"/>
      <c r="UDX16" s="390"/>
      <c r="UDY16" s="389"/>
      <c r="UDZ16" s="390"/>
      <c r="UEA16" s="389"/>
      <c r="UEB16" s="390"/>
      <c r="UEC16" s="389"/>
      <c r="UED16" s="390"/>
      <c r="UEE16" s="389"/>
      <c r="UEF16" s="390"/>
      <c r="UEG16" s="389"/>
      <c r="UEH16" s="390"/>
      <c r="UEI16" s="389"/>
      <c r="UEJ16" s="390"/>
      <c r="UEK16" s="389"/>
      <c r="UEL16" s="390"/>
      <c r="UEM16" s="389"/>
      <c r="UEN16" s="390"/>
      <c r="UEO16" s="389"/>
      <c r="UEP16" s="390"/>
      <c r="UEQ16" s="389"/>
      <c r="UER16" s="390"/>
      <c r="UES16" s="389"/>
      <c r="UET16" s="390"/>
      <c r="UEU16" s="389"/>
      <c r="UEV16" s="390"/>
      <c r="UEW16" s="389"/>
      <c r="UEX16" s="390"/>
      <c r="UEY16" s="389"/>
      <c r="UEZ16" s="390"/>
      <c r="UFA16" s="389"/>
      <c r="UFB16" s="390"/>
      <c r="UFC16" s="389"/>
      <c r="UFD16" s="390"/>
      <c r="UFE16" s="389"/>
      <c r="UFF16" s="390"/>
      <c r="UFG16" s="389"/>
      <c r="UFH16" s="390"/>
      <c r="UFI16" s="389"/>
      <c r="UFJ16" s="390"/>
      <c r="UFK16" s="389"/>
      <c r="UFL16" s="390"/>
      <c r="UFM16" s="389"/>
      <c r="UFN16" s="390"/>
      <c r="UFO16" s="389"/>
      <c r="UFP16" s="390"/>
      <c r="UFQ16" s="389"/>
      <c r="UFR16" s="390"/>
      <c r="UFS16" s="389"/>
      <c r="UFT16" s="390"/>
      <c r="UFU16" s="389"/>
      <c r="UFV16" s="390"/>
      <c r="UFW16" s="389"/>
      <c r="UFX16" s="390"/>
      <c r="UFY16" s="389"/>
      <c r="UFZ16" s="390"/>
      <c r="UGA16" s="389"/>
      <c r="UGB16" s="390"/>
      <c r="UGC16" s="389"/>
      <c r="UGD16" s="390"/>
      <c r="UGE16" s="389"/>
      <c r="UGF16" s="390"/>
      <c r="UGG16" s="389"/>
      <c r="UGH16" s="390"/>
      <c r="UGI16" s="389"/>
      <c r="UGJ16" s="390"/>
      <c r="UGK16" s="389"/>
      <c r="UGL16" s="390"/>
      <c r="UGM16" s="389"/>
      <c r="UGN16" s="390"/>
      <c r="UGO16" s="389"/>
      <c r="UGP16" s="390"/>
      <c r="UGQ16" s="389"/>
      <c r="UGR16" s="390"/>
      <c r="UGS16" s="389"/>
      <c r="UGT16" s="390"/>
      <c r="UGU16" s="389"/>
      <c r="UGV16" s="390"/>
      <c r="UGW16" s="389"/>
      <c r="UGX16" s="390"/>
      <c r="UGY16" s="389"/>
      <c r="UGZ16" s="390"/>
      <c r="UHA16" s="389"/>
      <c r="UHB16" s="390"/>
      <c r="UHC16" s="389"/>
      <c r="UHD16" s="390"/>
      <c r="UHE16" s="389"/>
      <c r="UHF16" s="390"/>
      <c r="UHG16" s="389"/>
      <c r="UHH16" s="390"/>
      <c r="UHI16" s="389"/>
      <c r="UHJ16" s="390"/>
      <c r="UHK16" s="389"/>
      <c r="UHL16" s="390"/>
      <c r="UHM16" s="389"/>
      <c r="UHN16" s="390"/>
      <c r="UHO16" s="389"/>
      <c r="UHP16" s="390"/>
      <c r="UHQ16" s="389"/>
      <c r="UHR16" s="390"/>
      <c r="UHS16" s="389"/>
      <c r="UHT16" s="390"/>
      <c r="UHU16" s="389"/>
      <c r="UHV16" s="390"/>
      <c r="UHW16" s="389"/>
      <c r="UHX16" s="390"/>
      <c r="UHY16" s="389"/>
      <c r="UHZ16" s="390"/>
      <c r="UIA16" s="389"/>
      <c r="UIB16" s="390"/>
      <c r="UIC16" s="389"/>
      <c r="UID16" s="390"/>
      <c r="UIE16" s="389"/>
      <c r="UIF16" s="390"/>
      <c r="UIG16" s="389"/>
      <c r="UIH16" s="390"/>
      <c r="UII16" s="389"/>
      <c r="UIJ16" s="390"/>
      <c r="UIK16" s="389"/>
      <c r="UIL16" s="390"/>
      <c r="UIM16" s="389"/>
      <c r="UIN16" s="390"/>
      <c r="UIO16" s="389"/>
      <c r="UIP16" s="390"/>
      <c r="UIQ16" s="389"/>
      <c r="UIR16" s="390"/>
      <c r="UIS16" s="389"/>
      <c r="UIT16" s="390"/>
      <c r="UIU16" s="389"/>
      <c r="UIV16" s="390"/>
      <c r="UIW16" s="389"/>
      <c r="UIX16" s="390"/>
      <c r="UIY16" s="389"/>
      <c r="UIZ16" s="390"/>
      <c r="UJA16" s="389"/>
      <c r="UJB16" s="390"/>
      <c r="UJC16" s="389"/>
      <c r="UJD16" s="390"/>
      <c r="UJE16" s="389"/>
      <c r="UJF16" s="390"/>
      <c r="UJG16" s="389"/>
      <c r="UJH16" s="390"/>
      <c r="UJI16" s="389"/>
      <c r="UJJ16" s="390"/>
      <c r="UJK16" s="389"/>
      <c r="UJL16" s="390"/>
      <c r="UJM16" s="389"/>
      <c r="UJN16" s="390"/>
      <c r="UJO16" s="389"/>
      <c r="UJP16" s="390"/>
      <c r="UJQ16" s="389"/>
      <c r="UJR16" s="390"/>
      <c r="UJS16" s="389"/>
      <c r="UJT16" s="390"/>
      <c r="UJU16" s="389"/>
      <c r="UJV16" s="390"/>
      <c r="UJW16" s="389"/>
      <c r="UJX16" s="390"/>
      <c r="UJY16" s="389"/>
      <c r="UJZ16" s="390"/>
      <c r="UKA16" s="389"/>
      <c r="UKB16" s="390"/>
      <c r="UKC16" s="389"/>
      <c r="UKD16" s="390"/>
      <c r="UKE16" s="389"/>
      <c r="UKF16" s="390"/>
      <c r="UKG16" s="389"/>
      <c r="UKH16" s="390"/>
      <c r="UKI16" s="389"/>
      <c r="UKJ16" s="390"/>
      <c r="UKK16" s="389"/>
      <c r="UKL16" s="390"/>
      <c r="UKM16" s="389"/>
      <c r="UKN16" s="390"/>
      <c r="UKO16" s="389"/>
      <c r="UKP16" s="390"/>
      <c r="UKQ16" s="389"/>
      <c r="UKR16" s="390"/>
      <c r="UKS16" s="389"/>
      <c r="UKT16" s="390"/>
      <c r="UKU16" s="389"/>
      <c r="UKV16" s="390"/>
      <c r="UKW16" s="389"/>
      <c r="UKX16" s="390"/>
      <c r="UKY16" s="389"/>
      <c r="UKZ16" s="390"/>
      <c r="ULA16" s="389"/>
      <c r="ULB16" s="390"/>
      <c r="ULC16" s="389"/>
      <c r="ULD16" s="390"/>
      <c r="ULE16" s="389"/>
      <c r="ULF16" s="390"/>
      <c r="ULG16" s="389"/>
      <c r="ULH16" s="390"/>
      <c r="ULI16" s="389"/>
      <c r="ULJ16" s="390"/>
      <c r="ULK16" s="389"/>
      <c r="ULL16" s="390"/>
      <c r="ULM16" s="389"/>
      <c r="ULN16" s="390"/>
      <c r="ULO16" s="389"/>
      <c r="ULP16" s="390"/>
      <c r="ULQ16" s="389"/>
      <c r="ULR16" s="390"/>
      <c r="ULS16" s="389"/>
      <c r="ULT16" s="390"/>
      <c r="ULU16" s="389"/>
      <c r="ULV16" s="390"/>
      <c r="ULW16" s="389"/>
      <c r="ULX16" s="390"/>
      <c r="ULY16" s="389"/>
      <c r="ULZ16" s="390"/>
      <c r="UMA16" s="389"/>
      <c r="UMB16" s="390"/>
      <c r="UMC16" s="389"/>
      <c r="UMD16" s="390"/>
      <c r="UME16" s="389"/>
      <c r="UMF16" s="390"/>
      <c r="UMG16" s="389"/>
      <c r="UMH16" s="390"/>
      <c r="UMI16" s="389"/>
      <c r="UMJ16" s="390"/>
      <c r="UMK16" s="389"/>
      <c r="UML16" s="390"/>
      <c r="UMM16" s="389"/>
      <c r="UMN16" s="390"/>
      <c r="UMO16" s="389"/>
      <c r="UMP16" s="390"/>
      <c r="UMQ16" s="389"/>
      <c r="UMR16" s="390"/>
      <c r="UMS16" s="389"/>
      <c r="UMT16" s="390"/>
      <c r="UMU16" s="389"/>
      <c r="UMV16" s="390"/>
      <c r="UMW16" s="389"/>
      <c r="UMX16" s="390"/>
      <c r="UMY16" s="389"/>
      <c r="UMZ16" s="390"/>
      <c r="UNA16" s="389"/>
      <c r="UNB16" s="390"/>
      <c r="UNC16" s="389"/>
      <c r="UND16" s="390"/>
      <c r="UNE16" s="389"/>
      <c r="UNF16" s="390"/>
      <c r="UNG16" s="389"/>
      <c r="UNH16" s="390"/>
      <c r="UNI16" s="389"/>
      <c r="UNJ16" s="390"/>
      <c r="UNK16" s="389"/>
      <c r="UNL16" s="390"/>
      <c r="UNM16" s="389"/>
      <c r="UNN16" s="390"/>
      <c r="UNO16" s="389"/>
      <c r="UNP16" s="390"/>
      <c r="UNQ16" s="389"/>
      <c r="UNR16" s="390"/>
      <c r="UNS16" s="389"/>
      <c r="UNT16" s="390"/>
      <c r="UNU16" s="389"/>
      <c r="UNV16" s="390"/>
      <c r="UNW16" s="389"/>
      <c r="UNX16" s="390"/>
      <c r="UNY16" s="389"/>
      <c r="UNZ16" s="390"/>
      <c r="UOA16" s="389"/>
      <c r="UOB16" s="390"/>
      <c r="UOC16" s="389"/>
      <c r="UOD16" s="390"/>
      <c r="UOE16" s="389"/>
      <c r="UOF16" s="390"/>
      <c r="UOG16" s="389"/>
      <c r="UOH16" s="390"/>
      <c r="UOI16" s="389"/>
      <c r="UOJ16" s="390"/>
      <c r="UOK16" s="389"/>
      <c r="UOL16" s="390"/>
      <c r="UOM16" s="389"/>
      <c r="UON16" s="390"/>
      <c r="UOO16" s="389"/>
      <c r="UOP16" s="390"/>
      <c r="UOQ16" s="389"/>
      <c r="UOR16" s="390"/>
      <c r="UOS16" s="389"/>
      <c r="UOT16" s="390"/>
      <c r="UOU16" s="389"/>
      <c r="UOV16" s="390"/>
      <c r="UOW16" s="389"/>
      <c r="UOX16" s="390"/>
      <c r="UOY16" s="389"/>
      <c r="UOZ16" s="390"/>
      <c r="UPA16" s="389"/>
      <c r="UPB16" s="390"/>
      <c r="UPC16" s="389"/>
      <c r="UPD16" s="390"/>
      <c r="UPE16" s="389"/>
      <c r="UPF16" s="390"/>
      <c r="UPG16" s="389"/>
      <c r="UPH16" s="390"/>
      <c r="UPI16" s="389"/>
      <c r="UPJ16" s="390"/>
      <c r="UPK16" s="389"/>
      <c r="UPL16" s="390"/>
      <c r="UPM16" s="389"/>
      <c r="UPN16" s="390"/>
      <c r="UPO16" s="389"/>
      <c r="UPP16" s="390"/>
      <c r="UPQ16" s="389"/>
      <c r="UPR16" s="390"/>
      <c r="UPS16" s="389"/>
      <c r="UPT16" s="390"/>
      <c r="UPU16" s="389"/>
      <c r="UPV16" s="390"/>
      <c r="UPW16" s="389"/>
      <c r="UPX16" s="390"/>
      <c r="UPY16" s="389"/>
      <c r="UPZ16" s="390"/>
      <c r="UQA16" s="389"/>
      <c r="UQB16" s="390"/>
      <c r="UQC16" s="389"/>
      <c r="UQD16" s="390"/>
      <c r="UQE16" s="389"/>
      <c r="UQF16" s="390"/>
      <c r="UQG16" s="389"/>
      <c r="UQH16" s="390"/>
      <c r="UQI16" s="389"/>
      <c r="UQJ16" s="390"/>
      <c r="UQK16" s="389"/>
      <c r="UQL16" s="390"/>
      <c r="UQM16" s="389"/>
      <c r="UQN16" s="390"/>
      <c r="UQO16" s="389"/>
      <c r="UQP16" s="390"/>
      <c r="UQQ16" s="389"/>
      <c r="UQR16" s="390"/>
      <c r="UQS16" s="389"/>
      <c r="UQT16" s="390"/>
      <c r="UQU16" s="389"/>
      <c r="UQV16" s="390"/>
      <c r="UQW16" s="389"/>
      <c r="UQX16" s="390"/>
      <c r="UQY16" s="389"/>
      <c r="UQZ16" s="390"/>
      <c r="URA16" s="389"/>
      <c r="URB16" s="390"/>
      <c r="URC16" s="389"/>
      <c r="URD16" s="390"/>
      <c r="URE16" s="389"/>
      <c r="URF16" s="390"/>
      <c r="URG16" s="389"/>
      <c r="URH16" s="390"/>
      <c r="URI16" s="389"/>
      <c r="URJ16" s="390"/>
      <c r="URK16" s="389"/>
      <c r="URL16" s="390"/>
      <c r="URM16" s="389"/>
      <c r="URN16" s="390"/>
      <c r="URO16" s="389"/>
      <c r="URP16" s="390"/>
      <c r="URQ16" s="389"/>
      <c r="URR16" s="390"/>
      <c r="URS16" s="389"/>
      <c r="URT16" s="390"/>
      <c r="URU16" s="389"/>
      <c r="URV16" s="390"/>
      <c r="URW16" s="389"/>
      <c r="URX16" s="390"/>
      <c r="URY16" s="389"/>
      <c r="URZ16" s="390"/>
      <c r="USA16" s="389"/>
      <c r="USB16" s="390"/>
      <c r="USC16" s="389"/>
      <c r="USD16" s="390"/>
      <c r="USE16" s="389"/>
      <c r="USF16" s="390"/>
      <c r="USG16" s="389"/>
      <c r="USH16" s="390"/>
      <c r="USI16" s="389"/>
      <c r="USJ16" s="390"/>
      <c r="USK16" s="389"/>
      <c r="USL16" s="390"/>
      <c r="USM16" s="389"/>
      <c r="USN16" s="390"/>
      <c r="USO16" s="389"/>
      <c r="USP16" s="390"/>
      <c r="USQ16" s="389"/>
      <c r="USR16" s="390"/>
      <c r="USS16" s="389"/>
      <c r="UST16" s="390"/>
      <c r="USU16" s="389"/>
      <c r="USV16" s="390"/>
      <c r="USW16" s="389"/>
      <c r="USX16" s="390"/>
      <c r="USY16" s="389"/>
      <c r="USZ16" s="390"/>
      <c r="UTA16" s="389"/>
      <c r="UTB16" s="390"/>
      <c r="UTC16" s="389"/>
      <c r="UTD16" s="390"/>
      <c r="UTE16" s="389"/>
      <c r="UTF16" s="390"/>
      <c r="UTG16" s="389"/>
      <c r="UTH16" s="390"/>
      <c r="UTI16" s="389"/>
      <c r="UTJ16" s="390"/>
      <c r="UTK16" s="389"/>
      <c r="UTL16" s="390"/>
      <c r="UTM16" s="389"/>
      <c r="UTN16" s="390"/>
      <c r="UTO16" s="389"/>
      <c r="UTP16" s="390"/>
      <c r="UTQ16" s="389"/>
      <c r="UTR16" s="390"/>
      <c r="UTS16" s="389"/>
      <c r="UTT16" s="390"/>
      <c r="UTU16" s="389"/>
      <c r="UTV16" s="390"/>
      <c r="UTW16" s="389"/>
      <c r="UTX16" s="390"/>
      <c r="UTY16" s="389"/>
      <c r="UTZ16" s="390"/>
      <c r="UUA16" s="389"/>
      <c r="UUB16" s="390"/>
      <c r="UUC16" s="389"/>
      <c r="UUD16" s="390"/>
      <c r="UUE16" s="389"/>
      <c r="UUF16" s="390"/>
      <c r="UUG16" s="389"/>
      <c r="UUH16" s="390"/>
      <c r="UUI16" s="389"/>
      <c r="UUJ16" s="390"/>
      <c r="UUK16" s="389"/>
      <c r="UUL16" s="390"/>
      <c r="UUM16" s="389"/>
      <c r="UUN16" s="390"/>
      <c r="UUO16" s="389"/>
      <c r="UUP16" s="390"/>
      <c r="UUQ16" s="389"/>
      <c r="UUR16" s="390"/>
      <c r="UUS16" s="389"/>
      <c r="UUT16" s="390"/>
      <c r="UUU16" s="389"/>
      <c r="UUV16" s="390"/>
      <c r="UUW16" s="389"/>
      <c r="UUX16" s="390"/>
      <c r="UUY16" s="389"/>
      <c r="UUZ16" s="390"/>
      <c r="UVA16" s="389"/>
      <c r="UVB16" s="390"/>
      <c r="UVC16" s="389"/>
      <c r="UVD16" s="390"/>
      <c r="UVE16" s="389"/>
      <c r="UVF16" s="390"/>
      <c r="UVG16" s="389"/>
      <c r="UVH16" s="390"/>
      <c r="UVI16" s="389"/>
      <c r="UVJ16" s="390"/>
      <c r="UVK16" s="389"/>
      <c r="UVL16" s="390"/>
      <c r="UVM16" s="389"/>
      <c r="UVN16" s="390"/>
      <c r="UVO16" s="389"/>
      <c r="UVP16" s="390"/>
      <c r="UVQ16" s="389"/>
      <c r="UVR16" s="390"/>
      <c r="UVS16" s="389"/>
      <c r="UVT16" s="390"/>
      <c r="UVU16" s="389"/>
      <c r="UVV16" s="390"/>
      <c r="UVW16" s="389"/>
      <c r="UVX16" s="390"/>
      <c r="UVY16" s="389"/>
      <c r="UVZ16" s="390"/>
      <c r="UWA16" s="389"/>
      <c r="UWB16" s="390"/>
      <c r="UWC16" s="389"/>
      <c r="UWD16" s="390"/>
      <c r="UWE16" s="389"/>
      <c r="UWF16" s="390"/>
      <c r="UWG16" s="389"/>
      <c r="UWH16" s="390"/>
      <c r="UWI16" s="389"/>
      <c r="UWJ16" s="390"/>
      <c r="UWK16" s="389"/>
      <c r="UWL16" s="390"/>
      <c r="UWM16" s="389"/>
      <c r="UWN16" s="390"/>
      <c r="UWO16" s="389"/>
      <c r="UWP16" s="390"/>
      <c r="UWQ16" s="389"/>
      <c r="UWR16" s="390"/>
      <c r="UWS16" s="389"/>
      <c r="UWT16" s="390"/>
      <c r="UWU16" s="389"/>
      <c r="UWV16" s="390"/>
      <c r="UWW16" s="389"/>
      <c r="UWX16" s="390"/>
      <c r="UWY16" s="389"/>
      <c r="UWZ16" s="390"/>
      <c r="UXA16" s="389"/>
      <c r="UXB16" s="390"/>
      <c r="UXC16" s="389"/>
      <c r="UXD16" s="390"/>
      <c r="UXE16" s="389"/>
      <c r="UXF16" s="390"/>
      <c r="UXG16" s="389"/>
      <c r="UXH16" s="390"/>
      <c r="UXI16" s="389"/>
      <c r="UXJ16" s="390"/>
      <c r="UXK16" s="389"/>
      <c r="UXL16" s="390"/>
      <c r="UXM16" s="389"/>
      <c r="UXN16" s="390"/>
      <c r="UXO16" s="389"/>
      <c r="UXP16" s="390"/>
      <c r="UXQ16" s="389"/>
      <c r="UXR16" s="390"/>
      <c r="UXS16" s="389"/>
      <c r="UXT16" s="390"/>
      <c r="UXU16" s="389"/>
      <c r="UXV16" s="390"/>
      <c r="UXW16" s="389"/>
      <c r="UXX16" s="390"/>
      <c r="UXY16" s="389"/>
      <c r="UXZ16" s="390"/>
      <c r="UYA16" s="389"/>
      <c r="UYB16" s="390"/>
      <c r="UYC16" s="389"/>
      <c r="UYD16" s="390"/>
      <c r="UYE16" s="389"/>
      <c r="UYF16" s="390"/>
      <c r="UYG16" s="389"/>
      <c r="UYH16" s="390"/>
      <c r="UYI16" s="389"/>
      <c r="UYJ16" s="390"/>
      <c r="UYK16" s="389"/>
      <c r="UYL16" s="390"/>
      <c r="UYM16" s="389"/>
      <c r="UYN16" s="390"/>
      <c r="UYO16" s="389"/>
      <c r="UYP16" s="390"/>
      <c r="UYQ16" s="389"/>
      <c r="UYR16" s="390"/>
      <c r="UYS16" s="389"/>
      <c r="UYT16" s="390"/>
      <c r="UYU16" s="389"/>
      <c r="UYV16" s="390"/>
      <c r="UYW16" s="389"/>
      <c r="UYX16" s="390"/>
      <c r="UYY16" s="389"/>
      <c r="UYZ16" s="390"/>
      <c r="UZA16" s="389"/>
      <c r="UZB16" s="390"/>
      <c r="UZC16" s="389"/>
      <c r="UZD16" s="390"/>
      <c r="UZE16" s="389"/>
      <c r="UZF16" s="390"/>
      <c r="UZG16" s="389"/>
      <c r="UZH16" s="390"/>
      <c r="UZI16" s="389"/>
      <c r="UZJ16" s="390"/>
      <c r="UZK16" s="389"/>
      <c r="UZL16" s="390"/>
      <c r="UZM16" s="389"/>
      <c r="UZN16" s="390"/>
      <c r="UZO16" s="389"/>
      <c r="UZP16" s="390"/>
      <c r="UZQ16" s="389"/>
      <c r="UZR16" s="390"/>
      <c r="UZS16" s="389"/>
      <c r="UZT16" s="390"/>
      <c r="UZU16" s="389"/>
      <c r="UZV16" s="390"/>
      <c r="UZW16" s="389"/>
      <c r="UZX16" s="390"/>
      <c r="UZY16" s="389"/>
      <c r="UZZ16" s="390"/>
      <c r="VAA16" s="389"/>
      <c r="VAB16" s="390"/>
      <c r="VAC16" s="389"/>
      <c r="VAD16" s="390"/>
      <c r="VAE16" s="389"/>
      <c r="VAF16" s="390"/>
      <c r="VAG16" s="389"/>
      <c r="VAH16" s="390"/>
      <c r="VAI16" s="389"/>
      <c r="VAJ16" s="390"/>
      <c r="VAK16" s="389"/>
      <c r="VAL16" s="390"/>
      <c r="VAM16" s="389"/>
      <c r="VAN16" s="390"/>
      <c r="VAO16" s="389"/>
      <c r="VAP16" s="390"/>
      <c r="VAQ16" s="389"/>
      <c r="VAR16" s="390"/>
      <c r="VAS16" s="389"/>
      <c r="VAT16" s="390"/>
      <c r="VAU16" s="389"/>
      <c r="VAV16" s="390"/>
      <c r="VAW16" s="389"/>
      <c r="VAX16" s="390"/>
      <c r="VAY16" s="389"/>
      <c r="VAZ16" s="390"/>
      <c r="VBA16" s="389"/>
      <c r="VBB16" s="390"/>
      <c r="VBC16" s="389"/>
      <c r="VBD16" s="390"/>
      <c r="VBE16" s="389"/>
      <c r="VBF16" s="390"/>
      <c r="VBG16" s="389"/>
      <c r="VBH16" s="390"/>
      <c r="VBI16" s="389"/>
      <c r="VBJ16" s="390"/>
      <c r="VBK16" s="389"/>
      <c r="VBL16" s="390"/>
      <c r="VBM16" s="389"/>
      <c r="VBN16" s="390"/>
      <c r="VBO16" s="389"/>
      <c r="VBP16" s="390"/>
      <c r="VBQ16" s="389"/>
      <c r="VBR16" s="390"/>
      <c r="VBS16" s="389"/>
      <c r="VBT16" s="390"/>
      <c r="VBU16" s="389"/>
      <c r="VBV16" s="390"/>
      <c r="VBW16" s="389"/>
      <c r="VBX16" s="390"/>
      <c r="VBY16" s="389"/>
      <c r="VBZ16" s="390"/>
      <c r="VCA16" s="389"/>
      <c r="VCB16" s="390"/>
      <c r="VCC16" s="389"/>
      <c r="VCD16" s="390"/>
      <c r="VCE16" s="389"/>
      <c r="VCF16" s="390"/>
      <c r="VCG16" s="389"/>
      <c r="VCH16" s="390"/>
      <c r="VCI16" s="389"/>
      <c r="VCJ16" s="390"/>
      <c r="VCK16" s="389"/>
      <c r="VCL16" s="390"/>
      <c r="VCM16" s="389"/>
      <c r="VCN16" s="390"/>
      <c r="VCO16" s="389"/>
      <c r="VCP16" s="390"/>
      <c r="VCQ16" s="389"/>
      <c r="VCR16" s="390"/>
      <c r="VCS16" s="389"/>
      <c r="VCT16" s="390"/>
      <c r="VCU16" s="389"/>
      <c r="VCV16" s="390"/>
      <c r="VCW16" s="389"/>
      <c r="VCX16" s="390"/>
      <c r="VCY16" s="389"/>
      <c r="VCZ16" s="390"/>
      <c r="VDA16" s="389"/>
      <c r="VDB16" s="390"/>
      <c r="VDC16" s="389"/>
      <c r="VDD16" s="390"/>
      <c r="VDE16" s="389"/>
      <c r="VDF16" s="390"/>
      <c r="VDG16" s="389"/>
      <c r="VDH16" s="390"/>
      <c r="VDI16" s="389"/>
      <c r="VDJ16" s="390"/>
      <c r="VDK16" s="389"/>
      <c r="VDL16" s="390"/>
      <c r="VDM16" s="389"/>
      <c r="VDN16" s="390"/>
      <c r="VDO16" s="389"/>
      <c r="VDP16" s="390"/>
      <c r="VDQ16" s="389"/>
      <c r="VDR16" s="390"/>
      <c r="VDS16" s="389"/>
      <c r="VDT16" s="390"/>
      <c r="VDU16" s="389"/>
      <c r="VDV16" s="390"/>
      <c r="VDW16" s="389"/>
      <c r="VDX16" s="390"/>
      <c r="VDY16" s="389"/>
      <c r="VDZ16" s="390"/>
      <c r="VEA16" s="389"/>
      <c r="VEB16" s="390"/>
      <c r="VEC16" s="389"/>
      <c r="VED16" s="390"/>
      <c r="VEE16" s="389"/>
      <c r="VEF16" s="390"/>
      <c r="VEG16" s="389"/>
      <c r="VEH16" s="390"/>
      <c r="VEI16" s="389"/>
      <c r="VEJ16" s="390"/>
      <c r="VEK16" s="389"/>
      <c r="VEL16" s="390"/>
      <c r="VEM16" s="389"/>
      <c r="VEN16" s="390"/>
      <c r="VEO16" s="389"/>
      <c r="VEP16" s="390"/>
      <c r="VEQ16" s="389"/>
      <c r="VER16" s="390"/>
      <c r="VES16" s="389"/>
      <c r="VET16" s="390"/>
      <c r="VEU16" s="389"/>
      <c r="VEV16" s="390"/>
      <c r="VEW16" s="389"/>
      <c r="VEX16" s="390"/>
      <c r="VEY16" s="389"/>
      <c r="VEZ16" s="390"/>
      <c r="VFA16" s="389"/>
      <c r="VFB16" s="390"/>
      <c r="VFC16" s="389"/>
      <c r="VFD16" s="390"/>
      <c r="VFE16" s="389"/>
      <c r="VFF16" s="390"/>
      <c r="VFG16" s="389"/>
      <c r="VFH16" s="390"/>
      <c r="VFI16" s="389"/>
      <c r="VFJ16" s="390"/>
      <c r="VFK16" s="389"/>
      <c r="VFL16" s="390"/>
      <c r="VFM16" s="389"/>
      <c r="VFN16" s="390"/>
      <c r="VFO16" s="389"/>
      <c r="VFP16" s="390"/>
      <c r="VFQ16" s="389"/>
      <c r="VFR16" s="390"/>
      <c r="VFS16" s="389"/>
      <c r="VFT16" s="390"/>
      <c r="VFU16" s="389"/>
      <c r="VFV16" s="390"/>
      <c r="VFW16" s="389"/>
      <c r="VFX16" s="390"/>
      <c r="VFY16" s="389"/>
      <c r="VFZ16" s="390"/>
      <c r="VGA16" s="389"/>
      <c r="VGB16" s="390"/>
      <c r="VGC16" s="389"/>
      <c r="VGD16" s="390"/>
      <c r="VGE16" s="389"/>
      <c r="VGF16" s="390"/>
      <c r="VGG16" s="389"/>
      <c r="VGH16" s="390"/>
      <c r="VGI16" s="389"/>
      <c r="VGJ16" s="390"/>
      <c r="VGK16" s="389"/>
      <c r="VGL16" s="390"/>
      <c r="VGM16" s="389"/>
      <c r="VGN16" s="390"/>
      <c r="VGO16" s="389"/>
      <c r="VGP16" s="390"/>
      <c r="VGQ16" s="389"/>
      <c r="VGR16" s="390"/>
      <c r="VGS16" s="389"/>
      <c r="VGT16" s="390"/>
      <c r="VGU16" s="389"/>
      <c r="VGV16" s="390"/>
      <c r="VGW16" s="389"/>
      <c r="VGX16" s="390"/>
      <c r="VGY16" s="389"/>
      <c r="VGZ16" s="390"/>
      <c r="VHA16" s="389"/>
      <c r="VHB16" s="390"/>
      <c r="VHC16" s="389"/>
      <c r="VHD16" s="390"/>
      <c r="VHE16" s="389"/>
      <c r="VHF16" s="390"/>
      <c r="VHG16" s="389"/>
      <c r="VHH16" s="390"/>
      <c r="VHI16" s="389"/>
      <c r="VHJ16" s="390"/>
      <c r="VHK16" s="389"/>
      <c r="VHL16" s="390"/>
      <c r="VHM16" s="389"/>
      <c r="VHN16" s="390"/>
      <c r="VHO16" s="389"/>
      <c r="VHP16" s="390"/>
      <c r="VHQ16" s="389"/>
      <c r="VHR16" s="390"/>
      <c r="VHS16" s="389"/>
      <c r="VHT16" s="390"/>
      <c r="VHU16" s="389"/>
      <c r="VHV16" s="390"/>
      <c r="VHW16" s="389"/>
      <c r="VHX16" s="390"/>
      <c r="VHY16" s="389"/>
      <c r="VHZ16" s="390"/>
      <c r="VIA16" s="389"/>
      <c r="VIB16" s="390"/>
      <c r="VIC16" s="389"/>
      <c r="VID16" s="390"/>
      <c r="VIE16" s="389"/>
      <c r="VIF16" s="390"/>
      <c r="VIG16" s="389"/>
      <c r="VIH16" s="390"/>
      <c r="VII16" s="389"/>
      <c r="VIJ16" s="390"/>
      <c r="VIK16" s="389"/>
      <c r="VIL16" s="390"/>
      <c r="VIM16" s="389"/>
      <c r="VIN16" s="390"/>
      <c r="VIO16" s="389"/>
      <c r="VIP16" s="390"/>
      <c r="VIQ16" s="389"/>
      <c r="VIR16" s="390"/>
      <c r="VIS16" s="389"/>
      <c r="VIT16" s="390"/>
      <c r="VIU16" s="389"/>
      <c r="VIV16" s="390"/>
      <c r="VIW16" s="389"/>
      <c r="VIX16" s="390"/>
      <c r="VIY16" s="389"/>
      <c r="VIZ16" s="390"/>
      <c r="VJA16" s="389"/>
      <c r="VJB16" s="390"/>
      <c r="VJC16" s="389"/>
      <c r="VJD16" s="390"/>
      <c r="VJE16" s="389"/>
      <c r="VJF16" s="390"/>
      <c r="VJG16" s="389"/>
      <c r="VJH16" s="390"/>
      <c r="VJI16" s="389"/>
      <c r="VJJ16" s="390"/>
      <c r="VJK16" s="389"/>
      <c r="VJL16" s="390"/>
      <c r="VJM16" s="389"/>
      <c r="VJN16" s="390"/>
      <c r="VJO16" s="389"/>
      <c r="VJP16" s="390"/>
      <c r="VJQ16" s="389"/>
      <c r="VJR16" s="390"/>
      <c r="VJS16" s="389"/>
      <c r="VJT16" s="390"/>
      <c r="VJU16" s="389"/>
      <c r="VJV16" s="390"/>
      <c r="VJW16" s="389"/>
      <c r="VJX16" s="390"/>
      <c r="VJY16" s="389"/>
      <c r="VJZ16" s="390"/>
      <c r="VKA16" s="389"/>
      <c r="VKB16" s="390"/>
      <c r="VKC16" s="389"/>
      <c r="VKD16" s="390"/>
      <c r="VKE16" s="389"/>
      <c r="VKF16" s="390"/>
      <c r="VKG16" s="389"/>
      <c r="VKH16" s="390"/>
      <c r="VKI16" s="389"/>
      <c r="VKJ16" s="390"/>
      <c r="VKK16" s="389"/>
      <c r="VKL16" s="390"/>
      <c r="VKM16" s="389"/>
      <c r="VKN16" s="390"/>
      <c r="VKO16" s="389"/>
      <c r="VKP16" s="390"/>
      <c r="VKQ16" s="389"/>
      <c r="VKR16" s="390"/>
      <c r="VKS16" s="389"/>
      <c r="VKT16" s="390"/>
      <c r="VKU16" s="389"/>
      <c r="VKV16" s="390"/>
      <c r="VKW16" s="389"/>
      <c r="VKX16" s="390"/>
      <c r="VKY16" s="389"/>
      <c r="VKZ16" s="390"/>
      <c r="VLA16" s="389"/>
      <c r="VLB16" s="390"/>
      <c r="VLC16" s="389"/>
      <c r="VLD16" s="390"/>
      <c r="VLE16" s="389"/>
      <c r="VLF16" s="390"/>
      <c r="VLG16" s="389"/>
      <c r="VLH16" s="390"/>
      <c r="VLI16" s="389"/>
      <c r="VLJ16" s="390"/>
      <c r="VLK16" s="389"/>
      <c r="VLL16" s="390"/>
      <c r="VLM16" s="389"/>
      <c r="VLN16" s="390"/>
      <c r="VLO16" s="389"/>
      <c r="VLP16" s="390"/>
      <c r="VLQ16" s="389"/>
      <c r="VLR16" s="390"/>
      <c r="VLS16" s="389"/>
      <c r="VLT16" s="390"/>
      <c r="VLU16" s="389"/>
      <c r="VLV16" s="390"/>
      <c r="VLW16" s="389"/>
      <c r="VLX16" s="390"/>
      <c r="VLY16" s="389"/>
      <c r="VLZ16" s="390"/>
      <c r="VMA16" s="389"/>
      <c r="VMB16" s="390"/>
      <c r="VMC16" s="389"/>
      <c r="VMD16" s="390"/>
      <c r="VME16" s="389"/>
      <c r="VMF16" s="390"/>
      <c r="VMG16" s="389"/>
      <c r="VMH16" s="390"/>
      <c r="VMI16" s="389"/>
      <c r="VMJ16" s="390"/>
      <c r="VMK16" s="389"/>
      <c r="VML16" s="390"/>
      <c r="VMM16" s="389"/>
      <c r="VMN16" s="390"/>
      <c r="VMO16" s="389"/>
      <c r="VMP16" s="390"/>
      <c r="VMQ16" s="389"/>
      <c r="VMR16" s="390"/>
      <c r="VMS16" s="389"/>
      <c r="VMT16" s="390"/>
      <c r="VMU16" s="389"/>
      <c r="VMV16" s="390"/>
      <c r="VMW16" s="389"/>
      <c r="VMX16" s="390"/>
      <c r="VMY16" s="389"/>
      <c r="VMZ16" s="390"/>
      <c r="VNA16" s="389"/>
      <c r="VNB16" s="390"/>
      <c r="VNC16" s="389"/>
      <c r="VND16" s="390"/>
      <c r="VNE16" s="389"/>
      <c r="VNF16" s="390"/>
      <c r="VNG16" s="389"/>
      <c r="VNH16" s="390"/>
      <c r="VNI16" s="389"/>
      <c r="VNJ16" s="390"/>
      <c r="VNK16" s="389"/>
      <c r="VNL16" s="390"/>
      <c r="VNM16" s="389"/>
      <c r="VNN16" s="390"/>
      <c r="VNO16" s="389"/>
      <c r="VNP16" s="390"/>
      <c r="VNQ16" s="389"/>
      <c r="VNR16" s="390"/>
      <c r="VNS16" s="389"/>
      <c r="VNT16" s="390"/>
      <c r="VNU16" s="389"/>
      <c r="VNV16" s="390"/>
      <c r="VNW16" s="389"/>
      <c r="VNX16" s="390"/>
      <c r="VNY16" s="389"/>
      <c r="VNZ16" s="390"/>
      <c r="VOA16" s="389"/>
      <c r="VOB16" s="390"/>
      <c r="VOC16" s="389"/>
      <c r="VOD16" s="390"/>
      <c r="VOE16" s="389"/>
      <c r="VOF16" s="390"/>
      <c r="VOG16" s="389"/>
      <c r="VOH16" s="390"/>
      <c r="VOI16" s="389"/>
      <c r="VOJ16" s="390"/>
      <c r="VOK16" s="389"/>
      <c r="VOL16" s="390"/>
      <c r="VOM16" s="389"/>
      <c r="VON16" s="390"/>
      <c r="VOO16" s="389"/>
      <c r="VOP16" s="390"/>
      <c r="VOQ16" s="389"/>
      <c r="VOR16" s="390"/>
      <c r="VOS16" s="389"/>
      <c r="VOT16" s="390"/>
      <c r="VOU16" s="389"/>
      <c r="VOV16" s="390"/>
      <c r="VOW16" s="389"/>
      <c r="VOX16" s="390"/>
      <c r="VOY16" s="389"/>
      <c r="VOZ16" s="390"/>
      <c r="VPA16" s="389"/>
      <c r="VPB16" s="390"/>
      <c r="VPC16" s="389"/>
      <c r="VPD16" s="390"/>
      <c r="VPE16" s="389"/>
      <c r="VPF16" s="390"/>
      <c r="VPG16" s="389"/>
      <c r="VPH16" s="390"/>
      <c r="VPI16" s="389"/>
      <c r="VPJ16" s="390"/>
      <c r="VPK16" s="389"/>
      <c r="VPL16" s="390"/>
      <c r="VPM16" s="389"/>
      <c r="VPN16" s="390"/>
      <c r="VPO16" s="389"/>
      <c r="VPP16" s="390"/>
      <c r="VPQ16" s="389"/>
      <c r="VPR16" s="390"/>
      <c r="VPS16" s="389"/>
      <c r="VPT16" s="390"/>
      <c r="VPU16" s="389"/>
      <c r="VPV16" s="390"/>
      <c r="VPW16" s="389"/>
      <c r="VPX16" s="390"/>
      <c r="VPY16" s="389"/>
      <c r="VPZ16" s="390"/>
      <c r="VQA16" s="389"/>
      <c r="VQB16" s="390"/>
      <c r="VQC16" s="389"/>
      <c r="VQD16" s="390"/>
      <c r="VQE16" s="389"/>
      <c r="VQF16" s="390"/>
      <c r="VQG16" s="389"/>
      <c r="VQH16" s="390"/>
      <c r="VQI16" s="389"/>
      <c r="VQJ16" s="390"/>
      <c r="VQK16" s="389"/>
      <c r="VQL16" s="390"/>
      <c r="VQM16" s="389"/>
      <c r="VQN16" s="390"/>
      <c r="VQO16" s="389"/>
      <c r="VQP16" s="390"/>
      <c r="VQQ16" s="389"/>
      <c r="VQR16" s="390"/>
      <c r="VQS16" s="389"/>
      <c r="VQT16" s="390"/>
      <c r="VQU16" s="389"/>
      <c r="VQV16" s="390"/>
      <c r="VQW16" s="389"/>
      <c r="VQX16" s="390"/>
      <c r="VQY16" s="389"/>
      <c r="VQZ16" s="390"/>
      <c r="VRA16" s="389"/>
      <c r="VRB16" s="390"/>
      <c r="VRC16" s="389"/>
      <c r="VRD16" s="390"/>
      <c r="VRE16" s="389"/>
      <c r="VRF16" s="390"/>
      <c r="VRG16" s="389"/>
      <c r="VRH16" s="390"/>
      <c r="VRI16" s="389"/>
      <c r="VRJ16" s="390"/>
      <c r="VRK16" s="389"/>
      <c r="VRL16" s="390"/>
      <c r="VRM16" s="389"/>
      <c r="VRN16" s="390"/>
      <c r="VRO16" s="389"/>
      <c r="VRP16" s="390"/>
      <c r="VRQ16" s="389"/>
      <c r="VRR16" s="390"/>
      <c r="VRS16" s="389"/>
      <c r="VRT16" s="390"/>
      <c r="VRU16" s="389"/>
      <c r="VRV16" s="390"/>
      <c r="VRW16" s="389"/>
      <c r="VRX16" s="390"/>
      <c r="VRY16" s="389"/>
      <c r="VRZ16" s="390"/>
      <c r="VSA16" s="389"/>
      <c r="VSB16" s="390"/>
      <c r="VSC16" s="389"/>
      <c r="VSD16" s="390"/>
      <c r="VSE16" s="389"/>
      <c r="VSF16" s="390"/>
      <c r="VSG16" s="389"/>
      <c r="VSH16" s="390"/>
      <c r="VSI16" s="389"/>
      <c r="VSJ16" s="390"/>
      <c r="VSK16" s="389"/>
      <c r="VSL16" s="390"/>
      <c r="VSM16" s="389"/>
      <c r="VSN16" s="390"/>
      <c r="VSO16" s="389"/>
      <c r="VSP16" s="390"/>
      <c r="VSQ16" s="389"/>
      <c r="VSR16" s="390"/>
      <c r="VSS16" s="389"/>
      <c r="VST16" s="390"/>
      <c r="VSU16" s="389"/>
      <c r="VSV16" s="390"/>
      <c r="VSW16" s="389"/>
      <c r="VSX16" s="390"/>
      <c r="VSY16" s="389"/>
      <c r="VSZ16" s="390"/>
      <c r="VTA16" s="389"/>
      <c r="VTB16" s="390"/>
      <c r="VTC16" s="389"/>
      <c r="VTD16" s="390"/>
      <c r="VTE16" s="389"/>
      <c r="VTF16" s="390"/>
      <c r="VTG16" s="389"/>
      <c r="VTH16" s="390"/>
      <c r="VTI16" s="389"/>
      <c r="VTJ16" s="390"/>
      <c r="VTK16" s="389"/>
      <c r="VTL16" s="390"/>
      <c r="VTM16" s="389"/>
      <c r="VTN16" s="390"/>
      <c r="VTO16" s="389"/>
      <c r="VTP16" s="390"/>
      <c r="VTQ16" s="389"/>
      <c r="VTR16" s="390"/>
      <c r="VTS16" s="389"/>
      <c r="VTT16" s="390"/>
      <c r="VTU16" s="389"/>
      <c r="VTV16" s="390"/>
      <c r="VTW16" s="389"/>
      <c r="VTX16" s="390"/>
      <c r="VTY16" s="389"/>
      <c r="VTZ16" s="390"/>
      <c r="VUA16" s="389"/>
      <c r="VUB16" s="390"/>
      <c r="VUC16" s="389"/>
      <c r="VUD16" s="390"/>
      <c r="VUE16" s="389"/>
      <c r="VUF16" s="390"/>
      <c r="VUG16" s="389"/>
      <c r="VUH16" s="390"/>
      <c r="VUI16" s="389"/>
      <c r="VUJ16" s="390"/>
      <c r="VUK16" s="389"/>
      <c r="VUL16" s="390"/>
      <c r="VUM16" s="389"/>
      <c r="VUN16" s="390"/>
      <c r="VUO16" s="389"/>
      <c r="VUP16" s="390"/>
      <c r="VUQ16" s="389"/>
      <c r="VUR16" s="390"/>
      <c r="VUS16" s="389"/>
      <c r="VUT16" s="390"/>
      <c r="VUU16" s="389"/>
      <c r="VUV16" s="390"/>
      <c r="VUW16" s="389"/>
      <c r="VUX16" s="390"/>
      <c r="VUY16" s="389"/>
      <c r="VUZ16" s="390"/>
      <c r="VVA16" s="389"/>
      <c r="VVB16" s="390"/>
      <c r="VVC16" s="389"/>
      <c r="VVD16" s="390"/>
      <c r="VVE16" s="389"/>
      <c r="VVF16" s="390"/>
      <c r="VVG16" s="389"/>
      <c r="VVH16" s="390"/>
      <c r="VVI16" s="389"/>
      <c r="VVJ16" s="390"/>
      <c r="VVK16" s="389"/>
      <c r="VVL16" s="390"/>
      <c r="VVM16" s="389"/>
      <c r="VVN16" s="390"/>
      <c r="VVO16" s="389"/>
      <c r="VVP16" s="390"/>
      <c r="VVQ16" s="389"/>
      <c r="VVR16" s="390"/>
      <c r="VVS16" s="389"/>
      <c r="VVT16" s="390"/>
      <c r="VVU16" s="389"/>
      <c r="VVV16" s="390"/>
      <c r="VVW16" s="389"/>
      <c r="VVX16" s="390"/>
      <c r="VVY16" s="389"/>
      <c r="VVZ16" s="390"/>
      <c r="VWA16" s="389"/>
      <c r="VWB16" s="390"/>
      <c r="VWC16" s="389"/>
      <c r="VWD16" s="390"/>
      <c r="VWE16" s="389"/>
      <c r="VWF16" s="390"/>
      <c r="VWG16" s="389"/>
      <c r="VWH16" s="390"/>
      <c r="VWI16" s="389"/>
      <c r="VWJ16" s="390"/>
      <c r="VWK16" s="389"/>
      <c r="VWL16" s="390"/>
      <c r="VWM16" s="389"/>
      <c r="VWN16" s="390"/>
      <c r="VWO16" s="389"/>
      <c r="VWP16" s="390"/>
      <c r="VWQ16" s="389"/>
      <c r="VWR16" s="390"/>
      <c r="VWS16" s="389"/>
      <c r="VWT16" s="390"/>
      <c r="VWU16" s="389"/>
      <c r="VWV16" s="390"/>
      <c r="VWW16" s="389"/>
      <c r="VWX16" s="390"/>
      <c r="VWY16" s="389"/>
      <c r="VWZ16" s="390"/>
      <c r="VXA16" s="389"/>
      <c r="VXB16" s="390"/>
      <c r="VXC16" s="389"/>
      <c r="VXD16" s="390"/>
      <c r="VXE16" s="389"/>
      <c r="VXF16" s="390"/>
      <c r="VXG16" s="389"/>
      <c r="VXH16" s="390"/>
      <c r="VXI16" s="389"/>
      <c r="VXJ16" s="390"/>
      <c r="VXK16" s="389"/>
      <c r="VXL16" s="390"/>
      <c r="VXM16" s="389"/>
      <c r="VXN16" s="390"/>
      <c r="VXO16" s="389"/>
      <c r="VXP16" s="390"/>
      <c r="VXQ16" s="389"/>
      <c r="VXR16" s="390"/>
      <c r="VXS16" s="389"/>
      <c r="VXT16" s="390"/>
      <c r="VXU16" s="389"/>
      <c r="VXV16" s="390"/>
      <c r="VXW16" s="389"/>
      <c r="VXX16" s="390"/>
      <c r="VXY16" s="389"/>
      <c r="VXZ16" s="390"/>
      <c r="VYA16" s="389"/>
      <c r="VYB16" s="390"/>
      <c r="VYC16" s="389"/>
      <c r="VYD16" s="390"/>
      <c r="VYE16" s="389"/>
      <c r="VYF16" s="390"/>
      <c r="VYG16" s="389"/>
      <c r="VYH16" s="390"/>
      <c r="VYI16" s="389"/>
      <c r="VYJ16" s="390"/>
      <c r="VYK16" s="389"/>
      <c r="VYL16" s="390"/>
      <c r="VYM16" s="389"/>
      <c r="VYN16" s="390"/>
      <c r="VYO16" s="389"/>
      <c r="VYP16" s="390"/>
      <c r="VYQ16" s="389"/>
      <c r="VYR16" s="390"/>
      <c r="VYS16" s="389"/>
      <c r="VYT16" s="390"/>
      <c r="VYU16" s="389"/>
      <c r="VYV16" s="390"/>
      <c r="VYW16" s="389"/>
      <c r="VYX16" s="390"/>
      <c r="VYY16" s="389"/>
      <c r="VYZ16" s="390"/>
      <c r="VZA16" s="389"/>
      <c r="VZB16" s="390"/>
      <c r="VZC16" s="389"/>
      <c r="VZD16" s="390"/>
      <c r="VZE16" s="389"/>
      <c r="VZF16" s="390"/>
      <c r="VZG16" s="389"/>
      <c r="VZH16" s="390"/>
      <c r="VZI16" s="389"/>
      <c r="VZJ16" s="390"/>
      <c r="VZK16" s="389"/>
      <c r="VZL16" s="390"/>
      <c r="VZM16" s="389"/>
      <c r="VZN16" s="390"/>
      <c r="VZO16" s="389"/>
      <c r="VZP16" s="390"/>
      <c r="VZQ16" s="389"/>
      <c r="VZR16" s="390"/>
      <c r="VZS16" s="389"/>
      <c r="VZT16" s="390"/>
      <c r="VZU16" s="389"/>
      <c r="VZV16" s="390"/>
      <c r="VZW16" s="389"/>
      <c r="VZX16" s="390"/>
      <c r="VZY16" s="389"/>
      <c r="VZZ16" s="390"/>
      <c r="WAA16" s="389"/>
      <c r="WAB16" s="390"/>
      <c r="WAC16" s="389"/>
      <c r="WAD16" s="390"/>
      <c r="WAE16" s="389"/>
      <c r="WAF16" s="390"/>
      <c r="WAG16" s="389"/>
      <c r="WAH16" s="390"/>
      <c r="WAI16" s="389"/>
      <c r="WAJ16" s="390"/>
      <c r="WAK16" s="389"/>
      <c r="WAL16" s="390"/>
      <c r="WAM16" s="389"/>
      <c r="WAN16" s="390"/>
      <c r="WAO16" s="389"/>
      <c r="WAP16" s="390"/>
      <c r="WAQ16" s="389"/>
      <c r="WAR16" s="390"/>
      <c r="WAS16" s="389"/>
      <c r="WAT16" s="390"/>
      <c r="WAU16" s="389"/>
      <c r="WAV16" s="390"/>
      <c r="WAW16" s="389"/>
      <c r="WAX16" s="390"/>
      <c r="WAY16" s="389"/>
      <c r="WAZ16" s="390"/>
      <c r="WBA16" s="389"/>
      <c r="WBB16" s="390"/>
      <c r="WBC16" s="389"/>
      <c r="WBD16" s="390"/>
      <c r="WBE16" s="389"/>
      <c r="WBF16" s="390"/>
      <c r="WBG16" s="389"/>
      <c r="WBH16" s="390"/>
      <c r="WBI16" s="389"/>
      <c r="WBJ16" s="390"/>
      <c r="WBK16" s="389"/>
      <c r="WBL16" s="390"/>
      <c r="WBM16" s="389"/>
      <c r="WBN16" s="390"/>
      <c r="WBO16" s="389"/>
      <c r="WBP16" s="390"/>
      <c r="WBQ16" s="389"/>
      <c r="WBR16" s="390"/>
      <c r="WBS16" s="389"/>
      <c r="WBT16" s="390"/>
      <c r="WBU16" s="389"/>
      <c r="WBV16" s="390"/>
      <c r="WBW16" s="389"/>
      <c r="WBX16" s="390"/>
      <c r="WBY16" s="389"/>
      <c r="WBZ16" s="390"/>
      <c r="WCA16" s="389"/>
      <c r="WCB16" s="390"/>
      <c r="WCC16" s="389"/>
      <c r="WCD16" s="390"/>
      <c r="WCE16" s="389"/>
      <c r="WCF16" s="390"/>
      <c r="WCG16" s="389"/>
      <c r="WCH16" s="390"/>
      <c r="WCI16" s="389"/>
      <c r="WCJ16" s="390"/>
      <c r="WCK16" s="389"/>
      <c r="WCL16" s="390"/>
      <c r="WCM16" s="389"/>
      <c r="WCN16" s="390"/>
      <c r="WCO16" s="389"/>
      <c r="WCP16" s="390"/>
      <c r="WCQ16" s="389"/>
      <c r="WCR16" s="390"/>
      <c r="WCS16" s="389"/>
      <c r="WCT16" s="390"/>
      <c r="WCU16" s="389"/>
      <c r="WCV16" s="390"/>
      <c r="WCW16" s="389"/>
      <c r="WCX16" s="390"/>
      <c r="WCY16" s="389"/>
      <c r="WCZ16" s="390"/>
      <c r="WDA16" s="389"/>
      <c r="WDB16" s="390"/>
      <c r="WDC16" s="389"/>
      <c r="WDD16" s="390"/>
      <c r="WDE16" s="389"/>
      <c r="WDF16" s="390"/>
      <c r="WDG16" s="389"/>
      <c r="WDH16" s="390"/>
      <c r="WDI16" s="389"/>
      <c r="WDJ16" s="390"/>
      <c r="WDK16" s="389"/>
      <c r="WDL16" s="390"/>
      <c r="WDM16" s="389"/>
      <c r="WDN16" s="390"/>
      <c r="WDO16" s="389"/>
      <c r="WDP16" s="390"/>
      <c r="WDQ16" s="389"/>
      <c r="WDR16" s="390"/>
      <c r="WDS16" s="389"/>
      <c r="WDT16" s="390"/>
      <c r="WDU16" s="389"/>
      <c r="WDV16" s="390"/>
      <c r="WDW16" s="389"/>
      <c r="WDX16" s="390"/>
      <c r="WDY16" s="389"/>
      <c r="WDZ16" s="390"/>
      <c r="WEA16" s="389"/>
      <c r="WEB16" s="390"/>
      <c r="WEC16" s="389"/>
      <c r="WED16" s="390"/>
      <c r="WEE16" s="389"/>
      <c r="WEF16" s="390"/>
      <c r="WEG16" s="389"/>
      <c r="WEH16" s="390"/>
      <c r="WEI16" s="389"/>
      <c r="WEJ16" s="390"/>
      <c r="WEK16" s="389"/>
      <c r="WEL16" s="390"/>
      <c r="WEM16" s="389"/>
      <c r="WEN16" s="390"/>
      <c r="WEO16" s="389"/>
      <c r="WEP16" s="390"/>
      <c r="WEQ16" s="389"/>
      <c r="WER16" s="390"/>
      <c r="WES16" s="389"/>
      <c r="WET16" s="390"/>
      <c r="WEU16" s="389"/>
      <c r="WEV16" s="390"/>
      <c r="WEW16" s="389"/>
      <c r="WEX16" s="390"/>
      <c r="WEY16" s="389"/>
      <c r="WEZ16" s="390"/>
      <c r="WFA16" s="389"/>
      <c r="WFB16" s="390"/>
      <c r="WFC16" s="389"/>
      <c r="WFD16" s="390"/>
      <c r="WFE16" s="389"/>
      <c r="WFF16" s="390"/>
      <c r="WFG16" s="389"/>
      <c r="WFH16" s="390"/>
      <c r="WFI16" s="389"/>
      <c r="WFJ16" s="390"/>
      <c r="WFK16" s="389"/>
      <c r="WFL16" s="390"/>
      <c r="WFM16" s="389"/>
      <c r="WFN16" s="390"/>
      <c r="WFO16" s="389"/>
      <c r="WFP16" s="390"/>
      <c r="WFQ16" s="389"/>
      <c r="WFR16" s="390"/>
      <c r="WFS16" s="389"/>
      <c r="WFT16" s="390"/>
      <c r="WFU16" s="389"/>
      <c r="WFV16" s="390"/>
      <c r="WFW16" s="389"/>
      <c r="WFX16" s="390"/>
      <c r="WFY16" s="389"/>
      <c r="WFZ16" s="390"/>
      <c r="WGA16" s="389"/>
      <c r="WGB16" s="390"/>
      <c r="WGC16" s="389"/>
      <c r="WGD16" s="390"/>
      <c r="WGE16" s="389"/>
      <c r="WGF16" s="390"/>
      <c r="WGG16" s="389"/>
      <c r="WGH16" s="390"/>
      <c r="WGI16" s="389"/>
      <c r="WGJ16" s="390"/>
      <c r="WGK16" s="389"/>
      <c r="WGL16" s="390"/>
      <c r="WGM16" s="389"/>
      <c r="WGN16" s="390"/>
      <c r="WGO16" s="389"/>
      <c r="WGP16" s="390"/>
      <c r="WGQ16" s="389"/>
      <c r="WGR16" s="390"/>
      <c r="WGS16" s="389"/>
      <c r="WGT16" s="390"/>
      <c r="WGU16" s="389"/>
      <c r="WGV16" s="390"/>
      <c r="WGW16" s="389"/>
      <c r="WGX16" s="390"/>
      <c r="WGY16" s="389"/>
      <c r="WGZ16" s="390"/>
      <c r="WHA16" s="389"/>
      <c r="WHB16" s="390"/>
      <c r="WHC16" s="389"/>
      <c r="WHD16" s="390"/>
      <c r="WHE16" s="389"/>
      <c r="WHF16" s="390"/>
      <c r="WHG16" s="389"/>
      <c r="WHH16" s="390"/>
      <c r="WHI16" s="389"/>
      <c r="WHJ16" s="390"/>
      <c r="WHK16" s="389"/>
      <c r="WHL16" s="390"/>
      <c r="WHM16" s="389"/>
      <c r="WHN16" s="390"/>
      <c r="WHO16" s="389"/>
      <c r="WHP16" s="390"/>
      <c r="WHQ16" s="389"/>
      <c r="WHR16" s="390"/>
      <c r="WHS16" s="389"/>
      <c r="WHT16" s="390"/>
      <c r="WHU16" s="389"/>
      <c r="WHV16" s="390"/>
      <c r="WHW16" s="389"/>
      <c r="WHX16" s="390"/>
      <c r="WHY16" s="389"/>
      <c r="WHZ16" s="390"/>
      <c r="WIA16" s="389"/>
      <c r="WIB16" s="390"/>
      <c r="WIC16" s="389"/>
      <c r="WID16" s="390"/>
      <c r="WIE16" s="389"/>
      <c r="WIF16" s="390"/>
      <c r="WIG16" s="389"/>
      <c r="WIH16" s="390"/>
      <c r="WII16" s="389"/>
      <c r="WIJ16" s="390"/>
      <c r="WIK16" s="389"/>
      <c r="WIL16" s="390"/>
      <c r="WIM16" s="389"/>
      <c r="WIN16" s="390"/>
      <c r="WIO16" s="389"/>
      <c r="WIP16" s="390"/>
      <c r="WIQ16" s="389"/>
      <c r="WIR16" s="390"/>
      <c r="WIS16" s="389"/>
      <c r="WIT16" s="390"/>
      <c r="WIU16" s="389"/>
      <c r="WIV16" s="390"/>
      <c r="WIW16" s="389"/>
      <c r="WIX16" s="390"/>
      <c r="WIY16" s="389"/>
      <c r="WIZ16" s="390"/>
      <c r="WJA16" s="389"/>
      <c r="WJB16" s="390"/>
      <c r="WJC16" s="389"/>
      <c r="WJD16" s="390"/>
      <c r="WJE16" s="389"/>
      <c r="WJF16" s="390"/>
      <c r="WJG16" s="389"/>
      <c r="WJH16" s="390"/>
      <c r="WJI16" s="389"/>
      <c r="WJJ16" s="390"/>
      <c r="WJK16" s="389"/>
      <c r="WJL16" s="390"/>
      <c r="WJM16" s="389"/>
      <c r="WJN16" s="390"/>
      <c r="WJO16" s="389"/>
      <c r="WJP16" s="390"/>
      <c r="WJQ16" s="389"/>
      <c r="WJR16" s="390"/>
      <c r="WJS16" s="389"/>
      <c r="WJT16" s="390"/>
      <c r="WJU16" s="389"/>
      <c r="WJV16" s="390"/>
      <c r="WJW16" s="389"/>
      <c r="WJX16" s="390"/>
      <c r="WJY16" s="389"/>
      <c r="WJZ16" s="390"/>
      <c r="WKA16" s="389"/>
      <c r="WKB16" s="390"/>
      <c r="WKC16" s="389"/>
      <c r="WKD16" s="390"/>
      <c r="WKE16" s="389"/>
      <c r="WKF16" s="390"/>
      <c r="WKG16" s="389"/>
      <c r="WKH16" s="390"/>
      <c r="WKI16" s="389"/>
      <c r="WKJ16" s="390"/>
      <c r="WKK16" s="389"/>
      <c r="WKL16" s="390"/>
      <c r="WKM16" s="389"/>
      <c r="WKN16" s="390"/>
      <c r="WKO16" s="389"/>
      <c r="WKP16" s="390"/>
      <c r="WKQ16" s="389"/>
      <c r="WKR16" s="390"/>
      <c r="WKS16" s="389"/>
      <c r="WKT16" s="390"/>
      <c r="WKU16" s="389"/>
      <c r="WKV16" s="390"/>
      <c r="WKW16" s="389"/>
      <c r="WKX16" s="390"/>
      <c r="WKY16" s="389"/>
      <c r="WKZ16" s="390"/>
      <c r="WLA16" s="389"/>
      <c r="WLB16" s="390"/>
      <c r="WLC16" s="389"/>
      <c r="WLD16" s="390"/>
      <c r="WLE16" s="389"/>
      <c r="WLF16" s="390"/>
      <c r="WLG16" s="389"/>
      <c r="WLH16" s="390"/>
      <c r="WLI16" s="389"/>
      <c r="WLJ16" s="390"/>
      <c r="WLK16" s="389"/>
      <c r="WLL16" s="390"/>
      <c r="WLM16" s="389"/>
      <c r="WLN16" s="390"/>
      <c r="WLO16" s="389"/>
      <c r="WLP16" s="390"/>
      <c r="WLQ16" s="389"/>
      <c r="WLR16" s="390"/>
      <c r="WLS16" s="389"/>
      <c r="WLT16" s="390"/>
      <c r="WLU16" s="389"/>
      <c r="WLV16" s="390"/>
      <c r="WLW16" s="389"/>
      <c r="WLX16" s="390"/>
      <c r="WLY16" s="389"/>
      <c r="WLZ16" s="390"/>
      <c r="WMA16" s="389"/>
      <c r="WMB16" s="390"/>
      <c r="WMC16" s="389"/>
      <c r="WMD16" s="390"/>
      <c r="WME16" s="389"/>
      <c r="WMF16" s="390"/>
      <c r="WMG16" s="389"/>
      <c r="WMH16" s="390"/>
      <c r="WMI16" s="389"/>
      <c r="WMJ16" s="390"/>
      <c r="WMK16" s="389"/>
      <c r="WML16" s="390"/>
      <c r="WMM16" s="389"/>
      <c r="WMN16" s="390"/>
      <c r="WMO16" s="389"/>
      <c r="WMP16" s="390"/>
      <c r="WMQ16" s="389"/>
      <c r="WMR16" s="390"/>
      <c r="WMS16" s="389"/>
      <c r="WMT16" s="390"/>
      <c r="WMU16" s="389"/>
      <c r="WMV16" s="390"/>
      <c r="WMW16" s="389"/>
      <c r="WMX16" s="390"/>
      <c r="WMY16" s="389"/>
      <c r="WMZ16" s="390"/>
      <c r="WNA16" s="389"/>
      <c r="WNB16" s="390"/>
      <c r="WNC16" s="389"/>
      <c r="WND16" s="390"/>
      <c r="WNE16" s="389"/>
      <c r="WNF16" s="390"/>
      <c r="WNG16" s="389"/>
      <c r="WNH16" s="390"/>
      <c r="WNI16" s="389"/>
      <c r="WNJ16" s="390"/>
      <c r="WNK16" s="389"/>
      <c r="WNL16" s="390"/>
      <c r="WNM16" s="389"/>
      <c r="WNN16" s="390"/>
      <c r="WNO16" s="389"/>
      <c r="WNP16" s="390"/>
      <c r="WNQ16" s="389"/>
      <c r="WNR16" s="390"/>
      <c r="WNS16" s="389"/>
      <c r="WNT16" s="390"/>
      <c r="WNU16" s="389"/>
      <c r="WNV16" s="390"/>
      <c r="WNW16" s="389"/>
      <c r="WNX16" s="390"/>
      <c r="WNY16" s="389"/>
      <c r="WNZ16" s="390"/>
      <c r="WOA16" s="389"/>
      <c r="WOB16" s="390"/>
      <c r="WOC16" s="389"/>
      <c r="WOD16" s="390"/>
      <c r="WOE16" s="389"/>
      <c r="WOF16" s="390"/>
      <c r="WOG16" s="389"/>
      <c r="WOH16" s="390"/>
      <c r="WOI16" s="389"/>
      <c r="WOJ16" s="390"/>
      <c r="WOK16" s="389"/>
      <c r="WOL16" s="390"/>
      <c r="WOM16" s="389"/>
      <c r="WON16" s="390"/>
      <c r="WOO16" s="389"/>
      <c r="WOP16" s="390"/>
      <c r="WOQ16" s="389"/>
      <c r="WOR16" s="390"/>
      <c r="WOS16" s="389"/>
      <c r="WOT16" s="390"/>
      <c r="WOU16" s="389"/>
      <c r="WOV16" s="390"/>
      <c r="WOW16" s="389"/>
      <c r="WOX16" s="390"/>
      <c r="WOY16" s="389"/>
      <c r="WOZ16" s="390"/>
      <c r="WPA16" s="389"/>
      <c r="WPB16" s="390"/>
      <c r="WPC16" s="389"/>
      <c r="WPD16" s="390"/>
      <c r="WPE16" s="389"/>
      <c r="WPF16" s="390"/>
      <c r="WPG16" s="389"/>
      <c r="WPH16" s="390"/>
      <c r="WPI16" s="389"/>
      <c r="WPJ16" s="390"/>
      <c r="WPK16" s="389"/>
      <c r="WPL16" s="390"/>
      <c r="WPM16" s="389"/>
      <c r="WPN16" s="390"/>
      <c r="WPO16" s="389"/>
      <c r="WPP16" s="390"/>
      <c r="WPQ16" s="389"/>
      <c r="WPR16" s="390"/>
      <c r="WPS16" s="389"/>
      <c r="WPT16" s="390"/>
      <c r="WPU16" s="389"/>
      <c r="WPV16" s="390"/>
      <c r="WPW16" s="389"/>
      <c r="WPX16" s="390"/>
      <c r="WPY16" s="389"/>
      <c r="WPZ16" s="390"/>
      <c r="WQA16" s="389"/>
      <c r="WQB16" s="390"/>
      <c r="WQC16" s="389"/>
      <c r="WQD16" s="390"/>
      <c r="WQE16" s="389"/>
      <c r="WQF16" s="390"/>
      <c r="WQG16" s="389"/>
      <c r="WQH16" s="390"/>
      <c r="WQI16" s="389"/>
      <c r="WQJ16" s="390"/>
      <c r="WQK16" s="389"/>
      <c r="WQL16" s="390"/>
      <c r="WQM16" s="389"/>
      <c r="WQN16" s="390"/>
      <c r="WQO16" s="389"/>
      <c r="WQP16" s="390"/>
      <c r="WQQ16" s="389"/>
      <c r="WQR16" s="390"/>
      <c r="WQS16" s="389"/>
      <c r="WQT16" s="390"/>
      <c r="WQU16" s="389"/>
      <c r="WQV16" s="390"/>
      <c r="WQW16" s="389"/>
      <c r="WQX16" s="390"/>
      <c r="WQY16" s="389"/>
      <c r="WQZ16" s="390"/>
      <c r="WRA16" s="389"/>
      <c r="WRB16" s="390"/>
      <c r="WRC16" s="389"/>
      <c r="WRD16" s="390"/>
      <c r="WRE16" s="389"/>
      <c r="WRF16" s="390"/>
      <c r="WRG16" s="389"/>
      <c r="WRH16" s="390"/>
      <c r="WRI16" s="389"/>
      <c r="WRJ16" s="390"/>
      <c r="WRK16" s="389"/>
      <c r="WRL16" s="390"/>
      <c r="WRM16" s="389"/>
      <c r="WRN16" s="390"/>
      <c r="WRO16" s="389"/>
      <c r="WRP16" s="390"/>
      <c r="WRQ16" s="389"/>
      <c r="WRR16" s="390"/>
      <c r="WRS16" s="389"/>
      <c r="WRT16" s="390"/>
      <c r="WRU16" s="389"/>
      <c r="WRV16" s="390"/>
      <c r="WRW16" s="389"/>
      <c r="WRX16" s="390"/>
      <c r="WRY16" s="389"/>
      <c r="WRZ16" s="390"/>
      <c r="WSA16" s="389"/>
      <c r="WSB16" s="390"/>
      <c r="WSC16" s="389"/>
      <c r="WSD16" s="390"/>
      <c r="WSE16" s="389"/>
      <c r="WSF16" s="390"/>
      <c r="WSG16" s="389"/>
      <c r="WSH16" s="390"/>
      <c r="WSI16" s="389"/>
      <c r="WSJ16" s="390"/>
      <c r="WSK16" s="389"/>
      <c r="WSL16" s="390"/>
      <c r="WSM16" s="389"/>
      <c r="WSN16" s="390"/>
      <c r="WSO16" s="389"/>
      <c r="WSP16" s="390"/>
      <c r="WSQ16" s="389"/>
      <c r="WSR16" s="390"/>
      <c r="WSS16" s="389"/>
      <c r="WST16" s="390"/>
      <c r="WSU16" s="389"/>
      <c r="WSV16" s="390"/>
      <c r="WSW16" s="389"/>
      <c r="WSX16" s="390"/>
      <c r="WSY16" s="389"/>
      <c r="WSZ16" s="390"/>
      <c r="WTA16" s="389"/>
      <c r="WTB16" s="390"/>
      <c r="WTC16" s="389"/>
      <c r="WTD16" s="390"/>
      <c r="WTE16" s="389"/>
      <c r="WTF16" s="390"/>
      <c r="WTG16" s="389"/>
      <c r="WTH16" s="390"/>
      <c r="WTI16" s="389"/>
      <c r="WTJ16" s="390"/>
      <c r="WTK16" s="389"/>
      <c r="WTL16" s="390"/>
      <c r="WTM16" s="389"/>
      <c r="WTN16" s="390"/>
      <c r="WTO16" s="389"/>
      <c r="WTP16" s="390"/>
      <c r="WTQ16" s="389"/>
      <c r="WTR16" s="390"/>
      <c r="WTS16" s="389"/>
      <c r="WTT16" s="390"/>
      <c r="WTU16" s="389"/>
      <c r="WTV16" s="390"/>
      <c r="WTW16" s="389"/>
      <c r="WTX16" s="390"/>
      <c r="WTY16" s="389"/>
      <c r="WTZ16" s="390"/>
      <c r="WUA16" s="389"/>
      <c r="WUB16" s="390"/>
      <c r="WUC16" s="389"/>
      <c r="WUD16" s="390"/>
      <c r="WUE16" s="389"/>
      <c r="WUF16" s="390"/>
      <c r="WUG16" s="389"/>
      <c r="WUH16" s="390"/>
      <c r="WUI16" s="389"/>
      <c r="WUJ16" s="390"/>
      <c r="WUK16" s="389"/>
      <c r="WUL16" s="390"/>
      <c r="WUM16" s="389"/>
      <c r="WUN16" s="390"/>
      <c r="WUO16" s="389"/>
      <c r="WUP16" s="390"/>
      <c r="WUQ16" s="389"/>
      <c r="WUR16" s="390"/>
      <c r="WUS16" s="389"/>
      <c r="WUT16" s="390"/>
      <c r="WUU16" s="389"/>
      <c r="WUV16" s="390"/>
      <c r="WUW16" s="389"/>
      <c r="WUX16" s="390"/>
      <c r="WUY16" s="389"/>
      <c r="WUZ16" s="390"/>
      <c r="WVA16" s="389"/>
      <c r="WVB16" s="390"/>
      <c r="WVC16" s="389"/>
      <c r="WVD16" s="390"/>
      <c r="WVE16" s="389"/>
      <c r="WVF16" s="390"/>
      <c r="WVG16" s="389"/>
      <c r="WVH16" s="390"/>
      <c r="WVI16" s="389"/>
      <c r="WVJ16" s="390"/>
      <c r="WVK16" s="389"/>
      <c r="WVL16" s="390"/>
      <c r="WVM16" s="389"/>
      <c r="WVN16" s="390"/>
      <c r="WVO16" s="389"/>
      <c r="WVP16" s="390"/>
      <c r="WVQ16" s="389"/>
      <c r="WVR16" s="390"/>
      <c r="WVS16" s="389"/>
      <c r="WVT16" s="390"/>
      <c r="WVU16" s="389"/>
      <c r="WVV16" s="390"/>
      <c r="WVW16" s="389"/>
      <c r="WVX16" s="390"/>
      <c r="WVY16" s="389"/>
      <c r="WVZ16" s="390"/>
      <c r="WWA16" s="389"/>
      <c r="WWB16" s="390"/>
      <c r="WWC16" s="389"/>
      <c r="WWD16" s="390"/>
      <c r="WWE16" s="389"/>
      <c r="WWF16" s="390"/>
      <c r="WWG16" s="389"/>
      <c r="WWH16" s="390"/>
      <c r="WWI16" s="389"/>
      <c r="WWJ16" s="390"/>
      <c r="WWK16" s="389"/>
      <c r="WWL16" s="390"/>
      <c r="WWM16" s="389"/>
      <c r="WWN16" s="390"/>
      <c r="WWO16" s="389"/>
      <c r="WWP16" s="390"/>
      <c r="WWQ16" s="389"/>
      <c r="WWR16" s="390"/>
      <c r="WWS16" s="389"/>
      <c r="WWT16" s="390"/>
      <c r="WWU16" s="389"/>
      <c r="WWV16" s="390"/>
      <c r="WWW16" s="389"/>
      <c r="WWX16" s="390"/>
      <c r="WWY16" s="389"/>
      <c r="WWZ16" s="390"/>
      <c r="WXA16" s="389"/>
      <c r="WXB16" s="390"/>
      <c r="WXC16" s="389"/>
      <c r="WXD16" s="390"/>
      <c r="WXE16" s="389"/>
      <c r="WXF16" s="390"/>
      <c r="WXG16" s="389"/>
      <c r="WXH16" s="390"/>
      <c r="WXI16" s="389"/>
      <c r="WXJ16" s="390"/>
      <c r="WXK16" s="389"/>
      <c r="WXL16" s="390"/>
      <c r="WXM16" s="389"/>
      <c r="WXN16" s="390"/>
      <c r="WXO16" s="389"/>
      <c r="WXP16" s="390"/>
      <c r="WXQ16" s="389"/>
      <c r="WXR16" s="390"/>
      <c r="WXS16" s="389"/>
      <c r="WXT16" s="390"/>
      <c r="WXU16" s="389"/>
      <c r="WXV16" s="390"/>
      <c r="WXW16" s="389"/>
      <c r="WXX16" s="390"/>
      <c r="WXY16" s="389"/>
      <c r="WXZ16" s="390"/>
      <c r="WYA16" s="389"/>
      <c r="WYB16" s="390"/>
      <c r="WYC16" s="389"/>
      <c r="WYD16" s="390"/>
      <c r="WYE16" s="389"/>
      <c r="WYF16" s="390"/>
      <c r="WYG16" s="389"/>
      <c r="WYH16" s="390"/>
      <c r="WYI16" s="389"/>
      <c r="WYJ16" s="390"/>
      <c r="WYK16" s="389"/>
      <c r="WYL16" s="390"/>
      <c r="WYM16" s="389"/>
      <c r="WYN16" s="390"/>
      <c r="WYO16" s="389"/>
      <c r="WYP16" s="390"/>
      <c r="WYQ16" s="389"/>
      <c r="WYR16" s="390"/>
      <c r="WYS16" s="389"/>
      <c r="WYT16" s="390"/>
      <c r="WYU16" s="389"/>
      <c r="WYV16" s="390"/>
      <c r="WYW16" s="389"/>
      <c r="WYX16" s="390"/>
      <c r="WYY16" s="389"/>
      <c r="WYZ16" s="390"/>
      <c r="WZA16" s="389"/>
      <c r="WZB16" s="390"/>
      <c r="WZC16" s="389"/>
      <c r="WZD16" s="390"/>
      <c r="WZE16" s="389"/>
      <c r="WZF16" s="390"/>
      <c r="WZG16" s="389"/>
      <c r="WZH16" s="390"/>
      <c r="WZI16" s="389"/>
      <c r="WZJ16" s="390"/>
      <c r="WZK16" s="389"/>
      <c r="WZL16" s="390"/>
      <c r="WZM16" s="389"/>
      <c r="WZN16" s="390"/>
      <c r="WZO16" s="389"/>
      <c r="WZP16" s="390"/>
      <c r="WZQ16" s="389"/>
      <c r="WZR16" s="390"/>
      <c r="WZS16" s="389"/>
      <c r="WZT16" s="390"/>
      <c r="WZU16" s="389"/>
      <c r="WZV16" s="390"/>
      <c r="WZW16" s="389"/>
      <c r="WZX16" s="390"/>
      <c r="WZY16" s="389"/>
      <c r="WZZ16" s="390"/>
      <c r="XAA16" s="389"/>
      <c r="XAB16" s="390"/>
      <c r="XAC16" s="389"/>
      <c r="XAD16" s="390"/>
      <c r="XAE16" s="389"/>
      <c r="XAF16" s="390"/>
      <c r="XAG16" s="389"/>
      <c r="XAH16" s="390"/>
      <c r="XAI16" s="389"/>
      <c r="XAJ16" s="390"/>
      <c r="XAK16" s="389"/>
      <c r="XAL16" s="390"/>
      <c r="XAM16" s="389"/>
      <c r="XAN16" s="390"/>
      <c r="XAO16" s="389"/>
      <c r="XAP16" s="390"/>
      <c r="XAQ16" s="389"/>
      <c r="XAR16" s="390"/>
      <c r="XAS16" s="389"/>
      <c r="XAT16" s="390"/>
      <c r="XAU16" s="389"/>
      <c r="XAV16" s="390"/>
      <c r="XAW16" s="389"/>
      <c r="XAX16" s="390"/>
      <c r="XAY16" s="389"/>
      <c r="XAZ16" s="390"/>
      <c r="XBA16" s="389"/>
      <c r="XBB16" s="390"/>
      <c r="XBC16" s="389"/>
      <c r="XBD16" s="390"/>
      <c r="XBE16" s="389"/>
      <c r="XBF16" s="390"/>
      <c r="XBG16" s="389"/>
      <c r="XBH16" s="390"/>
      <c r="XBI16" s="389"/>
      <c r="XBJ16" s="390"/>
      <c r="XBK16" s="389"/>
      <c r="XBL16" s="390"/>
      <c r="XBM16" s="389"/>
      <c r="XBN16" s="390"/>
      <c r="XBO16" s="389"/>
      <c r="XBP16" s="390"/>
      <c r="XBQ16" s="389"/>
      <c r="XBR16" s="390"/>
      <c r="XBS16" s="389"/>
      <c r="XBT16" s="390"/>
      <c r="XBU16" s="389"/>
      <c r="XBV16" s="390"/>
      <c r="XBW16" s="389"/>
      <c r="XBX16" s="390"/>
      <c r="XBY16" s="389"/>
      <c r="XBZ16" s="390"/>
      <c r="XCA16" s="389"/>
      <c r="XCB16" s="390"/>
      <c r="XCC16" s="389"/>
      <c r="XCD16" s="390"/>
      <c r="XCE16" s="389"/>
      <c r="XCF16" s="390"/>
      <c r="XCG16" s="389"/>
      <c r="XCH16" s="390"/>
      <c r="XCI16" s="389"/>
      <c r="XCJ16" s="390"/>
      <c r="XCK16" s="389"/>
      <c r="XCL16" s="390"/>
      <c r="XCM16" s="389"/>
      <c r="XCN16" s="390"/>
      <c r="XCO16" s="389"/>
      <c r="XCP16" s="390"/>
      <c r="XCQ16" s="389"/>
      <c r="XCR16" s="390"/>
      <c r="XCS16" s="389"/>
      <c r="XCT16" s="390"/>
      <c r="XCU16" s="389"/>
      <c r="XCV16" s="390"/>
      <c r="XCW16" s="389"/>
      <c r="XCX16" s="390"/>
      <c r="XCY16" s="389"/>
      <c r="XCZ16" s="390"/>
      <c r="XDA16" s="389"/>
      <c r="XDB16" s="390"/>
      <c r="XDC16" s="389"/>
      <c r="XDD16" s="390"/>
      <c r="XDE16" s="389"/>
      <c r="XDF16" s="390"/>
      <c r="XDG16" s="389"/>
      <c r="XDH16" s="390"/>
      <c r="XDI16" s="389"/>
      <c r="XDJ16" s="390"/>
      <c r="XDK16" s="389"/>
      <c r="XDL16" s="390"/>
      <c r="XDM16" s="389"/>
      <c r="XDN16" s="390"/>
      <c r="XDO16" s="389"/>
      <c r="XDP16" s="390"/>
      <c r="XDQ16" s="389"/>
      <c r="XDR16" s="390"/>
      <c r="XDS16" s="389"/>
      <c r="XDT16" s="390"/>
      <c r="XDU16" s="389"/>
      <c r="XDV16" s="390"/>
      <c r="XDW16" s="389"/>
      <c r="XDX16" s="390"/>
      <c r="XDY16" s="389"/>
      <c r="XDZ16" s="390"/>
      <c r="XEA16" s="389"/>
      <c r="XEB16" s="390"/>
      <c r="XEC16" s="389"/>
      <c r="XED16" s="390"/>
      <c r="XEE16" s="389"/>
      <c r="XEF16" s="390"/>
      <c r="XEG16" s="389"/>
      <c r="XEH16" s="390"/>
      <c r="XEI16" s="389"/>
      <c r="XEJ16" s="390"/>
      <c r="XEK16" s="389"/>
      <c r="XEL16" s="390"/>
      <c r="XEM16" s="389"/>
      <c r="XEN16" s="390"/>
      <c r="XEO16" s="389"/>
      <c r="XEP16" s="390"/>
      <c r="XEQ16" s="389"/>
      <c r="XER16" s="390"/>
      <c r="XES16" s="389"/>
      <c r="XET16" s="390"/>
      <c r="XEU16" s="389"/>
      <c r="XEV16" s="390"/>
      <c r="XEW16" s="389"/>
      <c r="XEX16" s="390"/>
      <c r="XEY16" s="389"/>
      <c r="XEZ16" s="390"/>
      <c r="XFA16" s="389"/>
      <c r="XFB16" s="390"/>
      <c r="XFC16" s="389"/>
      <c r="XFD16" s="390"/>
    </row>
    <row r="17" spans="1:16384" ht="18" hidden="1" customHeight="1">
      <c r="A17" s="828">
        <v>6022003</v>
      </c>
      <c r="B17" s="398"/>
      <c r="C17" s="398" t="s">
        <v>112</v>
      </c>
      <c r="D17" s="771" t="s">
        <v>102</v>
      </c>
      <c r="E17" s="403"/>
      <c r="F17" s="398"/>
      <c r="G17" s="398"/>
      <c r="H17" s="820" t="s">
        <v>113</v>
      </c>
      <c r="I17" s="387"/>
      <c r="J17" s="395"/>
      <c r="K17" s="395"/>
      <c r="L17" s="395"/>
      <c r="M17" s="395"/>
      <c r="N17" s="395"/>
      <c r="O17" s="395"/>
      <c r="P17" s="395"/>
      <c r="Q17" s="395"/>
      <c r="R17" s="395"/>
      <c r="S17" s="395"/>
      <c r="T17" s="395"/>
      <c r="U17" s="395"/>
      <c r="V17" s="395"/>
      <c r="W17" s="395"/>
      <c r="X17" s="395"/>
      <c r="Y17" s="395"/>
      <c r="Z17" s="395"/>
      <c r="AA17" s="395"/>
      <c r="AB17" s="395"/>
      <c r="AC17" s="395"/>
      <c r="AD17" s="395"/>
      <c r="AE17" s="395"/>
      <c r="AF17" s="395"/>
      <c r="AG17" s="395"/>
      <c r="AH17" s="395"/>
      <c r="AI17" s="395"/>
      <c r="AJ17" s="395"/>
      <c r="AK17" s="395"/>
      <c r="AL17" s="395"/>
      <c r="AM17" s="395"/>
      <c r="AN17" s="395"/>
      <c r="AO17" s="395"/>
      <c r="AP17" s="395"/>
      <c r="AQ17" s="395"/>
      <c r="AR17" s="395"/>
      <c r="AS17" s="395"/>
      <c r="AT17" s="395"/>
      <c r="AU17" s="395"/>
      <c r="AV17" s="395"/>
      <c r="AW17" s="395"/>
      <c r="AX17" s="395"/>
      <c r="AY17" s="395"/>
      <c r="AZ17" s="395"/>
      <c r="BA17" s="395"/>
      <c r="BB17" s="395"/>
      <c r="BC17" s="395"/>
      <c r="BD17" s="395"/>
      <c r="BE17" s="395"/>
      <c r="BF17" s="395"/>
      <c r="BG17" s="395"/>
      <c r="BH17" s="395"/>
      <c r="BI17" s="395"/>
      <c r="BJ17" s="395"/>
      <c r="BK17" s="395"/>
      <c r="BL17" s="395"/>
      <c r="BM17" s="395"/>
      <c r="BN17" s="395"/>
      <c r="BO17" s="395"/>
      <c r="BP17" s="395"/>
      <c r="BQ17" s="395"/>
      <c r="BR17" s="395"/>
      <c r="BS17" s="395"/>
      <c r="BT17" s="395"/>
      <c r="BU17" s="395"/>
      <c r="BV17" s="395"/>
      <c r="BW17" s="395"/>
      <c r="BX17" s="395"/>
      <c r="BY17" s="395"/>
      <c r="BZ17" s="395"/>
      <c r="CA17" s="395"/>
      <c r="CB17" s="395"/>
      <c r="CC17" s="395"/>
      <c r="CD17" s="395"/>
      <c r="CE17" s="395"/>
      <c r="CF17" s="395"/>
      <c r="CG17" s="395"/>
      <c r="CH17" s="395"/>
      <c r="CI17" s="395"/>
      <c r="CJ17" s="395"/>
      <c r="CK17" s="395"/>
      <c r="CL17" s="395"/>
      <c r="CM17" s="395"/>
      <c r="CN17" s="395"/>
      <c r="CO17" s="395"/>
      <c r="CP17" s="395"/>
      <c r="CQ17" s="395"/>
      <c r="CR17" s="395"/>
      <c r="CS17" s="395"/>
      <c r="CT17" s="395"/>
      <c r="CU17" s="395"/>
      <c r="CV17" s="395"/>
      <c r="CW17" s="395"/>
      <c r="CX17" s="395"/>
      <c r="CY17" s="395"/>
      <c r="CZ17" s="395"/>
      <c r="DA17" s="395"/>
      <c r="DB17" s="395"/>
      <c r="DC17" s="395"/>
      <c r="DD17" s="395"/>
      <c r="DE17" s="395"/>
      <c r="DF17" s="395"/>
      <c r="DG17" s="395"/>
      <c r="DH17" s="395"/>
      <c r="DI17" s="395"/>
      <c r="DJ17" s="395"/>
      <c r="DK17" s="395"/>
      <c r="DL17" s="395"/>
      <c r="DM17" s="395"/>
      <c r="DN17" s="395"/>
      <c r="DO17" s="395"/>
      <c r="DP17" s="395"/>
      <c r="DQ17" s="395"/>
      <c r="DR17" s="395"/>
      <c r="DS17" s="395"/>
      <c r="DT17" s="395"/>
      <c r="DU17" s="395"/>
      <c r="DV17" s="395"/>
      <c r="DW17" s="395"/>
      <c r="DX17" s="395"/>
      <c r="DY17" s="395"/>
      <c r="DZ17" s="395"/>
      <c r="EA17" s="395"/>
      <c r="EB17" s="395"/>
      <c r="EC17" s="395"/>
      <c r="ED17" s="395"/>
      <c r="EE17" s="395"/>
      <c r="EF17" s="395"/>
      <c r="EG17" s="395"/>
      <c r="EH17" s="395"/>
      <c r="EI17" s="395"/>
      <c r="EJ17" s="395"/>
      <c r="EK17" s="395"/>
      <c r="EL17" s="395"/>
      <c r="EM17" s="395"/>
      <c r="EN17" s="395"/>
      <c r="EO17" s="395"/>
      <c r="EP17" s="395"/>
      <c r="EQ17" s="395"/>
      <c r="ER17" s="395"/>
      <c r="ES17" s="395"/>
      <c r="ET17" s="395"/>
      <c r="EU17" s="395"/>
      <c r="EV17" s="395"/>
      <c r="EW17" s="395"/>
      <c r="EX17" s="395"/>
      <c r="EY17" s="395"/>
      <c r="EZ17" s="395"/>
      <c r="FA17" s="395"/>
      <c r="FB17" s="395"/>
      <c r="FC17" s="395"/>
      <c r="FD17" s="395"/>
      <c r="FE17" s="395"/>
      <c r="FF17" s="395"/>
      <c r="FG17" s="395"/>
      <c r="FH17" s="395"/>
      <c r="FI17" s="395"/>
      <c r="FJ17" s="395"/>
      <c r="FK17" s="395"/>
      <c r="FL17" s="395"/>
      <c r="FM17" s="395"/>
      <c r="FN17" s="395"/>
      <c r="FO17" s="395"/>
      <c r="FP17" s="395"/>
      <c r="FQ17" s="395"/>
      <c r="FR17" s="395"/>
      <c r="FS17" s="395"/>
      <c r="FT17" s="395"/>
      <c r="FU17" s="395"/>
      <c r="FV17" s="395"/>
      <c r="FW17" s="395"/>
      <c r="FX17" s="395"/>
      <c r="FY17" s="395"/>
      <c r="FZ17" s="395"/>
      <c r="GA17" s="395"/>
      <c r="GB17" s="395"/>
      <c r="GC17" s="395"/>
      <c r="GD17" s="395"/>
      <c r="GE17" s="395"/>
      <c r="GF17" s="395"/>
      <c r="GG17" s="395"/>
      <c r="GH17" s="395"/>
      <c r="GI17" s="395"/>
      <c r="GJ17" s="395"/>
      <c r="GK17" s="395"/>
      <c r="GL17" s="395"/>
      <c r="GM17" s="395"/>
      <c r="GN17" s="395"/>
      <c r="GO17" s="395"/>
      <c r="GP17" s="395"/>
      <c r="GQ17" s="395"/>
      <c r="GR17" s="395"/>
      <c r="GS17" s="395"/>
      <c r="GT17" s="395"/>
      <c r="GU17" s="395"/>
      <c r="GV17" s="395"/>
      <c r="GW17" s="395"/>
      <c r="GX17" s="395"/>
      <c r="GY17" s="395"/>
      <c r="GZ17" s="395"/>
      <c r="HA17" s="395"/>
      <c r="HB17" s="395"/>
      <c r="HC17" s="395"/>
      <c r="HD17" s="395"/>
      <c r="HE17" s="395"/>
      <c r="HF17" s="395"/>
      <c r="HG17" s="395"/>
      <c r="HH17" s="395"/>
      <c r="HI17" s="395"/>
      <c r="HJ17" s="395"/>
      <c r="HK17" s="395"/>
      <c r="HL17" s="395"/>
      <c r="HM17" s="395"/>
      <c r="HN17" s="395"/>
      <c r="HO17" s="395"/>
      <c r="HP17" s="395"/>
      <c r="HQ17" s="395"/>
      <c r="HR17" s="395"/>
      <c r="HS17" s="395"/>
      <c r="HT17" s="395"/>
      <c r="HU17" s="395"/>
      <c r="HV17" s="395"/>
      <c r="HW17" s="395"/>
      <c r="HX17" s="395"/>
      <c r="HY17" s="395"/>
      <c r="HZ17" s="395"/>
      <c r="IA17" s="395"/>
      <c r="IB17" s="395"/>
      <c r="IC17" s="395"/>
      <c r="ID17" s="395"/>
      <c r="IE17" s="395"/>
      <c r="IF17" s="395"/>
      <c r="IG17" s="395"/>
      <c r="IH17" s="395"/>
      <c r="II17" s="395"/>
      <c r="IJ17" s="395"/>
      <c r="IK17" s="395"/>
      <c r="IL17" s="395"/>
      <c r="IM17" s="395"/>
      <c r="IN17" s="395"/>
      <c r="IO17" s="395"/>
      <c r="IP17" s="395"/>
      <c r="IQ17" s="395"/>
      <c r="IR17" s="395"/>
      <c r="IS17" s="395"/>
      <c r="IT17" s="395"/>
      <c r="IU17" s="395"/>
      <c r="IV17" s="395"/>
      <c r="IW17" s="395"/>
      <c r="IX17" s="395"/>
      <c r="IY17" s="395"/>
      <c r="IZ17" s="395"/>
      <c r="JA17" s="395"/>
      <c r="JB17" s="395"/>
      <c r="JC17" s="395"/>
      <c r="JD17" s="395"/>
      <c r="JE17" s="395"/>
      <c r="JF17" s="395"/>
      <c r="JG17" s="395"/>
      <c r="JH17" s="395"/>
      <c r="JI17" s="395"/>
      <c r="JJ17" s="395"/>
      <c r="JK17" s="395"/>
      <c r="JL17" s="395"/>
      <c r="JM17" s="395"/>
      <c r="JN17" s="395"/>
      <c r="JO17" s="395"/>
      <c r="JP17" s="395"/>
      <c r="JQ17" s="395"/>
      <c r="JR17" s="395"/>
      <c r="JS17" s="395"/>
      <c r="JT17" s="395"/>
      <c r="JU17" s="395"/>
      <c r="JV17" s="395"/>
      <c r="JW17" s="395"/>
      <c r="JX17" s="395"/>
      <c r="JY17" s="395"/>
      <c r="JZ17" s="395"/>
      <c r="KA17" s="395"/>
      <c r="KB17" s="395"/>
      <c r="KC17" s="395"/>
      <c r="KD17" s="395"/>
      <c r="KE17" s="395"/>
      <c r="KF17" s="395"/>
      <c r="KG17" s="395"/>
      <c r="KH17" s="395"/>
      <c r="KI17" s="395"/>
      <c r="KJ17" s="395"/>
      <c r="KK17" s="395"/>
      <c r="KL17" s="395"/>
      <c r="KM17" s="395"/>
      <c r="KN17" s="395"/>
      <c r="KO17" s="395"/>
      <c r="KP17" s="395"/>
      <c r="KQ17" s="395"/>
      <c r="KR17" s="395"/>
      <c r="KS17" s="395"/>
      <c r="KT17" s="395"/>
      <c r="KU17" s="395"/>
      <c r="KV17" s="395"/>
      <c r="KW17" s="395"/>
      <c r="KX17" s="395"/>
      <c r="KY17" s="395"/>
      <c r="KZ17" s="395"/>
      <c r="LA17" s="395"/>
      <c r="LB17" s="395"/>
      <c r="LC17" s="395"/>
      <c r="LD17" s="395"/>
      <c r="LE17" s="395"/>
      <c r="LF17" s="395"/>
      <c r="LG17" s="395"/>
      <c r="LH17" s="395"/>
      <c r="LI17" s="395"/>
      <c r="LJ17" s="395"/>
      <c r="LK17" s="395"/>
      <c r="LL17" s="395"/>
      <c r="LM17" s="395"/>
      <c r="LN17" s="395"/>
      <c r="LO17" s="395"/>
      <c r="LP17" s="395"/>
      <c r="LQ17" s="395"/>
      <c r="LR17" s="395"/>
      <c r="LS17" s="395"/>
      <c r="LT17" s="395"/>
      <c r="LU17" s="395"/>
      <c r="LV17" s="395"/>
      <c r="LW17" s="395"/>
      <c r="LX17" s="395"/>
      <c r="LY17" s="395"/>
      <c r="LZ17" s="395"/>
      <c r="MA17" s="395"/>
      <c r="MB17" s="395"/>
      <c r="MC17" s="395"/>
      <c r="MD17" s="395"/>
      <c r="ME17" s="395"/>
      <c r="MF17" s="395"/>
      <c r="MG17" s="395"/>
      <c r="MH17" s="395"/>
      <c r="MI17" s="395"/>
      <c r="MJ17" s="395"/>
      <c r="MK17" s="395"/>
      <c r="ML17" s="395"/>
      <c r="MM17" s="395"/>
      <c r="MN17" s="395"/>
      <c r="MO17" s="395"/>
      <c r="MP17" s="395"/>
      <c r="MQ17" s="395"/>
      <c r="MR17" s="395"/>
      <c r="MS17" s="395"/>
      <c r="MT17" s="395"/>
      <c r="MU17" s="395"/>
      <c r="MV17" s="395"/>
      <c r="MW17" s="395"/>
      <c r="MX17" s="395"/>
      <c r="MY17" s="395"/>
      <c r="MZ17" s="395"/>
      <c r="NA17" s="395"/>
      <c r="NB17" s="395"/>
      <c r="NC17" s="395"/>
      <c r="ND17" s="395"/>
      <c r="NE17" s="395"/>
      <c r="NF17" s="395"/>
      <c r="NG17" s="395"/>
      <c r="NH17" s="395"/>
      <c r="NI17" s="395"/>
      <c r="NJ17" s="395"/>
      <c r="NK17" s="395"/>
      <c r="NL17" s="395"/>
      <c r="NM17" s="395"/>
      <c r="NN17" s="395"/>
      <c r="NO17" s="395"/>
      <c r="NP17" s="395"/>
      <c r="NQ17" s="395"/>
      <c r="NR17" s="395"/>
      <c r="NS17" s="395"/>
      <c r="NT17" s="395"/>
      <c r="NU17" s="395"/>
      <c r="NV17" s="395"/>
      <c r="NW17" s="395"/>
      <c r="NX17" s="395"/>
      <c r="NY17" s="395"/>
      <c r="NZ17" s="395"/>
      <c r="OA17" s="395"/>
      <c r="OB17" s="395"/>
      <c r="OC17" s="395"/>
      <c r="OD17" s="395"/>
      <c r="OE17" s="395"/>
      <c r="OF17" s="395"/>
      <c r="OG17" s="395"/>
      <c r="OH17" s="395"/>
      <c r="OI17" s="395"/>
      <c r="OJ17" s="395"/>
      <c r="OK17" s="395"/>
      <c r="OL17" s="395"/>
      <c r="OM17" s="395"/>
      <c r="ON17" s="395"/>
      <c r="OO17" s="395"/>
      <c r="OP17" s="395"/>
      <c r="OQ17" s="395"/>
      <c r="OR17" s="395"/>
      <c r="OS17" s="395"/>
      <c r="OT17" s="395"/>
      <c r="OU17" s="395"/>
      <c r="OV17" s="395"/>
      <c r="OW17" s="395"/>
      <c r="OX17" s="395"/>
      <c r="OY17" s="395"/>
      <c r="OZ17" s="395"/>
      <c r="PA17" s="395"/>
      <c r="PB17" s="395"/>
      <c r="PC17" s="395"/>
      <c r="PD17" s="395"/>
      <c r="PE17" s="395"/>
      <c r="PF17" s="395"/>
      <c r="PG17" s="395"/>
      <c r="PH17" s="395"/>
      <c r="PI17" s="395"/>
      <c r="PJ17" s="395"/>
      <c r="PK17" s="395"/>
      <c r="PL17" s="395"/>
      <c r="PM17" s="395"/>
      <c r="PN17" s="395"/>
      <c r="PO17" s="395"/>
      <c r="PP17" s="395"/>
      <c r="PQ17" s="395"/>
      <c r="PR17" s="395"/>
      <c r="PS17" s="395"/>
      <c r="PT17" s="395"/>
      <c r="PU17" s="395"/>
      <c r="PV17" s="395"/>
      <c r="PW17" s="395"/>
      <c r="PX17" s="395"/>
      <c r="PY17" s="395"/>
      <c r="PZ17" s="395"/>
      <c r="QA17" s="395"/>
      <c r="QB17" s="395"/>
      <c r="QC17" s="395"/>
      <c r="QD17" s="395"/>
      <c r="QE17" s="395"/>
      <c r="QF17" s="395"/>
      <c r="QG17" s="395"/>
      <c r="QH17" s="395"/>
      <c r="QI17" s="395"/>
      <c r="QJ17" s="395"/>
      <c r="QK17" s="395"/>
      <c r="QL17" s="395"/>
      <c r="QM17" s="395"/>
      <c r="QN17" s="395"/>
      <c r="QO17" s="395"/>
      <c r="QP17" s="395"/>
      <c r="QQ17" s="395"/>
      <c r="QR17" s="395"/>
      <c r="QS17" s="395"/>
      <c r="QT17" s="395"/>
      <c r="QU17" s="395"/>
      <c r="QV17" s="395"/>
      <c r="QW17" s="395"/>
      <c r="QX17" s="395"/>
      <c r="QY17" s="395"/>
      <c r="QZ17" s="395"/>
      <c r="RA17" s="395"/>
      <c r="RB17" s="395"/>
      <c r="RC17" s="395"/>
      <c r="RD17" s="395"/>
      <c r="RE17" s="395"/>
      <c r="RF17" s="395"/>
      <c r="RG17" s="395"/>
      <c r="RH17" s="395"/>
      <c r="RI17" s="395"/>
      <c r="RJ17" s="395"/>
      <c r="RK17" s="395"/>
      <c r="RL17" s="395"/>
      <c r="RM17" s="395"/>
      <c r="RN17" s="395"/>
      <c r="RO17" s="395"/>
      <c r="RP17" s="395"/>
      <c r="RQ17" s="395"/>
      <c r="RR17" s="395"/>
      <c r="RS17" s="395"/>
      <c r="RT17" s="395"/>
      <c r="RU17" s="395"/>
      <c r="RV17" s="395"/>
      <c r="RW17" s="395"/>
      <c r="RX17" s="395"/>
      <c r="RY17" s="395"/>
      <c r="RZ17" s="395"/>
      <c r="SA17" s="395"/>
      <c r="SB17" s="395"/>
      <c r="SC17" s="395"/>
      <c r="SD17" s="395"/>
      <c r="SE17" s="395"/>
      <c r="SF17" s="395"/>
      <c r="SG17" s="395"/>
      <c r="SH17" s="395"/>
      <c r="SI17" s="395"/>
      <c r="SJ17" s="395"/>
      <c r="SK17" s="395"/>
      <c r="SL17" s="395"/>
      <c r="SM17" s="395"/>
      <c r="SN17" s="395"/>
      <c r="SO17" s="395"/>
      <c r="SP17" s="395"/>
      <c r="SQ17" s="395"/>
      <c r="SR17" s="395"/>
      <c r="SS17" s="395"/>
      <c r="ST17" s="395"/>
      <c r="SU17" s="395"/>
      <c r="SV17" s="395"/>
      <c r="SW17" s="395"/>
      <c r="SX17" s="395"/>
      <c r="SY17" s="395"/>
      <c r="SZ17" s="395"/>
      <c r="TA17" s="395"/>
      <c r="TB17" s="395"/>
      <c r="TC17" s="395"/>
      <c r="TD17" s="395"/>
      <c r="TE17" s="395"/>
      <c r="TF17" s="395"/>
      <c r="TG17" s="395"/>
      <c r="TH17" s="395"/>
      <c r="TI17" s="395"/>
      <c r="TJ17" s="395"/>
      <c r="TK17" s="395"/>
      <c r="TL17" s="395"/>
      <c r="TM17" s="395"/>
      <c r="TN17" s="395"/>
      <c r="TO17" s="395"/>
      <c r="TP17" s="395"/>
      <c r="TQ17" s="395"/>
      <c r="TR17" s="395"/>
      <c r="TS17" s="395"/>
      <c r="TT17" s="395"/>
      <c r="TU17" s="395"/>
      <c r="TV17" s="395"/>
      <c r="TW17" s="395"/>
      <c r="TX17" s="395"/>
      <c r="TY17" s="395"/>
      <c r="TZ17" s="395"/>
      <c r="UA17" s="395"/>
      <c r="UB17" s="395"/>
      <c r="UC17" s="395"/>
      <c r="UD17" s="395"/>
      <c r="UE17" s="395"/>
      <c r="UF17" s="395"/>
      <c r="UG17" s="395"/>
      <c r="UH17" s="395"/>
      <c r="UI17" s="395"/>
      <c r="UJ17" s="395"/>
      <c r="UK17" s="395"/>
      <c r="UL17" s="395"/>
      <c r="UM17" s="395"/>
      <c r="UN17" s="395"/>
      <c r="UO17" s="395"/>
      <c r="UP17" s="395"/>
      <c r="UQ17" s="395"/>
      <c r="UR17" s="395"/>
      <c r="US17" s="395"/>
      <c r="UT17" s="395"/>
      <c r="UU17" s="395"/>
      <c r="UV17" s="395"/>
      <c r="UW17" s="395"/>
      <c r="UX17" s="395"/>
      <c r="UY17" s="395"/>
      <c r="UZ17" s="395"/>
      <c r="VA17" s="395"/>
      <c r="VB17" s="395"/>
      <c r="VC17" s="395"/>
      <c r="VD17" s="395"/>
      <c r="VE17" s="395"/>
      <c r="VF17" s="395"/>
      <c r="VG17" s="395"/>
      <c r="VH17" s="395"/>
      <c r="VI17" s="395"/>
      <c r="VJ17" s="395"/>
      <c r="VK17" s="395"/>
      <c r="VL17" s="395"/>
      <c r="VM17" s="395"/>
      <c r="VN17" s="395"/>
      <c r="VO17" s="395"/>
      <c r="VP17" s="395"/>
      <c r="VQ17" s="395"/>
      <c r="VR17" s="395"/>
      <c r="VS17" s="395"/>
      <c r="VT17" s="395"/>
      <c r="VU17" s="395"/>
      <c r="VV17" s="395"/>
      <c r="VW17" s="395"/>
      <c r="VX17" s="395"/>
      <c r="VY17" s="395"/>
      <c r="VZ17" s="395"/>
      <c r="WA17" s="395"/>
      <c r="WB17" s="395"/>
      <c r="WC17" s="395"/>
      <c r="WD17" s="395"/>
      <c r="WE17" s="395"/>
      <c r="WF17" s="395"/>
      <c r="WG17" s="395"/>
      <c r="WH17" s="395"/>
      <c r="WI17" s="395"/>
      <c r="WJ17" s="395"/>
      <c r="WK17" s="395"/>
      <c r="WL17" s="395"/>
      <c r="WM17" s="395"/>
      <c r="WN17" s="395"/>
      <c r="WO17" s="395"/>
      <c r="WP17" s="395"/>
      <c r="WQ17" s="395"/>
      <c r="WR17" s="395"/>
      <c r="WS17" s="395"/>
      <c r="WT17" s="395"/>
      <c r="WU17" s="395"/>
      <c r="WV17" s="395"/>
      <c r="WW17" s="395"/>
      <c r="WX17" s="395"/>
      <c r="WY17" s="395"/>
      <c r="WZ17" s="395"/>
      <c r="XA17" s="395"/>
      <c r="XB17" s="395"/>
      <c r="XC17" s="395"/>
      <c r="XD17" s="395"/>
      <c r="XE17" s="395"/>
      <c r="XF17" s="395"/>
      <c r="XG17" s="395"/>
      <c r="XH17" s="395"/>
      <c r="XI17" s="395"/>
      <c r="XJ17" s="395"/>
      <c r="XK17" s="395"/>
      <c r="XL17" s="395"/>
      <c r="XM17" s="395"/>
      <c r="XN17" s="395"/>
      <c r="XO17" s="395"/>
      <c r="XP17" s="395"/>
      <c r="XQ17" s="395"/>
      <c r="XR17" s="395"/>
      <c r="XS17" s="395"/>
      <c r="XT17" s="395"/>
      <c r="XU17" s="395"/>
      <c r="XV17" s="395"/>
      <c r="XW17" s="395"/>
      <c r="XX17" s="395"/>
      <c r="XY17" s="395"/>
      <c r="XZ17" s="395"/>
      <c r="YA17" s="395"/>
      <c r="YB17" s="395"/>
      <c r="YC17" s="395"/>
      <c r="YD17" s="395"/>
      <c r="YE17" s="395"/>
      <c r="YF17" s="395"/>
      <c r="YG17" s="395"/>
      <c r="YH17" s="395"/>
      <c r="YI17" s="395"/>
      <c r="YJ17" s="395"/>
      <c r="YK17" s="395"/>
      <c r="YL17" s="395"/>
      <c r="YM17" s="395"/>
      <c r="YN17" s="395"/>
      <c r="YO17" s="395"/>
      <c r="YP17" s="395"/>
      <c r="YQ17" s="395"/>
    </row>
    <row r="18" spans="1:16384" ht="15.75" hidden="1">
      <c r="A18" s="828">
        <v>6022003</v>
      </c>
      <c r="B18" s="822"/>
      <c r="C18" s="398" t="s">
        <v>114</v>
      </c>
      <c r="D18" s="771"/>
      <c r="E18" s="403"/>
      <c r="F18" s="398"/>
      <c r="G18" s="398"/>
      <c r="H18" s="820" t="s">
        <v>113</v>
      </c>
      <c r="I18" s="387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  <c r="BG18" s="395"/>
      <c r="BH18" s="395"/>
      <c r="BI18" s="395"/>
      <c r="BJ18" s="395"/>
      <c r="BK18" s="395"/>
      <c r="BL18" s="395"/>
      <c r="BM18" s="395"/>
      <c r="BN18" s="395"/>
      <c r="BO18" s="395"/>
      <c r="BP18" s="395"/>
      <c r="BQ18" s="395"/>
      <c r="BR18" s="395"/>
      <c r="BS18" s="395"/>
      <c r="BT18" s="395"/>
      <c r="BU18" s="395"/>
      <c r="BV18" s="395"/>
      <c r="BW18" s="395"/>
      <c r="BX18" s="395"/>
      <c r="BY18" s="395"/>
      <c r="BZ18" s="395"/>
      <c r="CA18" s="395"/>
      <c r="CB18" s="395"/>
      <c r="CC18" s="395"/>
      <c r="CD18" s="395"/>
      <c r="CE18" s="395"/>
      <c r="CF18" s="395"/>
      <c r="CG18" s="395"/>
      <c r="CH18" s="395"/>
      <c r="CI18" s="395"/>
      <c r="CJ18" s="395"/>
      <c r="CK18" s="395"/>
      <c r="CL18" s="395"/>
      <c r="CM18" s="395"/>
      <c r="CN18" s="395"/>
      <c r="CO18" s="395"/>
      <c r="CP18" s="395"/>
      <c r="CQ18" s="395"/>
      <c r="CR18" s="395"/>
      <c r="CS18" s="395"/>
      <c r="CT18" s="395"/>
      <c r="CU18" s="395"/>
      <c r="CV18" s="395"/>
      <c r="CW18" s="395"/>
      <c r="CX18" s="395"/>
      <c r="CY18" s="395"/>
      <c r="CZ18" s="395"/>
      <c r="DA18" s="395"/>
      <c r="DB18" s="395"/>
      <c r="DC18" s="395"/>
      <c r="DD18" s="395"/>
      <c r="DE18" s="395"/>
      <c r="DF18" s="395"/>
      <c r="DG18" s="395"/>
      <c r="DH18" s="395"/>
      <c r="DI18" s="395"/>
      <c r="DJ18" s="395"/>
      <c r="DK18" s="395"/>
      <c r="DL18" s="395"/>
      <c r="DM18" s="395"/>
      <c r="DN18" s="395"/>
      <c r="DO18" s="395"/>
      <c r="DP18" s="395"/>
      <c r="DQ18" s="395"/>
      <c r="DR18" s="395"/>
      <c r="DS18" s="395"/>
      <c r="DT18" s="395"/>
      <c r="DU18" s="395"/>
      <c r="DV18" s="395"/>
      <c r="DW18" s="395"/>
      <c r="DX18" s="395"/>
      <c r="DY18" s="395"/>
      <c r="DZ18" s="395"/>
      <c r="EA18" s="395"/>
      <c r="EB18" s="395"/>
      <c r="EC18" s="395"/>
      <c r="ED18" s="395"/>
      <c r="EE18" s="395"/>
      <c r="EF18" s="395"/>
      <c r="EG18" s="395"/>
      <c r="EH18" s="395"/>
      <c r="EI18" s="395"/>
      <c r="EJ18" s="395"/>
      <c r="EK18" s="395"/>
      <c r="EL18" s="395"/>
      <c r="EM18" s="395"/>
      <c r="EN18" s="395"/>
      <c r="EO18" s="395"/>
      <c r="EP18" s="395"/>
      <c r="EQ18" s="395"/>
      <c r="ER18" s="395"/>
      <c r="ES18" s="395"/>
      <c r="ET18" s="395"/>
      <c r="EU18" s="395"/>
      <c r="EV18" s="395"/>
      <c r="EW18" s="395"/>
      <c r="EX18" s="395"/>
      <c r="EY18" s="395"/>
      <c r="EZ18" s="395"/>
      <c r="FA18" s="395"/>
      <c r="FB18" s="395"/>
      <c r="FC18" s="395"/>
      <c r="FD18" s="395"/>
      <c r="FE18" s="395"/>
      <c r="FF18" s="395"/>
      <c r="FG18" s="395"/>
      <c r="FH18" s="395"/>
      <c r="FI18" s="395"/>
      <c r="FJ18" s="395"/>
      <c r="FK18" s="395"/>
      <c r="FL18" s="395"/>
      <c r="FM18" s="395"/>
      <c r="FN18" s="395"/>
      <c r="FO18" s="395"/>
      <c r="FP18" s="395"/>
      <c r="FQ18" s="395"/>
      <c r="FR18" s="395"/>
      <c r="FS18" s="395"/>
      <c r="FT18" s="395"/>
      <c r="FU18" s="395"/>
      <c r="FV18" s="395"/>
      <c r="FW18" s="395"/>
      <c r="FX18" s="395"/>
      <c r="FY18" s="395"/>
      <c r="FZ18" s="395"/>
      <c r="GA18" s="395"/>
      <c r="GB18" s="395"/>
      <c r="GC18" s="395"/>
      <c r="GD18" s="395"/>
      <c r="GE18" s="395"/>
      <c r="GF18" s="395"/>
      <c r="GG18" s="395"/>
      <c r="GH18" s="395"/>
      <c r="GI18" s="395"/>
      <c r="GJ18" s="395"/>
      <c r="GK18" s="395"/>
      <c r="GL18" s="395"/>
      <c r="GM18" s="395"/>
      <c r="GN18" s="395"/>
      <c r="GO18" s="395"/>
      <c r="GP18" s="395"/>
      <c r="GQ18" s="395"/>
      <c r="GR18" s="395"/>
      <c r="GS18" s="395"/>
      <c r="GT18" s="395"/>
      <c r="GU18" s="395"/>
      <c r="GV18" s="395"/>
      <c r="GW18" s="395"/>
      <c r="GX18" s="395"/>
      <c r="GY18" s="395"/>
      <c r="GZ18" s="395"/>
      <c r="HA18" s="395"/>
      <c r="HB18" s="395"/>
      <c r="HC18" s="395"/>
      <c r="HD18" s="395"/>
      <c r="HE18" s="395"/>
      <c r="HF18" s="395"/>
      <c r="HG18" s="395"/>
      <c r="HH18" s="395"/>
      <c r="HI18" s="395"/>
      <c r="HJ18" s="395"/>
      <c r="HK18" s="395"/>
      <c r="HL18" s="395"/>
      <c r="HM18" s="395"/>
      <c r="HN18" s="395"/>
      <c r="HO18" s="395"/>
      <c r="HP18" s="395"/>
      <c r="HQ18" s="395"/>
      <c r="HR18" s="395"/>
      <c r="HS18" s="395"/>
      <c r="HT18" s="395"/>
      <c r="HU18" s="395"/>
      <c r="HV18" s="395"/>
      <c r="HW18" s="395"/>
      <c r="HX18" s="395"/>
      <c r="HY18" s="395"/>
      <c r="HZ18" s="395"/>
      <c r="IA18" s="395"/>
      <c r="IB18" s="395"/>
      <c r="IC18" s="395"/>
      <c r="ID18" s="395"/>
      <c r="IE18" s="395"/>
      <c r="IF18" s="395"/>
      <c r="IG18" s="395"/>
      <c r="IH18" s="395"/>
      <c r="II18" s="395"/>
      <c r="IJ18" s="395"/>
      <c r="IK18" s="395"/>
      <c r="IL18" s="395"/>
      <c r="IM18" s="395"/>
      <c r="IN18" s="395"/>
      <c r="IO18" s="395"/>
      <c r="IP18" s="395"/>
      <c r="IQ18" s="395"/>
      <c r="IR18" s="395"/>
      <c r="IS18" s="395"/>
      <c r="IT18" s="395"/>
      <c r="IU18" s="395"/>
      <c r="IV18" s="395"/>
      <c r="IW18" s="395"/>
      <c r="IX18" s="395"/>
      <c r="IY18" s="395"/>
      <c r="IZ18" s="395"/>
      <c r="JA18" s="395"/>
      <c r="JB18" s="395"/>
      <c r="JC18" s="395"/>
      <c r="JD18" s="395"/>
      <c r="JE18" s="395"/>
      <c r="JF18" s="395"/>
      <c r="JG18" s="395"/>
      <c r="JH18" s="395"/>
      <c r="JI18" s="395"/>
      <c r="JJ18" s="395"/>
      <c r="JK18" s="395"/>
      <c r="JL18" s="395"/>
      <c r="JM18" s="395"/>
      <c r="JN18" s="395"/>
      <c r="JO18" s="395"/>
      <c r="JP18" s="395"/>
      <c r="JQ18" s="395"/>
      <c r="JR18" s="395"/>
      <c r="JS18" s="395"/>
      <c r="JT18" s="395"/>
      <c r="JU18" s="395"/>
      <c r="JV18" s="395"/>
      <c r="JW18" s="395"/>
      <c r="JX18" s="395"/>
      <c r="JY18" s="395"/>
      <c r="JZ18" s="395"/>
      <c r="KA18" s="395"/>
      <c r="KB18" s="395"/>
      <c r="KC18" s="395"/>
      <c r="KD18" s="395"/>
      <c r="KE18" s="395"/>
      <c r="KF18" s="395"/>
      <c r="KG18" s="395"/>
      <c r="KH18" s="395"/>
      <c r="KI18" s="395"/>
      <c r="KJ18" s="395"/>
      <c r="KK18" s="395"/>
      <c r="KL18" s="395"/>
      <c r="KM18" s="395"/>
      <c r="KN18" s="395"/>
      <c r="KO18" s="395"/>
      <c r="KP18" s="395"/>
      <c r="KQ18" s="395"/>
      <c r="KR18" s="395"/>
      <c r="KS18" s="395"/>
      <c r="KT18" s="395"/>
      <c r="KU18" s="395"/>
      <c r="KV18" s="395"/>
      <c r="KW18" s="395"/>
      <c r="KX18" s="395"/>
      <c r="KY18" s="395"/>
      <c r="KZ18" s="395"/>
      <c r="LA18" s="395"/>
      <c r="LB18" s="395"/>
      <c r="LC18" s="395"/>
      <c r="LD18" s="395"/>
      <c r="LE18" s="395"/>
      <c r="LF18" s="395"/>
      <c r="LG18" s="395"/>
      <c r="LH18" s="395"/>
      <c r="LI18" s="395"/>
      <c r="LJ18" s="395"/>
      <c r="LK18" s="395"/>
      <c r="LL18" s="395"/>
      <c r="LM18" s="395"/>
      <c r="LN18" s="395"/>
      <c r="LO18" s="395"/>
      <c r="LP18" s="395"/>
      <c r="LQ18" s="395"/>
      <c r="LR18" s="395"/>
      <c r="LS18" s="395"/>
      <c r="LT18" s="395"/>
      <c r="LU18" s="395"/>
      <c r="LV18" s="395"/>
      <c r="LW18" s="395"/>
      <c r="LX18" s="395"/>
      <c r="LY18" s="395"/>
      <c r="LZ18" s="395"/>
      <c r="MA18" s="395"/>
      <c r="MB18" s="395"/>
      <c r="MC18" s="395"/>
      <c r="MD18" s="395"/>
      <c r="ME18" s="395"/>
      <c r="MF18" s="395"/>
      <c r="MG18" s="395"/>
      <c r="MH18" s="395"/>
      <c r="MI18" s="395"/>
      <c r="MJ18" s="395"/>
      <c r="MK18" s="395"/>
      <c r="ML18" s="395"/>
      <c r="MM18" s="395"/>
      <c r="MN18" s="395"/>
      <c r="MO18" s="395"/>
      <c r="MP18" s="395"/>
      <c r="MQ18" s="395"/>
      <c r="MR18" s="395"/>
      <c r="MS18" s="395"/>
      <c r="MT18" s="395"/>
      <c r="MU18" s="395"/>
      <c r="MV18" s="395"/>
      <c r="MW18" s="395"/>
      <c r="MX18" s="395"/>
      <c r="MY18" s="395"/>
      <c r="MZ18" s="395"/>
      <c r="NA18" s="395"/>
      <c r="NB18" s="395"/>
      <c r="NC18" s="395"/>
      <c r="ND18" s="395"/>
      <c r="NE18" s="395"/>
      <c r="NF18" s="395"/>
      <c r="NG18" s="395"/>
      <c r="NH18" s="395"/>
      <c r="NI18" s="395"/>
      <c r="NJ18" s="395"/>
      <c r="NK18" s="395"/>
      <c r="NL18" s="395"/>
      <c r="NM18" s="395"/>
      <c r="NN18" s="395"/>
      <c r="NO18" s="395"/>
      <c r="NP18" s="395"/>
      <c r="NQ18" s="395"/>
      <c r="NR18" s="395"/>
      <c r="NS18" s="395"/>
      <c r="NT18" s="395"/>
      <c r="NU18" s="395"/>
      <c r="NV18" s="395"/>
      <c r="NW18" s="395"/>
      <c r="NX18" s="395"/>
      <c r="NY18" s="395"/>
      <c r="NZ18" s="395"/>
      <c r="OA18" s="395"/>
      <c r="OB18" s="395"/>
      <c r="OC18" s="395"/>
      <c r="OD18" s="395"/>
      <c r="OE18" s="395"/>
      <c r="OF18" s="395"/>
      <c r="OG18" s="395"/>
      <c r="OH18" s="395"/>
      <c r="OI18" s="395"/>
      <c r="OJ18" s="395"/>
      <c r="OK18" s="395"/>
      <c r="OL18" s="395"/>
      <c r="OM18" s="395"/>
      <c r="ON18" s="395"/>
      <c r="OO18" s="395"/>
      <c r="OP18" s="395"/>
      <c r="OQ18" s="395"/>
      <c r="OR18" s="395"/>
      <c r="OS18" s="395"/>
      <c r="OT18" s="395"/>
      <c r="OU18" s="395"/>
      <c r="OV18" s="395"/>
      <c r="OW18" s="395"/>
      <c r="OX18" s="395"/>
      <c r="OY18" s="395"/>
      <c r="OZ18" s="395"/>
      <c r="PA18" s="395"/>
      <c r="PB18" s="395"/>
      <c r="PC18" s="395"/>
      <c r="PD18" s="395"/>
      <c r="PE18" s="395"/>
      <c r="PF18" s="395"/>
      <c r="PG18" s="395"/>
      <c r="PH18" s="395"/>
      <c r="PI18" s="395"/>
      <c r="PJ18" s="395"/>
      <c r="PK18" s="395"/>
      <c r="PL18" s="395"/>
      <c r="PM18" s="395"/>
      <c r="PN18" s="395"/>
      <c r="PO18" s="395"/>
      <c r="PP18" s="395"/>
      <c r="PQ18" s="395"/>
      <c r="PR18" s="395"/>
      <c r="PS18" s="395"/>
      <c r="PT18" s="395"/>
      <c r="PU18" s="395"/>
      <c r="PV18" s="395"/>
      <c r="PW18" s="395"/>
      <c r="PX18" s="395"/>
      <c r="PY18" s="395"/>
      <c r="PZ18" s="395"/>
      <c r="QA18" s="395"/>
      <c r="QB18" s="395"/>
      <c r="QC18" s="395"/>
      <c r="QD18" s="395"/>
      <c r="QE18" s="395"/>
      <c r="QF18" s="395"/>
      <c r="QG18" s="395"/>
      <c r="QH18" s="395"/>
      <c r="QI18" s="395"/>
      <c r="QJ18" s="395"/>
      <c r="QK18" s="395"/>
      <c r="QL18" s="395"/>
      <c r="QM18" s="395"/>
      <c r="QN18" s="395"/>
      <c r="QO18" s="395"/>
      <c r="QP18" s="395"/>
      <c r="QQ18" s="395"/>
      <c r="QR18" s="395"/>
      <c r="QS18" s="395"/>
      <c r="QT18" s="395"/>
      <c r="QU18" s="395"/>
      <c r="QV18" s="395"/>
      <c r="QW18" s="395"/>
      <c r="QX18" s="395"/>
      <c r="QY18" s="395"/>
      <c r="QZ18" s="395"/>
      <c r="RA18" s="395"/>
      <c r="RB18" s="395"/>
      <c r="RC18" s="395"/>
      <c r="RD18" s="395"/>
      <c r="RE18" s="395"/>
      <c r="RF18" s="395"/>
      <c r="RG18" s="395"/>
      <c r="RH18" s="395"/>
      <c r="RI18" s="395"/>
      <c r="RJ18" s="395"/>
      <c r="RK18" s="395"/>
      <c r="RL18" s="395"/>
      <c r="RM18" s="395"/>
      <c r="RN18" s="395"/>
      <c r="RO18" s="395"/>
      <c r="RP18" s="395"/>
      <c r="RQ18" s="395"/>
      <c r="RR18" s="395"/>
      <c r="RS18" s="395"/>
      <c r="RT18" s="395"/>
      <c r="RU18" s="395"/>
      <c r="RV18" s="395"/>
      <c r="RW18" s="395"/>
      <c r="RX18" s="395"/>
      <c r="RY18" s="395"/>
      <c r="RZ18" s="395"/>
      <c r="SA18" s="395"/>
      <c r="SB18" s="395"/>
      <c r="SC18" s="395"/>
      <c r="SD18" s="395"/>
      <c r="SE18" s="395"/>
      <c r="SF18" s="395"/>
      <c r="SG18" s="395"/>
      <c r="SH18" s="395"/>
      <c r="SI18" s="395"/>
      <c r="SJ18" s="395"/>
      <c r="SK18" s="395"/>
      <c r="SL18" s="395"/>
      <c r="SM18" s="395"/>
      <c r="SN18" s="395"/>
      <c r="SO18" s="395"/>
      <c r="SP18" s="395"/>
      <c r="SQ18" s="395"/>
      <c r="SR18" s="395"/>
      <c r="SS18" s="395"/>
      <c r="ST18" s="395"/>
      <c r="SU18" s="395"/>
      <c r="SV18" s="395"/>
      <c r="SW18" s="395"/>
      <c r="SX18" s="395"/>
      <c r="SY18" s="395"/>
      <c r="SZ18" s="395"/>
      <c r="TA18" s="395"/>
      <c r="TB18" s="395"/>
      <c r="TC18" s="395"/>
      <c r="TD18" s="395"/>
      <c r="TE18" s="395"/>
      <c r="TF18" s="395"/>
      <c r="TG18" s="395"/>
      <c r="TH18" s="395"/>
      <c r="TI18" s="395"/>
      <c r="TJ18" s="395"/>
      <c r="TK18" s="395"/>
      <c r="TL18" s="395"/>
      <c r="TM18" s="395"/>
      <c r="TN18" s="395"/>
      <c r="TO18" s="395"/>
      <c r="TP18" s="395"/>
      <c r="TQ18" s="395"/>
      <c r="TR18" s="395"/>
      <c r="TS18" s="395"/>
      <c r="TT18" s="395"/>
      <c r="TU18" s="395"/>
      <c r="TV18" s="395"/>
      <c r="TW18" s="395"/>
      <c r="TX18" s="395"/>
      <c r="TY18" s="395"/>
      <c r="TZ18" s="395"/>
      <c r="UA18" s="395"/>
      <c r="UB18" s="395"/>
      <c r="UC18" s="395"/>
      <c r="UD18" s="395"/>
      <c r="UE18" s="395"/>
      <c r="UF18" s="395"/>
      <c r="UG18" s="395"/>
      <c r="UH18" s="395"/>
      <c r="UI18" s="395"/>
      <c r="UJ18" s="395"/>
      <c r="UK18" s="395"/>
      <c r="UL18" s="395"/>
      <c r="UM18" s="395"/>
      <c r="UN18" s="395"/>
      <c r="UO18" s="395"/>
      <c r="UP18" s="395"/>
      <c r="UQ18" s="395"/>
      <c r="UR18" s="395"/>
      <c r="US18" s="395"/>
      <c r="UT18" s="395"/>
      <c r="UU18" s="395"/>
      <c r="UV18" s="395"/>
      <c r="UW18" s="395"/>
      <c r="UX18" s="395"/>
      <c r="UY18" s="395"/>
      <c r="UZ18" s="395"/>
      <c r="VA18" s="395"/>
      <c r="VB18" s="395"/>
      <c r="VC18" s="395"/>
      <c r="VD18" s="395"/>
      <c r="VE18" s="395"/>
      <c r="VF18" s="395"/>
      <c r="VG18" s="395"/>
      <c r="VH18" s="395"/>
      <c r="VI18" s="395"/>
      <c r="VJ18" s="395"/>
      <c r="VK18" s="395"/>
      <c r="VL18" s="395"/>
      <c r="VM18" s="395"/>
      <c r="VN18" s="395"/>
      <c r="VO18" s="395"/>
      <c r="VP18" s="395"/>
      <c r="VQ18" s="395"/>
      <c r="VR18" s="395"/>
      <c r="VS18" s="395"/>
      <c r="VT18" s="395"/>
      <c r="VU18" s="395"/>
      <c r="VV18" s="395"/>
      <c r="VW18" s="395"/>
      <c r="VX18" s="395"/>
      <c r="VY18" s="395"/>
      <c r="VZ18" s="395"/>
      <c r="WA18" s="395"/>
      <c r="WB18" s="395"/>
      <c r="WC18" s="395"/>
      <c r="WD18" s="395"/>
      <c r="WE18" s="395"/>
      <c r="WF18" s="395"/>
      <c r="WG18" s="395"/>
      <c r="WH18" s="395"/>
      <c r="WI18" s="395"/>
      <c r="WJ18" s="395"/>
      <c r="WK18" s="395"/>
      <c r="WL18" s="395"/>
      <c r="WM18" s="395"/>
      <c r="WN18" s="395"/>
      <c r="WO18" s="395"/>
      <c r="WP18" s="395"/>
      <c r="WQ18" s="395"/>
      <c r="WR18" s="395"/>
      <c r="WS18" s="395"/>
      <c r="WT18" s="395"/>
      <c r="WU18" s="395"/>
      <c r="WV18" s="395"/>
      <c r="WW18" s="395"/>
      <c r="WX18" s="395"/>
      <c r="WY18" s="395"/>
      <c r="WZ18" s="395"/>
      <c r="XA18" s="395"/>
      <c r="XB18" s="395"/>
      <c r="XC18" s="395"/>
      <c r="XD18" s="395"/>
      <c r="XE18" s="395"/>
      <c r="XF18" s="395"/>
      <c r="XG18" s="395"/>
      <c r="XH18" s="395"/>
      <c r="XI18" s="395"/>
      <c r="XJ18" s="395"/>
      <c r="XK18" s="395"/>
      <c r="XL18" s="395"/>
      <c r="XM18" s="395"/>
      <c r="XN18" s="395"/>
      <c r="XO18" s="395"/>
      <c r="XP18" s="395"/>
      <c r="XQ18" s="395"/>
      <c r="XR18" s="395"/>
      <c r="XS18" s="395"/>
      <c r="XT18" s="395"/>
      <c r="XU18" s="395"/>
      <c r="XV18" s="395"/>
      <c r="XW18" s="395"/>
      <c r="XX18" s="395"/>
      <c r="XY18" s="395"/>
      <c r="XZ18" s="395"/>
      <c r="YA18" s="395"/>
      <c r="YB18" s="395"/>
      <c r="YC18" s="395"/>
      <c r="YD18" s="395"/>
      <c r="YE18" s="395"/>
      <c r="YF18" s="395"/>
      <c r="YG18" s="395"/>
      <c r="YH18" s="395"/>
      <c r="YI18" s="395"/>
      <c r="YJ18" s="395"/>
      <c r="YK18" s="395"/>
      <c r="YL18" s="395"/>
      <c r="YM18" s="395"/>
      <c r="YN18" s="395"/>
      <c r="YO18" s="395"/>
      <c r="YP18" s="395"/>
      <c r="YQ18" s="395"/>
    </row>
    <row r="19" spans="1:16384" ht="15.75" hidden="1">
      <c r="A19" s="828">
        <v>6022004</v>
      </c>
      <c r="B19" s="825"/>
      <c r="C19" s="398" t="s">
        <v>115</v>
      </c>
      <c r="D19" s="771" t="s">
        <v>102</v>
      </c>
      <c r="E19" s="403"/>
      <c r="F19" s="398"/>
      <c r="G19" s="398"/>
      <c r="H19" s="820" t="s">
        <v>113</v>
      </c>
      <c r="I19" s="387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C19" s="395"/>
      <c r="BD19" s="395"/>
      <c r="BE19" s="395"/>
      <c r="BF19" s="395"/>
      <c r="BG19" s="395"/>
      <c r="BH19" s="395"/>
      <c r="BI19" s="395"/>
      <c r="BJ19" s="395"/>
      <c r="BK19" s="395"/>
      <c r="BL19" s="395"/>
      <c r="BM19" s="395"/>
      <c r="BN19" s="395"/>
      <c r="BO19" s="395"/>
      <c r="BP19" s="395"/>
      <c r="BQ19" s="395"/>
      <c r="BR19" s="395"/>
      <c r="BS19" s="395"/>
      <c r="BT19" s="395"/>
      <c r="BU19" s="395"/>
      <c r="BV19" s="395"/>
      <c r="BW19" s="395"/>
      <c r="BX19" s="395"/>
      <c r="BY19" s="395"/>
      <c r="BZ19" s="395"/>
      <c r="CA19" s="395"/>
      <c r="CB19" s="395"/>
      <c r="CC19" s="395"/>
      <c r="CD19" s="395"/>
      <c r="CE19" s="395"/>
      <c r="CF19" s="395"/>
      <c r="CG19" s="395"/>
      <c r="CH19" s="395"/>
      <c r="CI19" s="395"/>
      <c r="CJ19" s="395"/>
      <c r="CK19" s="395"/>
      <c r="CL19" s="395"/>
      <c r="CM19" s="395"/>
      <c r="CN19" s="395"/>
      <c r="CO19" s="395"/>
      <c r="CP19" s="395"/>
      <c r="CQ19" s="395"/>
      <c r="CR19" s="395"/>
      <c r="CS19" s="395"/>
      <c r="CT19" s="395"/>
      <c r="CU19" s="395"/>
      <c r="CV19" s="395"/>
      <c r="CW19" s="395"/>
      <c r="CX19" s="395"/>
      <c r="CY19" s="395"/>
      <c r="CZ19" s="395"/>
      <c r="DA19" s="395"/>
      <c r="DB19" s="395"/>
      <c r="DC19" s="395"/>
      <c r="DD19" s="395"/>
      <c r="DE19" s="395"/>
      <c r="DF19" s="395"/>
      <c r="DG19" s="395"/>
      <c r="DH19" s="395"/>
      <c r="DI19" s="395"/>
      <c r="DJ19" s="395"/>
      <c r="DK19" s="395"/>
      <c r="DL19" s="395"/>
      <c r="DM19" s="395"/>
      <c r="DN19" s="395"/>
      <c r="DO19" s="395"/>
      <c r="DP19" s="395"/>
      <c r="DQ19" s="395"/>
      <c r="DR19" s="395"/>
      <c r="DS19" s="395"/>
      <c r="DT19" s="395"/>
      <c r="DU19" s="395"/>
      <c r="DV19" s="395"/>
      <c r="DW19" s="395"/>
      <c r="DX19" s="395"/>
      <c r="DY19" s="395"/>
      <c r="DZ19" s="395"/>
      <c r="EA19" s="395"/>
      <c r="EB19" s="395"/>
      <c r="EC19" s="395"/>
      <c r="ED19" s="395"/>
      <c r="EE19" s="395"/>
      <c r="EF19" s="395"/>
      <c r="EG19" s="395"/>
      <c r="EH19" s="395"/>
      <c r="EI19" s="395"/>
      <c r="EJ19" s="395"/>
      <c r="EK19" s="395"/>
      <c r="EL19" s="395"/>
      <c r="EM19" s="395"/>
      <c r="EN19" s="395"/>
      <c r="EO19" s="395"/>
      <c r="EP19" s="395"/>
      <c r="EQ19" s="395"/>
      <c r="ER19" s="395"/>
      <c r="ES19" s="395"/>
      <c r="ET19" s="395"/>
      <c r="EU19" s="395"/>
      <c r="EV19" s="395"/>
      <c r="EW19" s="395"/>
      <c r="EX19" s="395"/>
      <c r="EY19" s="395"/>
      <c r="EZ19" s="395"/>
      <c r="FA19" s="395"/>
      <c r="FB19" s="395"/>
      <c r="FC19" s="395"/>
      <c r="FD19" s="395"/>
      <c r="FE19" s="395"/>
      <c r="FF19" s="395"/>
      <c r="FG19" s="395"/>
      <c r="FH19" s="395"/>
      <c r="FI19" s="395"/>
      <c r="FJ19" s="395"/>
      <c r="FK19" s="395"/>
      <c r="FL19" s="395"/>
      <c r="FM19" s="395"/>
      <c r="FN19" s="395"/>
      <c r="FO19" s="395"/>
      <c r="FP19" s="395"/>
      <c r="FQ19" s="395"/>
      <c r="FR19" s="395"/>
      <c r="FS19" s="395"/>
      <c r="FT19" s="395"/>
      <c r="FU19" s="395"/>
      <c r="FV19" s="395"/>
      <c r="FW19" s="395"/>
      <c r="FX19" s="395"/>
      <c r="FY19" s="395"/>
      <c r="FZ19" s="395"/>
      <c r="GA19" s="395"/>
      <c r="GB19" s="395"/>
      <c r="GC19" s="395"/>
      <c r="GD19" s="395"/>
      <c r="GE19" s="395"/>
      <c r="GF19" s="395"/>
      <c r="GG19" s="395"/>
      <c r="GH19" s="395"/>
      <c r="GI19" s="395"/>
      <c r="GJ19" s="395"/>
      <c r="GK19" s="395"/>
      <c r="GL19" s="395"/>
      <c r="GM19" s="395"/>
      <c r="GN19" s="395"/>
      <c r="GO19" s="395"/>
      <c r="GP19" s="395"/>
      <c r="GQ19" s="395"/>
      <c r="GR19" s="395"/>
      <c r="GS19" s="395"/>
      <c r="GT19" s="395"/>
      <c r="GU19" s="395"/>
      <c r="GV19" s="395"/>
      <c r="GW19" s="395"/>
      <c r="GX19" s="395"/>
      <c r="GY19" s="395"/>
      <c r="GZ19" s="395"/>
      <c r="HA19" s="395"/>
      <c r="HB19" s="395"/>
      <c r="HC19" s="395"/>
      <c r="HD19" s="395"/>
      <c r="HE19" s="395"/>
      <c r="HF19" s="395"/>
      <c r="HG19" s="395"/>
      <c r="HH19" s="395"/>
      <c r="HI19" s="395"/>
      <c r="HJ19" s="395"/>
      <c r="HK19" s="395"/>
      <c r="HL19" s="395"/>
      <c r="HM19" s="395"/>
      <c r="HN19" s="395"/>
      <c r="HO19" s="395"/>
      <c r="HP19" s="395"/>
      <c r="HQ19" s="395"/>
      <c r="HR19" s="395"/>
      <c r="HS19" s="395"/>
      <c r="HT19" s="395"/>
      <c r="HU19" s="395"/>
      <c r="HV19" s="395"/>
      <c r="HW19" s="395"/>
      <c r="HX19" s="395"/>
      <c r="HY19" s="395"/>
      <c r="HZ19" s="395"/>
      <c r="IA19" s="395"/>
      <c r="IB19" s="395"/>
      <c r="IC19" s="395"/>
      <c r="ID19" s="395"/>
      <c r="IE19" s="395"/>
      <c r="IF19" s="395"/>
      <c r="IG19" s="395"/>
      <c r="IH19" s="395"/>
      <c r="II19" s="395"/>
      <c r="IJ19" s="395"/>
      <c r="IK19" s="395"/>
      <c r="IL19" s="395"/>
      <c r="IM19" s="395"/>
      <c r="IN19" s="395"/>
      <c r="IO19" s="395"/>
      <c r="IP19" s="395"/>
      <c r="IQ19" s="395"/>
      <c r="IR19" s="395"/>
      <c r="IS19" s="395"/>
      <c r="IT19" s="395"/>
      <c r="IU19" s="395"/>
      <c r="IV19" s="395"/>
      <c r="IW19" s="395"/>
      <c r="IX19" s="395"/>
      <c r="IY19" s="395"/>
      <c r="IZ19" s="395"/>
      <c r="JA19" s="395"/>
      <c r="JB19" s="395"/>
      <c r="JC19" s="395"/>
      <c r="JD19" s="395"/>
      <c r="JE19" s="395"/>
      <c r="JF19" s="395"/>
      <c r="JG19" s="395"/>
      <c r="JH19" s="395"/>
      <c r="JI19" s="395"/>
      <c r="JJ19" s="395"/>
      <c r="JK19" s="395"/>
      <c r="JL19" s="395"/>
      <c r="JM19" s="395"/>
      <c r="JN19" s="395"/>
      <c r="JO19" s="395"/>
      <c r="JP19" s="395"/>
      <c r="JQ19" s="395"/>
      <c r="JR19" s="395"/>
      <c r="JS19" s="395"/>
      <c r="JT19" s="395"/>
      <c r="JU19" s="395"/>
      <c r="JV19" s="395"/>
      <c r="JW19" s="395"/>
      <c r="JX19" s="395"/>
      <c r="JY19" s="395"/>
      <c r="JZ19" s="395"/>
      <c r="KA19" s="395"/>
      <c r="KB19" s="395"/>
      <c r="KC19" s="395"/>
      <c r="KD19" s="395"/>
      <c r="KE19" s="395"/>
      <c r="KF19" s="395"/>
      <c r="KG19" s="395"/>
      <c r="KH19" s="395"/>
      <c r="KI19" s="395"/>
      <c r="KJ19" s="395"/>
      <c r="KK19" s="395"/>
      <c r="KL19" s="395"/>
      <c r="KM19" s="395"/>
      <c r="KN19" s="395"/>
      <c r="KO19" s="395"/>
      <c r="KP19" s="395"/>
      <c r="KQ19" s="395"/>
      <c r="KR19" s="395"/>
      <c r="KS19" s="395"/>
      <c r="KT19" s="395"/>
      <c r="KU19" s="395"/>
      <c r="KV19" s="395"/>
      <c r="KW19" s="395"/>
      <c r="KX19" s="395"/>
      <c r="KY19" s="395"/>
      <c r="KZ19" s="395"/>
      <c r="LA19" s="395"/>
      <c r="LB19" s="395"/>
      <c r="LC19" s="395"/>
      <c r="LD19" s="395"/>
      <c r="LE19" s="395"/>
      <c r="LF19" s="395"/>
      <c r="LG19" s="395"/>
      <c r="LH19" s="395"/>
      <c r="LI19" s="395"/>
      <c r="LJ19" s="395"/>
      <c r="LK19" s="395"/>
      <c r="LL19" s="395"/>
      <c r="LM19" s="395"/>
      <c r="LN19" s="395"/>
      <c r="LO19" s="395"/>
      <c r="LP19" s="395"/>
      <c r="LQ19" s="395"/>
      <c r="LR19" s="395"/>
      <c r="LS19" s="395"/>
      <c r="LT19" s="395"/>
      <c r="LU19" s="395"/>
      <c r="LV19" s="395"/>
      <c r="LW19" s="395"/>
      <c r="LX19" s="395"/>
      <c r="LY19" s="395"/>
      <c r="LZ19" s="395"/>
      <c r="MA19" s="395"/>
      <c r="MB19" s="395"/>
      <c r="MC19" s="395"/>
      <c r="MD19" s="395"/>
      <c r="ME19" s="395"/>
      <c r="MF19" s="395"/>
      <c r="MG19" s="395"/>
      <c r="MH19" s="395"/>
      <c r="MI19" s="395"/>
      <c r="MJ19" s="395"/>
      <c r="MK19" s="395"/>
      <c r="ML19" s="395"/>
      <c r="MM19" s="395"/>
      <c r="MN19" s="395"/>
      <c r="MO19" s="395"/>
      <c r="MP19" s="395"/>
      <c r="MQ19" s="395"/>
      <c r="MR19" s="395"/>
      <c r="MS19" s="395"/>
      <c r="MT19" s="395"/>
      <c r="MU19" s="395"/>
      <c r="MV19" s="395"/>
      <c r="MW19" s="395"/>
      <c r="MX19" s="395"/>
      <c r="MY19" s="395"/>
      <c r="MZ19" s="395"/>
      <c r="NA19" s="395"/>
      <c r="NB19" s="395"/>
      <c r="NC19" s="395"/>
      <c r="ND19" s="395"/>
      <c r="NE19" s="395"/>
      <c r="NF19" s="395"/>
      <c r="NG19" s="395"/>
      <c r="NH19" s="395"/>
      <c r="NI19" s="395"/>
      <c r="NJ19" s="395"/>
      <c r="NK19" s="395"/>
      <c r="NL19" s="395"/>
      <c r="NM19" s="395"/>
      <c r="NN19" s="395"/>
      <c r="NO19" s="395"/>
      <c r="NP19" s="395"/>
      <c r="NQ19" s="395"/>
      <c r="NR19" s="395"/>
      <c r="NS19" s="395"/>
      <c r="NT19" s="395"/>
      <c r="NU19" s="395"/>
      <c r="NV19" s="395"/>
      <c r="NW19" s="395"/>
      <c r="NX19" s="395"/>
      <c r="NY19" s="395"/>
      <c r="NZ19" s="395"/>
      <c r="OA19" s="395"/>
      <c r="OB19" s="395"/>
      <c r="OC19" s="395"/>
      <c r="OD19" s="395"/>
      <c r="OE19" s="395"/>
      <c r="OF19" s="395"/>
      <c r="OG19" s="395"/>
      <c r="OH19" s="395"/>
      <c r="OI19" s="395"/>
      <c r="OJ19" s="395"/>
      <c r="OK19" s="395"/>
      <c r="OL19" s="395"/>
      <c r="OM19" s="395"/>
      <c r="ON19" s="395"/>
      <c r="OO19" s="395"/>
      <c r="OP19" s="395"/>
      <c r="OQ19" s="395"/>
      <c r="OR19" s="395"/>
      <c r="OS19" s="395"/>
      <c r="OT19" s="395"/>
      <c r="OU19" s="395"/>
      <c r="OV19" s="395"/>
      <c r="OW19" s="395"/>
      <c r="OX19" s="395"/>
      <c r="OY19" s="395"/>
      <c r="OZ19" s="395"/>
      <c r="PA19" s="395"/>
      <c r="PB19" s="395"/>
      <c r="PC19" s="395"/>
      <c r="PD19" s="395"/>
      <c r="PE19" s="395"/>
      <c r="PF19" s="395"/>
      <c r="PG19" s="395"/>
      <c r="PH19" s="395"/>
      <c r="PI19" s="395"/>
      <c r="PJ19" s="395"/>
      <c r="PK19" s="395"/>
      <c r="PL19" s="395"/>
      <c r="PM19" s="395"/>
      <c r="PN19" s="395"/>
      <c r="PO19" s="395"/>
      <c r="PP19" s="395"/>
      <c r="PQ19" s="395"/>
      <c r="PR19" s="395"/>
      <c r="PS19" s="395"/>
      <c r="PT19" s="395"/>
      <c r="PU19" s="395"/>
      <c r="PV19" s="395"/>
      <c r="PW19" s="395"/>
      <c r="PX19" s="395"/>
      <c r="PY19" s="395"/>
      <c r="PZ19" s="395"/>
      <c r="QA19" s="395"/>
      <c r="QB19" s="395"/>
      <c r="QC19" s="395"/>
      <c r="QD19" s="395"/>
      <c r="QE19" s="395"/>
      <c r="QF19" s="395"/>
      <c r="QG19" s="395"/>
      <c r="QH19" s="395"/>
      <c r="QI19" s="395"/>
      <c r="QJ19" s="395"/>
      <c r="QK19" s="395"/>
      <c r="QL19" s="395"/>
      <c r="QM19" s="395"/>
      <c r="QN19" s="395"/>
      <c r="QO19" s="395"/>
      <c r="QP19" s="395"/>
      <c r="QQ19" s="395"/>
      <c r="QR19" s="395"/>
      <c r="QS19" s="395"/>
      <c r="QT19" s="395"/>
      <c r="QU19" s="395"/>
      <c r="QV19" s="395"/>
      <c r="QW19" s="395"/>
      <c r="QX19" s="395"/>
      <c r="QY19" s="395"/>
      <c r="QZ19" s="395"/>
      <c r="RA19" s="395"/>
      <c r="RB19" s="395"/>
      <c r="RC19" s="395"/>
      <c r="RD19" s="395"/>
      <c r="RE19" s="395"/>
      <c r="RF19" s="395"/>
      <c r="RG19" s="395"/>
      <c r="RH19" s="395"/>
      <c r="RI19" s="395"/>
      <c r="RJ19" s="395"/>
      <c r="RK19" s="395"/>
      <c r="RL19" s="395"/>
      <c r="RM19" s="395"/>
      <c r="RN19" s="395"/>
      <c r="RO19" s="395"/>
      <c r="RP19" s="395"/>
      <c r="RQ19" s="395"/>
      <c r="RR19" s="395"/>
      <c r="RS19" s="395"/>
      <c r="RT19" s="395"/>
      <c r="RU19" s="395"/>
      <c r="RV19" s="395"/>
      <c r="RW19" s="395"/>
      <c r="RX19" s="395"/>
      <c r="RY19" s="395"/>
      <c r="RZ19" s="395"/>
      <c r="SA19" s="395"/>
      <c r="SB19" s="395"/>
      <c r="SC19" s="395"/>
      <c r="SD19" s="395"/>
      <c r="SE19" s="395"/>
      <c r="SF19" s="395"/>
      <c r="SG19" s="395"/>
      <c r="SH19" s="395"/>
      <c r="SI19" s="395"/>
      <c r="SJ19" s="395"/>
      <c r="SK19" s="395"/>
      <c r="SL19" s="395"/>
      <c r="SM19" s="395"/>
      <c r="SN19" s="395"/>
      <c r="SO19" s="395"/>
      <c r="SP19" s="395"/>
      <c r="SQ19" s="395"/>
      <c r="SR19" s="395"/>
      <c r="SS19" s="395"/>
      <c r="ST19" s="395"/>
      <c r="SU19" s="395"/>
      <c r="SV19" s="395"/>
      <c r="SW19" s="395"/>
      <c r="SX19" s="395"/>
      <c r="SY19" s="395"/>
      <c r="SZ19" s="395"/>
      <c r="TA19" s="395"/>
      <c r="TB19" s="395"/>
      <c r="TC19" s="395"/>
      <c r="TD19" s="395"/>
      <c r="TE19" s="395"/>
      <c r="TF19" s="395"/>
      <c r="TG19" s="395"/>
      <c r="TH19" s="395"/>
      <c r="TI19" s="395"/>
      <c r="TJ19" s="395"/>
      <c r="TK19" s="395"/>
      <c r="TL19" s="395"/>
      <c r="TM19" s="395"/>
      <c r="TN19" s="395"/>
      <c r="TO19" s="395"/>
      <c r="TP19" s="395"/>
      <c r="TQ19" s="395"/>
      <c r="TR19" s="395"/>
      <c r="TS19" s="395"/>
      <c r="TT19" s="395"/>
      <c r="TU19" s="395"/>
      <c r="TV19" s="395"/>
      <c r="TW19" s="395"/>
      <c r="TX19" s="395"/>
      <c r="TY19" s="395"/>
      <c r="TZ19" s="395"/>
      <c r="UA19" s="395"/>
      <c r="UB19" s="395"/>
      <c r="UC19" s="395"/>
      <c r="UD19" s="395"/>
      <c r="UE19" s="395"/>
      <c r="UF19" s="395"/>
      <c r="UG19" s="395"/>
      <c r="UH19" s="395"/>
      <c r="UI19" s="395"/>
      <c r="UJ19" s="395"/>
      <c r="UK19" s="395"/>
      <c r="UL19" s="395"/>
      <c r="UM19" s="395"/>
      <c r="UN19" s="395"/>
      <c r="UO19" s="395"/>
      <c r="UP19" s="395"/>
      <c r="UQ19" s="395"/>
      <c r="UR19" s="395"/>
      <c r="US19" s="395"/>
      <c r="UT19" s="395"/>
      <c r="UU19" s="395"/>
      <c r="UV19" s="395"/>
      <c r="UW19" s="395"/>
      <c r="UX19" s="395"/>
      <c r="UY19" s="395"/>
      <c r="UZ19" s="395"/>
      <c r="VA19" s="395"/>
      <c r="VB19" s="395"/>
      <c r="VC19" s="395"/>
      <c r="VD19" s="395"/>
      <c r="VE19" s="395"/>
      <c r="VF19" s="395"/>
      <c r="VG19" s="395"/>
      <c r="VH19" s="395"/>
      <c r="VI19" s="395"/>
      <c r="VJ19" s="395"/>
      <c r="VK19" s="395"/>
      <c r="VL19" s="395"/>
      <c r="VM19" s="395"/>
      <c r="VN19" s="395"/>
      <c r="VO19" s="395"/>
      <c r="VP19" s="395"/>
      <c r="VQ19" s="395"/>
      <c r="VR19" s="395"/>
      <c r="VS19" s="395"/>
      <c r="VT19" s="395"/>
      <c r="VU19" s="395"/>
      <c r="VV19" s="395"/>
      <c r="VW19" s="395"/>
      <c r="VX19" s="395"/>
      <c r="VY19" s="395"/>
      <c r="VZ19" s="395"/>
      <c r="WA19" s="395"/>
      <c r="WB19" s="395"/>
      <c r="WC19" s="395"/>
      <c r="WD19" s="395"/>
      <c r="WE19" s="395"/>
      <c r="WF19" s="395"/>
      <c r="WG19" s="395"/>
      <c r="WH19" s="395"/>
      <c r="WI19" s="395"/>
      <c r="WJ19" s="395"/>
      <c r="WK19" s="395"/>
      <c r="WL19" s="395"/>
      <c r="WM19" s="395"/>
      <c r="WN19" s="395"/>
      <c r="WO19" s="395"/>
      <c r="WP19" s="395"/>
      <c r="WQ19" s="395"/>
      <c r="WR19" s="395"/>
      <c r="WS19" s="395"/>
      <c r="WT19" s="395"/>
      <c r="WU19" s="395"/>
      <c r="WV19" s="395"/>
      <c r="WW19" s="395"/>
      <c r="WX19" s="395"/>
      <c r="WY19" s="395"/>
      <c r="WZ19" s="395"/>
      <c r="XA19" s="395"/>
      <c r="XB19" s="395"/>
      <c r="XC19" s="395"/>
      <c r="XD19" s="395"/>
      <c r="XE19" s="395"/>
      <c r="XF19" s="395"/>
      <c r="XG19" s="395"/>
      <c r="XH19" s="395"/>
      <c r="XI19" s="395"/>
      <c r="XJ19" s="395"/>
      <c r="XK19" s="395"/>
      <c r="XL19" s="395"/>
      <c r="XM19" s="395"/>
      <c r="XN19" s="395"/>
      <c r="XO19" s="395"/>
      <c r="XP19" s="395"/>
      <c r="XQ19" s="395"/>
      <c r="XR19" s="395"/>
      <c r="XS19" s="395"/>
      <c r="XT19" s="395"/>
      <c r="XU19" s="395"/>
      <c r="XV19" s="395"/>
      <c r="XW19" s="395"/>
      <c r="XX19" s="395"/>
      <c r="XY19" s="395"/>
      <c r="XZ19" s="395"/>
      <c r="YA19" s="395"/>
      <c r="YB19" s="395"/>
      <c r="YC19" s="395"/>
      <c r="YD19" s="395"/>
      <c r="YE19" s="395"/>
      <c r="YF19" s="395"/>
      <c r="YG19" s="395"/>
      <c r="YH19" s="395"/>
      <c r="YI19" s="395"/>
      <c r="YJ19" s="395"/>
      <c r="YK19" s="395"/>
      <c r="YL19" s="395"/>
      <c r="YM19" s="395"/>
      <c r="YN19" s="395"/>
      <c r="YO19" s="395"/>
      <c r="YP19" s="395"/>
      <c r="YQ19" s="395"/>
    </row>
    <row r="20" spans="1:16384" ht="15.75" hidden="1">
      <c r="A20" s="828">
        <v>6022001</v>
      </c>
      <c r="B20" s="398"/>
      <c r="C20" s="398" t="s">
        <v>116</v>
      </c>
      <c r="D20" s="771"/>
      <c r="E20" s="403"/>
      <c r="F20" s="398"/>
      <c r="G20" s="398"/>
      <c r="H20" s="820" t="s">
        <v>113</v>
      </c>
      <c r="I20" s="387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5"/>
      <c r="AW20" s="395"/>
      <c r="AX20" s="395"/>
      <c r="AY20" s="395"/>
      <c r="AZ20" s="395"/>
      <c r="BA20" s="395"/>
      <c r="BB20" s="395"/>
      <c r="BC20" s="395"/>
      <c r="BD20" s="395"/>
      <c r="BE20" s="395"/>
      <c r="BF20" s="395"/>
      <c r="BG20" s="395"/>
      <c r="BH20" s="395"/>
      <c r="BI20" s="395"/>
      <c r="BJ20" s="395"/>
      <c r="BK20" s="395"/>
      <c r="BL20" s="395"/>
      <c r="BM20" s="395"/>
      <c r="BN20" s="395"/>
      <c r="BO20" s="395"/>
      <c r="BP20" s="395"/>
      <c r="BQ20" s="395"/>
      <c r="BR20" s="395"/>
      <c r="BS20" s="395"/>
      <c r="BT20" s="395"/>
      <c r="BU20" s="395"/>
      <c r="BV20" s="395"/>
      <c r="BW20" s="395"/>
      <c r="BX20" s="395"/>
      <c r="BY20" s="395"/>
      <c r="BZ20" s="395"/>
      <c r="CA20" s="395"/>
      <c r="CB20" s="395"/>
      <c r="CC20" s="395"/>
      <c r="CD20" s="395"/>
      <c r="CE20" s="395"/>
      <c r="CF20" s="395"/>
      <c r="CG20" s="395"/>
      <c r="CH20" s="395"/>
      <c r="CI20" s="395"/>
      <c r="CJ20" s="395"/>
      <c r="CK20" s="395"/>
      <c r="CL20" s="395"/>
      <c r="CM20" s="395"/>
      <c r="CN20" s="395"/>
      <c r="CO20" s="395"/>
      <c r="CP20" s="395"/>
      <c r="CQ20" s="395"/>
      <c r="CR20" s="395"/>
      <c r="CS20" s="395"/>
      <c r="CT20" s="395"/>
      <c r="CU20" s="395"/>
      <c r="CV20" s="395"/>
      <c r="CW20" s="395"/>
      <c r="CX20" s="395"/>
      <c r="CY20" s="395"/>
      <c r="CZ20" s="395"/>
      <c r="DA20" s="395"/>
      <c r="DB20" s="395"/>
      <c r="DC20" s="395"/>
      <c r="DD20" s="395"/>
      <c r="DE20" s="395"/>
      <c r="DF20" s="395"/>
      <c r="DG20" s="395"/>
      <c r="DH20" s="395"/>
      <c r="DI20" s="395"/>
      <c r="DJ20" s="395"/>
      <c r="DK20" s="395"/>
      <c r="DL20" s="395"/>
      <c r="DM20" s="395"/>
      <c r="DN20" s="395"/>
      <c r="DO20" s="395"/>
      <c r="DP20" s="395"/>
      <c r="DQ20" s="395"/>
      <c r="DR20" s="395"/>
      <c r="DS20" s="395"/>
      <c r="DT20" s="395"/>
      <c r="DU20" s="395"/>
      <c r="DV20" s="395"/>
      <c r="DW20" s="395"/>
      <c r="DX20" s="395"/>
      <c r="DY20" s="395"/>
      <c r="DZ20" s="395"/>
      <c r="EA20" s="395"/>
      <c r="EB20" s="395"/>
      <c r="EC20" s="395"/>
      <c r="ED20" s="395"/>
      <c r="EE20" s="395"/>
      <c r="EF20" s="395"/>
      <c r="EG20" s="395"/>
      <c r="EH20" s="395"/>
      <c r="EI20" s="395"/>
      <c r="EJ20" s="395"/>
      <c r="EK20" s="395"/>
      <c r="EL20" s="395"/>
      <c r="EM20" s="395"/>
      <c r="EN20" s="395"/>
      <c r="EO20" s="395"/>
      <c r="EP20" s="395"/>
      <c r="EQ20" s="395"/>
      <c r="ER20" s="395"/>
      <c r="ES20" s="395"/>
      <c r="ET20" s="395"/>
      <c r="EU20" s="395"/>
      <c r="EV20" s="395"/>
      <c r="EW20" s="395"/>
      <c r="EX20" s="395"/>
      <c r="EY20" s="395"/>
      <c r="EZ20" s="395"/>
      <c r="FA20" s="395"/>
      <c r="FB20" s="395"/>
      <c r="FC20" s="395"/>
      <c r="FD20" s="395"/>
      <c r="FE20" s="395"/>
      <c r="FF20" s="395"/>
      <c r="FG20" s="395"/>
      <c r="FH20" s="395"/>
      <c r="FI20" s="395"/>
      <c r="FJ20" s="395"/>
      <c r="FK20" s="395"/>
      <c r="FL20" s="395"/>
      <c r="FM20" s="395"/>
      <c r="FN20" s="395"/>
      <c r="FO20" s="395"/>
      <c r="FP20" s="395"/>
      <c r="FQ20" s="395"/>
      <c r="FR20" s="395"/>
      <c r="FS20" s="395"/>
      <c r="FT20" s="395"/>
      <c r="FU20" s="395"/>
      <c r="FV20" s="395"/>
      <c r="FW20" s="395"/>
      <c r="FX20" s="395"/>
      <c r="FY20" s="395"/>
      <c r="FZ20" s="395"/>
      <c r="GA20" s="395"/>
      <c r="GB20" s="395"/>
      <c r="GC20" s="395"/>
      <c r="GD20" s="395"/>
      <c r="GE20" s="395"/>
      <c r="GF20" s="395"/>
      <c r="GG20" s="395"/>
      <c r="GH20" s="395"/>
      <c r="GI20" s="395"/>
      <c r="GJ20" s="395"/>
      <c r="GK20" s="395"/>
      <c r="GL20" s="395"/>
      <c r="GM20" s="395"/>
      <c r="GN20" s="395"/>
      <c r="GO20" s="395"/>
      <c r="GP20" s="395"/>
      <c r="GQ20" s="395"/>
      <c r="GR20" s="395"/>
      <c r="GS20" s="395"/>
      <c r="GT20" s="395"/>
      <c r="GU20" s="395"/>
      <c r="GV20" s="395"/>
      <c r="GW20" s="395"/>
      <c r="GX20" s="395"/>
      <c r="GY20" s="395"/>
      <c r="GZ20" s="395"/>
      <c r="HA20" s="395"/>
      <c r="HB20" s="395"/>
      <c r="HC20" s="395"/>
      <c r="HD20" s="395"/>
      <c r="HE20" s="395"/>
      <c r="HF20" s="395"/>
      <c r="HG20" s="395"/>
      <c r="HH20" s="395"/>
      <c r="HI20" s="395"/>
      <c r="HJ20" s="395"/>
      <c r="HK20" s="395"/>
      <c r="HL20" s="395"/>
      <c r="HM20" s="395"/>
      <c r="HN20" s="395"/>
      <c r="HO20" s="395"/>
      <c r="HP20" s="395"/>
      <c r="HQ20" s="395"/>
      <c r="HR20" s="395"/>
      <c r="HS20" s="395"/>
      <c r="HT20" s="395"/>
      <c r="HU20" s="395"/>
      <c r="HV20" s="395"/>
      <c r="HW20" s="395"/>
      <c r="HX20" s="395"/>
      <c r="HY20" s="395"/>
      <c r="HZ20" s="395"/>
      <c r="IA20" s="395"/>
      <c r="IB20" s="395"/>
      <c r="IC20" s="395"/>
      <c r="ID20" s="395"/>
      <c r="IE20" s="395"/>
      <c r="IF20" s="395"/>
      <c r="IG20" s="395"/>
      <c r="IH20" s="395"/>
      <c r="II20" s="395"/>
      <c r="IJ20" s="395"/>
      <c r="IK20" s="395"/>
      <c r="IL20" s="395"/>
      <c r="IM20" s="395"/>
      <c r="IN20" s="395"/>
      <c r="IO20" s="395"/>
      <c r="IP20" s="395"/>
      <c r="IQ20" s="395"/>
      <c r="IR20" s="395"/>
      <c r="IS20" s="395"/>
      <c r="IT20" s="395"/>
      <c r="IU20" s="395"/>
      <c r="IV20" s="395"/>
      <c r="IW20" s="395"/>
      <c r="IX20" s="395"/>
      <c r="IY20" s="395"/>
      <c r="IZ20" s="395"/>
      <c r="JA20" s="395"/>
      <c r="JB20" s="395"/>
      <c r="JC20" s="395"/>
      <c r="JD20" s="395"/>
      <c r="JE20" s="395"/>
      <c r="JF20" s="395"/>
      <c r="JG20" s="395"/>
      <c r="JH20" s="395"/>
      <c r="JI20" s="395"/>
      <c r="JJ20" s="395"/>
      <c r="JK20" s="395"/>
      <c r="JL20" s="395"/>
      <c r="JM20" s="395"/>
      <c r="JN20" s="395"/>
      <c r="JO20" s="395"/>
      <c r="JP20" s="395"/>
      <c r="JQ20" s="395"/>
      <c r="JR20" s="395"/>
      <c r="JS20" s="395"/>
      <c r="JT20" s="395"/>
      <c r="JU20" s="395"/>
      <c r="JV20" s="395"/>
      <c r="JW20" s="395"/>
      <c r="JX20" s="395"/>
      <c r="JY20" s="395"/>
      <c r="JZ20" s="395"/>
      <c r="KA20" s="395"/>
      <c r="KB20" s="395"/>
      <c r="KC20" s="395"/>
      <c r="KD20" s="395"/>
      <c r="KE20" s="395"/>
      <c r="KF20" s="395"/>
      <c r="KG20" s="395"/>
      <c r="KH20" s="395"/>
      <c r="KI20" s="395"/>
      <c r="KJ20" s="395"/>
      <c r="KK20" s="395"/>
      <c r="KL20" s="395"/>
      <c r="KM20" s="395"/>
      <c r="KN20" s="395"/>
      <c r="KO20" s="395"/>
      <c r="KP20" s="395"/>
      <c r="KQ20" s="395"/>
      <c r="KR20" s="395"/>
      <c r="KS20" s="395"/>
      <c r="KT20" s="395"/>
      <c r="KU20" s="395"/>
      <c r="KV20" s="395"/>
      <c r="KW20" s="395"/>
      <c r="KX20" s="395"/>
      <c r="KY20" s="395"/>
      <c r="KZ20" s="395"/>
      <c r="LA20" s="395"/>
      <c r="LB20" s="395"/>
      <c r="LC20" s="395"/>
      <c r="LD20" s="395"/>
      <c r="LE20" s="395"/>
      <c r="LF20" s="395"/>
      <c r="LG20" s="395"/>
      <c r="LH20" s="395"/>
      <c r="LI20" s="395"/>
      <c r="LJ20" s="395"/>
      <c r="LK20" s="395"/>
      <c r="LL20" s="395"/>
      <c r="LM20" s="395"/>
      <c r="LN20" s="395"/>
      <c r="LO20" s="395"/>
      <c r="LP20" s="395"/>
      <c r="LQ20" s="395"/>
      <c r="LR20" s="395"/>
      <c r="LS20" s="395"/>
      <c r="LT20" s="395"/>
      <c r="LU20" s="395"/>
      <c r="LV20" s="395"/>
      <c r="LW20" s="395"/>
      <c r="LX20" s="395"/>
      <c r="LY20" s="395"/>
      <c r="LZ20" s="395"/>
      <c r="MA20" s="395"/>
      <c r="MB20" s="395"/>
      <c r="MC20" s="395"/>
      <c r="MD20" s="395"/>
      <c r="ME20" s="395"/>
      <c r="MF20" s="395"/>
      <c r="MG20" s="395"/>
      <c r="MH20" s="395"/>
      <c r="MI20" s="395"/>
      <c r="MJ20" s="395"/>
      <c r="MK20" s="395"/>
      <c r="ML20" s="395"/>
      <c r="MM20" s="395"/>
      <c r="MN20" s="395"/>
      <c r="MO20" s="395"/>
      <c r="MP20" s="395"/>
      <c r="MQ20" s="395"/>
      <c r="MR20" s="395"/>
      <c r="MS20" s="395"/>
      <c r="MT20" s="395"/>
      <c r="MU20" s="395"/>
      <c r="MV20" s="395"/>
      <c r="MW20" s="395"/>
      <c r="MX20" s="395"/>
      <c r="MY20" s="395"/>
      <c r="MZ20" s="395"/>
      <c r="NA20" s="395"/>
      <c r="NB20" s="395"/>
      <c r="NC20" s="395"/>
      <c r="ND20" s="395"/>
      <c r="NE20" s="395"/>
      <c r="NF20" s="395"/>
      <c r="NG20" s="395"/>
      <c r="NH20" s="395"/>
      <c r="NI20" s="395"/>
      <c r="NJ20" s="395"/>
      <c r="NK20" s="395"/>
      <c r="NL20" s="395"/>
      <c r="NM20" s="395"/>
      <c r="NN20" s="395"/>
      <c r="NO20" s="395"/>
      <c r="NP20" s="395"/>
      <c r="NQ20" s="395"/>
      <c r="NR20" s="395"/>
      <c r="NS20" s="395"/>
      <c r="NT20" s="395"/>
      <c r="NU20" s="395"/>
      <c r="NV20" s="395"/>
      <c r="NW20" s="395"/>
      <c r="NX20" s="395"/>
      <c r="NY20" s="395"/>
      <c r="NZ20" s="395"/>
      <c r="OA20" s="395"/>
      <c r="OB20" s="395"/>
      <c r="OC20" s="395"/>
      <c r="OD20" s="395"/>
      <c r="OE20" s="395"/>
      <c r="OF20" s="395"/>
      <c r="OG20" s="395"/>
      <c r="OH20" s="395"/>
      <c r="OI20" s="395"/>
      <c r="OJ20" s="395"/>
      <c r="OK20" s="395"/>
      <c r="OL20" s="395"/>
      <c r="OM20" s="395"/>
      <c r="ON20" s="395"/>
      <c r="OO20" s="395"/>
      <c r="OP20" s="395"/>
      <c r="OQ20" s="395"/>
      <c r="OR20" s="395"/>
      <c r="OS20" s="395"/>
      <c r="OT20" s="395"/>
      <c r="OU20" s="395"/>
      <c r="OV20" s="395"/>
      <c r="OW20" s="395"/>
      <c r="OX20" s="395"/>
      <c r="OY20" s="395"/>
      <c r="OZ20" s="395"/>
      <c r="PA20" s="395"/>
      <c r="PB20" s="395"/>
      <c r="PC20" s="395"/>
      <c r="PD20" s="395"/>
      <c r="PE20" s="395"/>
      <c r="PF20" s="395"/>
      <c r="PG20" s="395"/>
      <c r="PH20" s="395"/>
      <c r="PI20" s="395"/>
      <c r="PJ20" s="395"/>
      <c r="PK20" s="395"/>
      <c r="PL20" s="395"/>
      <c r="PM20" s="395"/>
      <c r="PN20" s="395"/>
      <c r="PO20" s="395"/>
      <c r="PP20" s="395"/>
      <c r="PQ20" s="395"/>
      <c r="PR20" s="395"/>
      <c r="PS20" s="395"/>
      <c r="PT20" s="395"/>
      <c r="PU20" s="395"/>
      <c r="PV20" s="395"/>
      <c r="PW20" s="395"/>
      <c r="PX20" s="395"/>
      <c r="PY20" s="395"/>
      <c r="PZ20" s="395"/>
      <c r="QA20" s="395"/>
      <c r="QB20" s="395"/>
      <c r="QC20" s="395"/>
      <c r="QD20" s="395"/>
      <c r="QE20" s="395"/>
      <c r="QF20" s="395"/>
      <c r="QG20" s="395"/>
      <c r="QH20" s="395"/>
      <c r="QI20" s="395"/>
      <c r="QJ20" s="395"/>
      <c r="QK20" s="395"/>
      <c r="QL20" s="395"/>
      <c r="QM20" s="395"/>
      <c r="QN20" s="395"/>
      <c r="QO20" s="395"/>
      <c r="QP20" s="395"/>
      <c r="QQ20" s="395"/>
      <c r="QR20" s="395"/>
      <c r="QS20" s="395"/>
      <c r="QT20" s="395"/>
      <c r="QU20" s="395"/>
      <c r="QV20" s="395"/>
      <c r="QW20" s="395"/>
      <c r="QX20" s="395"/>
      <c r="QY20" s="395"/>
      <c r="QZ20" s="395"/>
      <c r="RA20" s="395"/>
      <c r="RB20" s="395"/>
      <c r="RC20" s="395"/>
      <c r="RD20" s="395"/>
      <c r="RE20" s="395"/>
      <c r="RF20" s="395"/>
      <c r="RG20" s="395"/>
      <c r="RH20" s="395"/>
      <c r="RI20" s="395"/>
      <c r="RJ20" s="395"/>
      <c r="RK20" s="395"/>
      <c r="RL20" s="395"/>
      <c r="RM20" s="395"/>
      <c r="RN20" s="395"/>
      <c r="RO20" s="395"/>
      <c r="RP20" s="395"/>
      <c r="RQ20" s="395"/>
      <c r="RR20" s="395"/>
      <c r="RS20" s="395"/>
      <c r="RT20" s="395"/>
      <c r="RU20" s="395"/>
      <c r="RV20" s="395"/>
      <c r="RW20" s="395"/>
      <c r="RX20" s="395"/>
      <c r="RY20" s="395"/>
      <c r="RZ20" s="395"/>
      <c r="SA20" s="395"/>
      <c r="SB20" s="395"/>
      <c r="SC20" s="395"/>
      <c r="SD20" s="395"/>
      <c r="SE20" s="395"/>
      <c r="SF20" s="395"/>
      <c r="SG20" s="395"/>
      <c r="SH20" s="395"/>
      <c r="SI20" s="395"/>
      <c r="SJ20" s="395"/>
      <c r="SK20" s="395"/>
      <c r="SL20" s="395"/>
      <c r="SM20" s="395"/>
      <c r="SN20" s="395"/>
      <c r="SO20" s="395"/>
      <c r="SP20" s="395"/>
      <c r="SQ20" s="395"/>
      <c r="SR20" s="395"/>
      <c r="SS20" s="395"/>
      <c r="ST20" s="395"/>
      <c r="SU20" s="395"/>
      <c r="SV20" s="395"/>
      <c r="SW20" s="395"/>
      <c r="SX20" s="395"/>
      <c r="SY20" s="395"/>
      <c r="SZ20" s="395"/>
      <c r="TA20" s="395"/>
      <c r="TB20" s="395"/>
      <c r="TC20" s="395"/>
      <c r="TD20" s="395"/>
      <c r="TE20" s="395"/>
      <c r="TF20" s="395"/>
      <c r="TG20" s="395"/>
      <c r="TH20" s="395"/>
      <c r="TI20" s="395"/>
      <c r="TJ20" s="395"/>
      <c r="TK20" s="395"/>
      <c r="TL20" s="395"/>
      <c r="TM20" s="395"/>
      <c r="TN20" s="395"/>
      <c r="TO20" s="395"/>
      <c r="TP20" s="395"/>
      <c r="TQ20" s="395"/>
      <c r="TR20" s="395"/>
      <c r="TS20" s="395"/>
      <c r="TT20" s="395"/>
      <c r="TU20" s="395"/>
      <c r="TV20" s="395"/>
      <c r="TW20" s="395"/>
      <c r="TX20" s="395"/>
      <c r="TY20" s="395"/>
      <c r="TZ20" s="395"/>
      <c r="UA20" s="395"/>
      <c r="UB20" s="395"/>
      <c r="UC20" s="395"/>
      <c r="UD20" s="395"/>
      <c r="UE20" s="395"/>
      <c r="UF20" s="395"/>
      <c r="UG20" s="395"/>
      <c r="UH20" s="395"/>
      <c r="UI20" s="395"/>
      <c r="UJ20" s="395"/>
      <c r="UK20" s="395"/>
      <c r="UL20" s="395"/>
      <c r="UM20" s="395"/>
      <c r="UN20" s="395"/>
      <c r="UO20" s="395"/>
      <c r="UP20" s="395"/>
      <c r="UQ20" s="395"/>
      <c r="UR20" s="395"/>
      <c r="US20" s="395"/>
      <c r="UT20" s="395"/>
      <c r="UU20" s="395"/>
      <c r="UV20" s="395"/>
      <c r="UW20" s="395"/>
      <c r="UX20" s="395"/>
      <c r="UY20" s="395"/>
      <c r="UZ20" s="395"/>
      <c r="VA20" s="395"/>
      <c r="VB20" s="395"/>
      <c r="VC20" s="395"/>
      <c r="VD20" s="395"/>
      <c r="VE20" s="395"/>
      <c r="VF20" s="395"/>
      <c r="VG20" s="395"/>
      <c r="VH20" s="395"/>
      <c r="VI20" s="395"/>
      <c r="VJ20" s="395"/>
      <c r="VK20" s="395"/>
      <c r="VL20" s="395"/>
      <c r="VM20" s="395"/>
      <c r="VN20" s="395"/>
      <c r="VO20" s="395"/>
      <c r="VP20" s="395"/>
      <c r="VQ20" s="395"/>
      <c r="VR20" s="395"/>
      <c r="VS20" s="395"/>
      <c r="VT20" s="395"/>
      <c r="VU20" s="395"/>
      <c r="VV20" s="395"/>
      <c r="VW20" s="395"/>
      <c r="VX20" s="395"/>
      <c r="VY20" s="395"/>
      <c r="VZ20" s="395"/>
      <c r="WA20" s="395"/>
      <c r="WB20" s="395"/>
      <c r="WC20" s="395"/>
      <c r="WD20" s="395"/>
      <c r="WE20" s="395"/>
      <c r="WF20" s="395"/>
      <c r="WG20" s="395"/>
      <c r="WH20" s="395"/>
      <c r="WI20" s="395"/>
      <c r="WJ20" s="395"/>
      <c r="WK20" s="395"/>
      <c r="WL20" s="395"/>
      <c r="WM20" s="395"/>
      <c r="WN20" s="395"/>
      <c r="WO20" s="395"/>
      <c r="WP20" s="395"/>
      <c r="WQ20" s="395"/>
      <c r="WR20" s="395"/>
      <c r="WS20" s="395"/>
      <c r="WT20" s="395"/>
      <c r="WU20" s="395"/>
      <c r="WV20" s="395"/>
      <c r="WW20" s="395"/>
      <c r="WX20" s="395"/>
      <c r="WY20" s="395"/>
      <c r="WZ20" s="395"/>
      <c r="XA20" s="395"/>
      <c r="XB20" s="395"/>
      <c r="XC20" s="395"/>
      <c r="XD20" s="395"/>
      <c r="XE20" s="395"/>
      <c r="XF20" s="395"/>
      <c r="XG20" s="395"/>
      <c r="XH20" s="395"/>
      <c r="XI20" s="395"/>
      <c r="XJ20" s="395"/>
      <c r="XK20" s="395"/>
      <c r="XL20" s="395"/>
      <c r="XM20" s="395"/>
      <c r="XN20" s="395"/>
      <c r="XO20" s="395"/>
      <c r="XP20" s="395"/>
      <c r="XQ20" s="395"/>
      <c r="XR20" s="395"/>
      <c r="XS20" s="395"/>
      <c r="XT20" s="395"/>
      <c r="XU20" s="395"/>
      <c r="XV20" s="395"/>
      <c r="XW20" s="395"/>
      <c r="XX20" s="395"/>
      <c r="XY20" s="395"/>
      <c r="XZ20" s="395"/>
      <c r="YA20" s="395"/>
      <c r="YB20" s="395"/>
      <c r="YC20" s="395"/>
      <c r="YD20" s="395"/>
      <c r="YE20" s="395"/>
      <c r="YF20" s="395"/>
      <c r="YG20" s="395"/>
      <c r="YH20" s="395"/>
      <c r="YI20" s="395"/>
      <c r="YJ20" s="395"/>
      <c r="YK20" s="395"/>
      <c r="YL20" s="395"/>
      <c r="YM20" s="395"/>
      <c r="YN20" s="395"/>
      <c r="YO20" s="395"/>
      <c r="YP20" s="395"/>
      <c r="YQ20" s="395"/>
    </row>
    <row r="21" spans="1:16384" ht="15.75" hidden="1">
      <c r="A21" s="828">
        <v>6022002</v>
      </c>
      <c r="B21" s="822"/>
      <c r="C21" s="398" t="s">
        <v>117</v>
      </c>
      <c r="D21" s="771"/>
      <c r="E21" s="403"/>
      <c r="F21" s="398"/>
      <c r="G21" s="398"/>
      <c r="H21" s="820" t="s">
        <v>113</v>
      </c>
      <c r="I21" s="387"/>
      <c r="J21" s="395"/>
      <c r="K21" s="395"/>
      <c r="L21" s="395"/>
      <c r="M21" s="395"/>
      <c r="N21" s="395"/>
      <c r="O21" s="395"/>
      <c r="P21" s="395"/>
      <c r="Q21" s="395"/>
      <c r="R21" s="395"/>
      <c r="S21" s="395"/>
      <c r="T21" s="395"/>
      <c r="U21" s="395"/>
      <c r="V21" s="395"/>
      <c r="W21" s="395"/>
      <c r="X21" s="395"/>
      <c r="Y21" s="395"/>
      <c r="Z21" s="395"/>
      <c r="AA21" s="395"/>
      <c r="AB21" s="395"/>
      <c r="AC21" s="395"/>
      <c r="AD21" s="395"/>
      <c r="AE21" s="395"/>
      <c r="AF21" s="395"/>
      <c r="AG21" s="395"/>
      <c r="AH21" s="395"/>
      <c r="AI21" s="395"/>
      <c r="AJ21" s="395"/>
      <c r="AK21" s="395"/>
      <c r="AL21" s="395"/>
      <c r="AM21" s="395"/>
      <c r="AN21" s="395"/>
      <c r="AO21" s="395"/>
      <c r="AP21" s="395"/>
      <c r="AQ21" s="395"/>
      <c r="AR21" s="395"/>
      <c r="AS21" s="395"/>
      <c r="AT21" s="395"/>
      <c r="AU21" s="395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5"/>
      <c r="BW21" s="395"/>
      <c r="BX21" s="395"/>
      <c r="BY21" s="395"/>
      <c r="BZ21" s="395"/>
      <c r="CA21" s="395"/>
      <c r="CB21" s="395"/>
      <c r="CC21" s="395"/>
      <c r="CD21" s="395"/>
      <c r="CE21" s="395"/>
      <c r="CF21" s="395"/>
      <c r="CG21" s="395"/>
      <c r="CH21" s="395"/>
      <c r="CI21" s="395"/>
      <c r="CJ21" s="395"/>
      <c r="CK21" s="395"/>
      <c r="CL21" s="395"/>
      <c r="CM21" s="395"/>
      <c r="CN21" s="395"/>
      <c r="CO21" s="395"/>
      <c r="CP21" s="395"/>
      <c r="CQ21" s="395"/>
      <c r="CR21" s="395"/>
      <c r="CS21" s="395"/>
      <c r="CT21" s="395"/>
      <c r="CU21" s="395"/>
      <c r="CV21" s="395"/>
      <c r="CW21" s="395"/>
      <c r="CX21" s="395"/>
      <c r="CY21" s="395"/>
      <c r="CZ21" s="395"/>
      <c r="DA21" s="395"/>
      <c r="DB21" s="395"/>
      <c r="DC21" s="395"/>
      <c r="DD21" s="395"/>
      <c r="DE21" s="395"/>
      <c r="DF21" s="395"/>
      <c r="DG21" s="395"/>
      <c r="DH21" s="395"/>
      <c r="DI21" s="395"/>
      <c r="DJ21" s="395"/>
      <c r="DK21" s="395"/>
      <c r="DL21" s="395"/>
      <c r="DM21" s="395"/>
      <c r="DN21" s="395"/>
      <c r="DO21" s="395"/>
      <c r="DP21" s="395"/>
      <c r="DQ21" s="395"/>
      <c r="DR21" s="395"/>
      <c r="DS21" s="395"/>
      <c r="DT21" s="395"/>
      <c r="DU21" s="395"/>
      <c r="DV21" s="395"/>
      <c r="DW21" s="395"/>
      <c r="DX21" s="395"/>
      <c r="DY21" s="395"/>
      <c r="DZ21" s="395"/>
      <c r="EA21" s="395"/>
      <c r="EB21" s="395"/>
      <c r="EC21" s="395"/>
      <c r="ED21" s="395"/>
      <c r="EE21" s="395"/>
      <c r="EF21" s="395"/>
      <c r="EG21" s="395"/>
      <c r="EH21" s="395"/>
      <c r="EI21" s="395"/>
      <c r="EJ21" s="395"/>
      <c r="EK21" s="395"/>
      <c r="EL21" s="395"/>
      <c r="EM21" s="395"/>
      <c r="EN21" s="395"/>
      <c r="EO21" s="395"/>
      <c r="EP21" s="395"/>
      <c r="EQ21" s="395"/>
      <c r="ER21" s="395"/>
      <c r="ES21" s="395"/>
      <c r="ET21" s="395"/>
      <c r="EU21" s="395"/>
      <c r="EV21" s="395"/>
      <c r="EW21" s="395"/>
      <c r="EX21" s="395"/>
      <c r="EY21" s="395"/>
      <c r="EZ21" s="395"/>
      <c r="FA21" s="395"/>
      <c r="FB21" s="395"/>
      <c r="FC21" s="395"/>
      <c r="FD21" s="395"/>
      <c r="FE21" s="395"/>
      <c r="FF21" s="395"/>
      <c r="FG21" s="395"/>
      <c r="FH21" s="395"/>
      <c r="FI21" s="395"/>
      <c r="FJ21" s="395"/>
      <c r="FK21" s="395"/>
      <c r="FL21" s="395"/>
      <c r="FM21" s="395"/>
      <c r="FN21" s="395"/>
      <c r="FO21" s="395"/>
      <c r="FP21" s="395"/>
      <c r="FQ21" s="395"/>
      <c r="FR21" s="395"/>
      <c r="FS21" s="395"/>
      <c r="FT21" s="395"/>
      <c r="FU21" s="395"/>
      <c r="FV21" s="395"/>
      <c r="FW21" s="395"/>
      <c r="FX21" s="395"/>
      <c r="FY21" s="395"/>
      <c r="FZ21" s="395"/>
      <c r="GA21" s="395"/>
      <c r="GB21" s="395"/>
      <c r="GC21" s="395"/>
      <c r="GD21" s="395"/>
      <c r="GE21" s="395"/>
      <c r="GF21" s="395"/>
      <c r="GG21" s="395"/>
      <c r="GH21" s="395"/>
      <c r="GI21" s="395"/>
      <c r="GJ21" s="395"/>
      <c r="GK21" s="395"/>
      <c r="GL21" s="395"/>
      <c r="GM21" s="395"/>
      <c r="GN21" s="395"/>
      <c r="GO21" s="395"/>
      <c r="GP21" s="395"/>
      <c r="GQ21" s="395"/>
      <c r="GR21" s="395"/>
      <c r="GS21" s="395"/>
      <c r="GT21" s="395"/>
      <c r="GU21" s="395"/>
      <c r="GV21" s="395"/>
      <c r="GW21" s="395"/>
      <c r="GX21" s="395"/>
      <c r="GY21" s="395"/>
      <c r="GZ21" s="395"/>
      <c r="HA21" s="395"/>
      <c r="HB21" s="395"/>
      <c r="HC21" s="395"/>
      <c r="HD21" s="395"/>
      <c r="HE21" s="395"/>
      <c r="HF21" s="395"/>
      <c r="HG21" s="395"/>
      <c r="HH21" s="395"/>
      <c r="HI21" s="395"/>
      <c r="HJ21" s="395"/>
      <c r="HK21" s="395"/>
      <c r="HL21" s="395"/>
      <c r="HM21" s="395"/>
      <c r="HN21" s="395"/>
      <c r="HO21" s="395"/>
      <c r="HP21" s="395"/>
      <c r="HQ21" s="395"/>
      <c r="HR21" s="395"/>
      <c r="HS21" s="395"/>
      <c r="HT21" s="395"/>
      <c r="HU21" s="395"/>
      <c r="HV21" s="395"/>
      <c r="HW21" s="395"/>
      <c r="HX21" s="395"/>
      <c r="HY21" s="395"/>
      <c r="HZ21" s="395"/>
      <c r="IA21" s="395"/>
      <c r="IB21" s="395"/>
      <c r="IC21" s="395"/>
      <c r="ID21" s="395"/>
      <c r="IE21" s="395"/>
      <c r="IF21" s="395"/>
      <c r="IG21" s="395"/>
      <c r="IH21" s="395"/>
      <c r="II21" s="395"/>
      <c r="IJ21" s="395"/>
      <c r="IK21" s="395"/>
      <c r="IL21" s="395"/>
      <c r="IM21" s="395"/>
      <c r="IN21" s="395"/>
      <c r="IO21" s="395"/>
      <c r="IP21" s="395"/>
      <c r="IQ21" s="395"/>
      <c r="IR21" s="395"/>
      <c r="IS21" s="395"/>
      <c r="IT21" s="395"/>
      <c r="IU21" s="395"/>
      <c r="IV21" s="395"/>
      <c r="IW21" s="395"/>
      <c r="IX21" s="395"/>
      <c r="IY21" s="395"/>
      <c r="IZ21" s="395"/>
      <c r="JA21" s="395"/>
      <c r="JB21" s="395"/>
      <c r="JC21" s="395"/>
      <c r="JD21" s="395"/>
      <c r="JE21" s="395"/>
      <c r="JF21" s="395"/>
      <c r="JG21" s="395"/>
      <c r="JH21" s="395"/>
      <c r="JI21" s="395"/>
      <c r="JJ21" s="395"/>
      <c r="JK21" s="395"/>
      <c r="JL21" s="395"/>
      <c r="JM21" s="395"/>
      <c r="JN21" s="395"/>
      <c r="JO21" s="395"/>
      <c r="JP21" s="395"/>
      <c r="JQ21" s="395"/>
      <c r="JR21" s="395"/>
      <c r="JS21" s="395"/>
      <c r="JT21" s="395"/>
      <c r="JU21" s="395"/>
      <c r="JV21" s="395"/>
      <c r="JW21" s="395"/>
      <c r="JX21" s="395"/>
      <c r="JY21" s="395"/>
      <c r="JZ21" s="395"/>
      <c r="KA21" s="395"/>
      <c r="KB21" s="395"/>
      <c r="KC21" s="395"/>
      <c r="KD21" s="395"/>
      <c r="KE21" s="395"/>
      <c r="KF21" s="395"/>
      <c r="KG21" s="395"/>
      <c r="KH21" s="395"/>
      <c r="KI21" s="395"/>
      <c r="KJ21" s="395"/>
      <c r="KK21" s="395"/>
      <c r="KL21" s="395"/>
      <c r="KM21" s="395"/>
      <c r="KN21" s="395"/>
      <c r="KO21" s="395"/>
      <c r="KP21" s="395"/>
      <c r="KQ21" s="395"/>
      <c r="KR21" s="395"/>
      <c r="KS21" s="395"/>
      <c r="KT21" s="395"/>
      <c r="KU21" s="395"/>
      <c r="KV21" s="395"/>
      <c r="KW21" s="395"/>
      <c r="KX21" s="395"/>
      <c r="KY21" s="395"/>
      <c r="KZ21" s="395"/>
      <c r="LA21" s="395"/>
      <c r="LB21" s="395"/>
      <c r="LC21" s="395"/>
      <c r="LD21" s="395"/>
      <c r="LE21" s="395"/>
      <c r="LF21" s="395"/>
      <c r="LG21" s="395"/>
      <c r="LH21" s="395"/>
      <c r="LI21" s="395"/>
      <c r="LJ21" s="395"/>
      <c r="LK21" s="395"/>
      <c r="LL21" s="395"/>
      <c r="LM21" s="395"/>
      <c r="LN21" s="395"/>
      <c r="LO21" s="395"/>
      <c r="LP21" s="395"/>
      <c r="LQ21" s="395"/>
      <c r="LR21" s="395"/>
      <c r="LS21" s="395"/>
      <c r="LT21" s="395"/>
      <c r="LU21" s="395"/>
      <c r="LV21" s="395"/>
      <c r="LW21" s="395"/>
      <c r="LX21" s="395"/>
      <c r="LY21" s="395"/>
      <c r="LZ21" s="395"/>
      <c r="MA21" s="395"/>
      <c r="MB21" s="395"/>
      <c r="MC21" s="395"/>
      <c r="MD21" s="395"/>
      <c r="ME21" s="395"/>
      <c r="MF21" s="395"/>
      <c r="MG21" s="395"/>
      <c r="MH21" s="395"/>
      <c r="MI21" s="395"/>
      <c r="MJ21" s="395"/>
      <c r="MK21" s="395"/>
      <c r="ML21" s="395"/>
      <c r="MM21" s="395"/>
      <c r="MN21" s="395"/>
      <c r="MO21" s="395"/>
      <c r="MP21" s="395"/>
      <c r="MQ21" s="395"/>
      <c r="MR21" s="395"/>
      <c r="MS21" s="395"/>
      <c r="MT21" s="395"/>
      <c r="MU21" s="395"/>
      <c r="MV21" s="395"/>
      <c r="MW21" s="395"/>
      <c r="MX21" s="395"/>
      <c r="MY21" s="395"/>
      <c r="MZ21" s="395"/>
      <c r="NA21" s="395"/>
      <c r="NB21" s="395"/>
      <c r="NC21" s="395"/>
      <c r="ND21" s="395"/>
      <c r="NE21" s="395"/>
      <c r="NF21" s="395"/>
      <c r="NG21" s="395"/>
      <c r="NH21" s="395"/>
      <c r="NI21" s="395"/>
      <c r="NJ21" s="395"/>
      <c r="NK21" s="395"/>
      <c r="NL21" s="395"/>
      <c r="NM21" s="395"/>
      <c r="NN21" s="395"/>
      <c r="NO21" s="395"/>
      <c r="NP21" s="395"/>
      <c r="NQ21" s="395"/>
      <c r="NR21" s="395"/>
      <c r="NS21" s="395"/>
      <c r="NT21" s="395"/>
      <c r="NU21" s="395"/>
      <c r="NV21" s="395"/>
      <c r="NW21" s="395"/>
      <c r="NX21" s="395"/>
      <c r="NY21" s="395"/>
      <c r="NZ21" s="395"/>
      <c r="OA21" s="395"/>
      <c r="OB21" s="395"/>
      <c r="OC21" s="395"/>
      <c r="OD21" s="395"/>
      <c r="OE21" s="395"/>
      <c r="OF21" s="395"/>
      <c r="OG21" s="395"/>
      <c r="OH21" s="395"/>
      <c r="OI21" s="395"/>
      <c r="OJ21" s="395"/>
      <c r="OK21" s="395"/>
      <c r="OL21" s="395"/>
      <c r="OM21" s="395"/>
      <c r="ON21" s="395"/>
      <c r="OO21" s="395"/>
      <c r="OP21" s="395"/>
      <c r="OQ21" s="395"/>
      <c r="OR21" s="395"/>
      <c r="OS21" s="395"/>
      <c r="OT21" s="395"/>
      <c r="OU21" s="395"/>
      <c r="OV21" s="395"/>
      <c r="OW21" s="395"/>
      <c r="OX21" s="395"/>
      <c r="OY21" s="395"/>
      <c r="OZ21" s="395"/>
      <c r="PA21" s="395"/>
      <c r="PB21" s="395"/>
      <c r="PC21" s="395"/>
      <c r="PD21" s="395"/>
      <c r="PE21" s="395"/>
      <c r="PF21" s="395"/>
      <c r="PG21" s="395"/>
      <c r="PH21" s="395"/>
      <c r="PI21" s="395"/>
      <c r="PJ21" s="395"/>
      <c r="PK21" s="395"/>
      <c r="PL21" s="395"/>
      <c r="PM21" s="395"/>
      <c r="PN21" s="395"/>
      <c r="PO21" s="395"/>
      <c r="PP21" s="395"/>
      <c r="PQ21" s="395"/>
      <c r="PR21" s="395"/>
      <c r="PS21" s="395"/>
      <c r="PT21" s="395"/>
      <c r="PU21" s="395"/>
      <c r="PV21" s="395"/>
      <c r="PW21" s="395"/>
      <c r="PX21" s="395"/>
      <c r="PY21" s="395"/>
      <c r="PZ21" s="395"/>
      <c r="QA21" s="395"/>
      <c r="QB21" s="395"/>
      <c r="QC21" s="395"/>
      <c r="QD21" s="395"/>
      <c r="QE21" s="395"/>
      <c r="QF21" s="395"/>
      <c r="QG21" s="395"/>
      <c r="QH21" s="395"/>
      <c r="QI21" s="395"/>
      <c r="QJ21" s="395"/>
      <c r="QK21" s="395"/>
      <c r="QL21" s="395"/>
      <c r="QM21" s="395"/>
      <c r="QN21" s="395"/>
      <c r="QO21" s="395"/>
      <c r="QP21" s="395"/>
      <c r="QQ21" s="395"/>
      <c r="QR21" s="395"/>
      <c r="QS21" s="395"/>
      <c r="QT21" s="395"/>
      <c r="QU21" s="395"/>
      <c r="QV21" s="395"/>
      <c r="QW21" s="395"/>
      <c r="QX21" s="395"/>
      <c r="QY21" s="395"/>
      <c r="QZ21" s="395"/>
      <c r="RA21" s="395"/>
      <c r="RB21" s="395"/>
      <c r="RC21" s="395"/>
      <c r="RD21" s="395"/>
      <c r="RE21" s="395"/>
      <c r="RF21" s="395"/>
      <c r="RG21" s="395"/>
      <c r="RH21" s="395"/>
      <c r="RI21" s="395"/>
      <c r="RJ21" s="395"/>
      <c r="RK21" s="395"/>
      <c r="RL21" s="395"/>
      <c r="RM21" s="395"/>
      <c r="RN21" s="395"/>
      <c r="RO21" s="395"/>
      <c r="RP21" s="395"/>
      <c r="RQ21" s="395"/>
      <c r="RR21" s="395"/>
      <c r="RS21" s="395"/>
      <c r="RT21" s="395"/>
      <c r="RU21" s="395"/>
      <c r="RV21" s="395"/>
      <c r="RW21" s="395"/>
      <c r="RX21" s="395"/>
      <c r="RY21" s="395"/>
      <c r="RZ21" s="395"/>
      <c r="SA21" s="395"/>
      <c r="SB21" s="395"/>
      <c r="SC21" s="395"/>
      <c r="SD21" s="395"/>
      <c r="SE21" s="395"/>
      <c r="SF21" s="395"/>
      <c r="SG21" s="395"/>
      <c r="SH21" s="395"/>
      <c r="SI21" s="395"/>
      <c r="SJ21" s="395"/>
      <c r="SK21" s="395"/>
      <c r="SL21" s="395"/>
      <c r="SM21" s="395"/>
      <c r="SN21" s="395"/>
      <c r="SO21" s="395"/>
      <c r="SP21" s="395"/>
      <c r="SQ21" s="395"/>
      <c r="SR21" s="395"/>
      <c r="SS21" s="395"/>
      <c r="ST21" s="395"/>
      <c r="SU21" s="395"/>
      <c r="SV21" s="395"/>
      <c r="SW21" s="395"/>
      <c r="SX21" s="395"/>
      <c r="SY21" s="395"/>
      <c r="SZ21" s="395"/>
      <c r="TA21" s="395"/>
      <c r="TB21" s="395"/>
      <c r="TC21" s="395"/>
      <c r="TD21" s="395"/>
      <c r="TE21" s="395"/>
      <c r="TF21" s="395"/>
      <c r="TG21" s="395"/>
      <c r="TH21" s="395"/>
      <c r="TI21" s="395"/>
      <c r="TJ21" s="395"/>
      <c r="TK21" s="395"/>
      <c r="TL21" s="395"/>
      <c r="TM21" s="395"/>
      <c r="TN21" s="395"/>
      <c r="TO21" s="395"/>
      <c r="TP21" s="395"/>
      <c r="TQ21" s="395"/>
      <c r="TR21" s="395"/>
      <c r="TS21" s="395"/>
      <c r="TT21" s="395"/>
      <c r="TU21" s="395"/>
      <c r="TV21" s="395"/>
      <c r="TW21" s="395"/>
      <c r="TX21" s="395"/>
      <c r="TY21" s="395"/>
      <c r="TZ21" s="395"/>
      <c r="UA21" s="395"/>
      <c r="UB21" s="395"/>
      <c r="UC21" s="395"/>
      <c r="UD21" s="395"/>
      <c r="UE21" s="395"/>
      <c r="UF21" s="395"/>
      <c r="UG21" s="395"/>
      <c r="UH21" s="395"/>
      <c r="UI21" s="395"/>
      <c r="UJ21" s="395"/>
      <c r="UK21" s="395"/>
      <c r="UL21" s="395"/>
      <c r="UM21" s="395"/>
      <c r="UN21" s="395"/>
      <c r="UO21" s="395"/>
      <c r="UP21" s="395"/>
      <c r="UQ21" s="395"/>
      <c r="UR21" s="395"/>
      <c r="US21" s="395"/>
      <c r="UT21" s="395"/>
      <c r="UU21" s="395"/>
      <c r="UV21" s="395"/>
      <c r="UW21" s="395"/>
      <c r="UX21" s="395"/>
      <c r="UY21" s="395"/>
      <c r="UZ21" s="395"/>
      <c r="VA21" s="395"/>
      <c r="VB21" s="395"/>
      <c r="VC21" s="395"/>
      <c r="VD21" s="395"/>
      <c r="VE21" s="395"/>
      <c r="VF21" s="395"/>
      <c r="VG21" s="395"/>
      <c r="VH21" s="395"/>
      <c r="VI21" s="395"/>
      <c r="VJ21" s="395"/>
      <c r="VK21" s="395"/>
      <c r="VL21" s="395"/>
      <c r="VM21" s="395"/>
      <c r="VN21" s="395"/>
      <c r="VO21" s="395"/>
      <c r="VP21" s="395"/>
      <c r="VQ21" s="395"/>
      <c r="VR21" s="395"/>
      <c r="VS21" s="395"/>
      <c r="VT21" s="395"/>
      <c r="VU21" s="395"/>
      <c r="VV21" s="395"/>
      <c r="VW21" s="395"/>
      <c r="VX21" s="395"/>
      <c r="VY21" s="395"/>
      <c r="VZ21" s="395"/>
      <c r="WA21" s="395"/>
      <c r="WB21" s="395"/>
      <c r="WC21" s="395"/>
      <c r="WD21" s="395"/>
      <c r="WE21" s="395"/>
      <c r="WF21" s="395"/>
      <c r="WG21" s="395"/>
      <c r="WH21" s="395"/>
      <c r="WI21" s="395"/>
      <c r="WJ21" s="395"/>
      <c r="WK21" s="395"/>
      <c r="WL21" s="395"/>
      <c r="WM21" s="395"/>
      <c r="WN21" s="395"/>
      <c r="WO21" s="395"/>
      <c r="WP21" s="395"/>
      <c r="WQ21" s="395"/>
      <c r="WR21" s="395"/>
      <c r="WS21" s="395"/>
      <c r="WT21" s="395"/>
      <c r="WU21" s="395"/>
      <c r="WV21" s="395"/>
      <c r="WW21" s="395"/>
      <c r="WX21" s="395"/>
      <c r="WY21" s="395"/>
      <c r="WZ21" s="395"/>
      <c r="XA21" s="395"/>
      <c r="XB21" s="395"/>
      <c r="XC21" s="395"/>
      <c r="XD21" s="395"/>
      <c r="XE21" s="395"/>
      <c r="XF21" s="395"/>
      <c r="XG21" s="395"/>
      <c r="XH21" s="395"/>
      <c r="XI21" s="395"/>
      <c r="XJ21" s="395"/>
      <c r="XK21" s="395"/>
      <c r="XL21" s="395"/>
      <c r="XM21" s="395"/>
      <c r="XN21" s="395"/>
      <c r="XO21" s="395"/>
      <c r="XP21" s="395"/>
      <c r="XQ21" s="395"/>
      <c r="XR21" s="395"/>
      <c r="XS21" s="395"/>
      <c r="XT21" s="395"/>
      <c r="XU21" s="395"/>
      <c r="XV21" s="395"/>
      <c r="XW21" s="395"/>
      <c r="XX21" s="395"/>
      <c r="XY21" s="395"/>
      <c r="XZ21" s="395"/>
      <c r="YA21" s="395"/>
      <c r="YB21" s="395"/>
      <c r="YC21" s="395"/>
      <c r="YD21" s="395"/>
      <c r="YE21" s="395"/>
      <c r="YF21" s="395"/>
      <c r="YG21" s="395"/>
      <c r="YH21" s="395"/>
      <c r="YI21" s="395"/>
      <c r="YJ21" s="395"/>
      <c r="YK21" s="395"/>
      <c r="YL21" s="395"/>
      <c r="YM21" s="395"/>
      <c r="YN21" s="395"/>
      <c r="YO21" s="395"/>
      <c r="YP21" s="395"/>
      <c r="YQ21" s="395"/>
    </row>
    <row r="22" spans="1:16384" ht="31.5">
      <c r="A22" s="828">
        <v>6025500</v>
      </c>
      <c r="B22" s="825"/>
      <c r="C22" s="398" t="s">
        <v>118</v>
      </c>
      <c r="D22" s="771"/>
      <c r="E22" s="403"/>
      <c r="F22" s="398"/>
      <c r="G22" s="398" t="s">
        <v>119</v>
      </c>
      <c r="H22" s="820" t="s">
        <v>113</v>
      </c>
      <c r="I22" s="387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5"/>
      <c r="AW22" s="395"/>
      <c r="AX22" s="395"/>
      <c r="AY22" s="395"/>
      <c r="AZ22" s="395"/>
      <c r="BA22" s="395"/>
      <c r="BB22" s="395"/>
      <c r="BC22" s="395"/>
      <c r="BD22" s="395"/>
      <c r="BE22" s="395"/>
      <c r="BF22" s="395"/>
      <c r="BG22" s="395"/>
      <c r="BH22" s="395"/>
      <c r="BI22" s="395"/>
      <c r="BJ22" s="395"/>
      <c r="BK22" s="395"/>
      <c r="BL22" s="395"/>
      <c r="BM22" s="395"/>
      <c r="BN22" s="395"/>
      <c r="BO22" s="395"/>
      <c r="BP22" s="395"/>
      <c r="BQ22" s="395"/>
      <c r="BR22" s="395"/>
      <c r="BS22" s="395"/>
      <c r="BT22" s="395"/>
      <c r="BU22" s="395"/>
      <c r="BV22" s="395"/>
      <c r="BW22" s="395"/>
      <c r="BX22" s="395"/>
      <c r="BY22" s="395"/>
      <c r="BZ22" s="395"/>
      <c r="CA22" s="395"/>
      <c r="CB22" s="395"/>
      <c r="CC22" s="395"/>
      <c r="CD22" s="395"/>
      <c r="CE22" s="395"/>
      <c r="CF22" s="395"/>
      <c r="CG22" s="395"/>
      <c r="CH22" s="395"/>
      <c r="CI22" s="395"/>
      <c r="CJ22" s="395"/>
      <c r="CK22" s="395"/>
      <c r="CL22" s="395"/>
      <c r="CM22" s="395"/>
      <c r="CN22" s="395"/>
      <c r="CO22" s="395"/>
      <c r="CP22" s="395"/>
      <c r="CQ22" s="395"/>
      <c r="CR22" s="395"/>
      <c r="CS22" s="395"/>
      <c r="CT22" s="395"/>
      <c r="CU22" s="395"/>
      <c r="CV22" s="395"/>
      <c r="CW22" s="395"/>
      <c r="CX22" s="395"/>
      <c r="CY22" s="395"/>
      <c r="CZ22" s="395"/>
      <c r="DA22" s="395"/>
      <c r="DB22" s="395"/>
      <c r="DC22" s="395"/>
      <c r="DD22" s="395"/>
      <c r="DE22" s="395"/>
      <c r="DF22" s="395"/>
      <c r="DG22" s="395"/>
      <c r="DH22" s="395"/>
      <c r="DI22" s="395"/>
      <c r="DJ22" s="395"/>
      <c r="DK22" s="395"/>
      <c r="DL22" s="395"/>
      <c r="DM22" s="395"/>
      <c r="DN22" s="395"/>
      <c r="DO22" s="395"/>
      <c r="DP22" s="395"/>
      <c r="DQ22" s="395"/>
      <c r="DR22" s="395"/>
      <c r="DS22" s="395"/>
      <c r="DT22" s="395"/>
      <c r="DU22" s="395"/>
      <c r="DV22" s="395"/>
      <c r="DW22" s="395"/>
      <c r="DX22" s="395"/>
      <c r="DY22" s="395"/>
      <c r="DZ22" s="395"/>
      <c r="EA22" s="395"/>
      <c r="EB22" s="395"/>
      <c r="EC22" s="395"/>
      <c r="ED22" s="395"/>
      <c r="EE22" s="395"/>
      <c r="EF22" s="395"/>
      <c r="EG22" s="395"/>
      <c r="EH22" s="395"/>
      <c r="EI22" s="395"/>
      <c r="EJ22" s="395"/>
      <c r="EK22" s="395"/>
      <c r="EL22" s="395"/>
      <c r="EM22" s="395"/>
      <c r="EN22" s="395"/>
      <c r="EO22" s="395"/>
      <c r="EP22" s="395"/>
      <c r="EQ22" s="395"/>
      <c r="ER22" s="395"/>
      <c r="ES22" s="395"/>
      <c r="ET22" s="395"/>
      <c r="EU22" s="395"/>
      <c r="EV22" s="395"/>
      <c r="EW22" s="395"/>
      <c r="EX22" s="395"/>
      <c r="EY22" s="395"/>
      <c r="EZ22" s="395"/>
      <c r="FA22" s="395"/>
      <c r="FB22" s="395"/>
      <c r="FC22" s="395"/>
      <c r="FD22" s="395"/>
      <c r="FE22" s="395"/>
      <c r="FF22" s="395"/>
      <c r="FG22" s="395"/>
      <c r="FH22" s="395"/>
      <c r="FI22" s="395"/>
      <c r="FJ22" s="395"/>
      <c r="FK22" s="395"/>
      <c r="FL22" s="395"/>
      <c r="FM22" s="395"/>
      <c r="FN22" s="395"/>
      <c r="FO22" s="395"/>
      <c r="FP22" s="395"/>
      <c r="FQ22" s="395"/>
      <c r="FR22" s="395"/>
      <c r="FS22" s="395"/>
      <c r="FT22" s="395"/>
      <c r="FU22" s="395"/>
      <c r="FV22" s="395"/>
      <c r="FW22" s="395"/>
      <c r="FX22" s="395"/>
      <c r="FY22" s="395"/>
      <c r="FZ22" s="395"/>
      <c r="GA22" s="395"/>
      <c r="GB22" s="395"/>
      <c r="GC22" s="395"/>
      <c r="GD22" s="395"/>
      <c r="GE22" s="395"/>
      <c r="GF22" s="395"/>
      <c r="GG22" s="395"/>
      <c r="GH22" s="395"/>
      <c r="GI22" s="395"/>
      <c r="GJ22" s="395"/>
      <c r="GK22" s="395"/>
      <c r="GL22" s="395"/>
      <c r="GM22" s="395"/>
      <c r="GN22" s="395"/>
      <c r="GO22" s="395"/>
      <c r="GP22" s="395"/>
      <c r="GQ22" s="395"/>
      <c r="GR22" s="395"/>
      <c r="GS22" s="395"/>
      <c r="GT22" s="395"/>
      <c r="GU22" s="395"/>
      <c r="GV22" s="395"/>
      <c r="GW22" s="395"/>
      <c r="GX22" s="395"/>
      <c r="GY22" s="395"/>
      <c r="GZ22" s="395"/>
      <c r="HA22" s="395"/>
      <c r="HB22" s="395"/>
      <c r="HC22" s="395"/>
      <c r="HD22" s="395"/>
      <c r="HE22" s="395"/>
      <c r="HF22" s="395"/>
      <c r="HG22" s="395"/>
      <c r="HH22" s="395"/>
      <c r="HI22" s="395"/>
      <c r="HJ22" s="395"/>
      <c r="HK22" s="395"/>
      <c r="HL22" s="395"/>
      <c r="HM22" s="395"/>
      <c r="HN22" s="395"/>
      <c r="HO22" s="395"/>
      <c r="HP22" s="395"/>
      <c r="HQ22" s="395"/>
      <c r="HR22" s="395"/>
      <c r="HS22" s="395"/>
      <c r="HT22" s="395"/>
      <c r="HU22" s="395"/>
      <c r="HV22" s="395"/>
      <c r="HW22" s="395"/>
      <c r="HX22" s="395"/>
      <c r="HY22" s="395"/>
      <c r="HZ22" s="395"/>
      <c r="IA22" s="395"/>
      <c r="IB22" s="395"/>
      <c r="IC22" s="395"/>
      <c r="ID22" s="395"/>
      <c r="IE22" s="395"/>
      <c r="IF22" s="395"/>
      <c r="IG22" s="395"/>
      <c r="IH22" s="395"/>
      <c r="II22" s="395"/>
      <c r="IJ22" s="395"/>
      <c r="IK22" s="395"/>
      <c r="IL22" s="395"/>
      <c r="IM22" s="395"/>
      <c r="IN22" s="395"/>
      <c r="IO22" s="395"/>
      <c r="IP22" s="395"/>
      <c r="IQ22" s="395"/>
      <c r="IR22" s="395"/>
      <c r="IS22" s="395"/>
      <c r="IT22" s="395"/>
      <c r="IU22" s="395"/>
      <c r="IV22" s="395"/>
      <c r="IW22" s="395"/>
      <c r="IX22" s="395"/>
      <c r="IY22" s="395"/>
      <c r="IZ22" s="395"/>
      <c r="JA22" s="395"/>
      <c r="JB22" s="395"/>
      <c r="JC22" s="395"/>
      <c r="JD22" s="395"/>
      <c r="JE22" s="395"/>
      <c r="JF22" s="395"/>
      <c r="JG22" s="395"/>
      <c r="JH22" s="395"/>
      <c r="JI22" s="395"/>
      <c r="JJ22" s="395"/>
      <c r="JK22" s="395"/>
      <c r="JL22" s="395"/>
      <c r="JM22" s="395"/>
      <c r="JN22" s="395"/>
      <c r="JO22" s="395"/>
      <c r="JP22" s="395"/>
      <c r="JQ22" s="395"/>
      <c r="JR22" s="395"/>
      <c r="JS22" s="395"/>
      <c r="JT22" s="395"/>
      <c r="JU22" s="395"/>
      <c r="JV22" s="395"/>
      <c r="JW22" s="395"/>
      <c r="JX22" s="395"/>
      <c r="JY22" s="395"/>
      <c r="JZ22" s="395"/>
      <c r="KA22" s="395"/>
      <c r="KB22" s="395"/>
      <c r="KC22" s="395"/>
      <c r="KD22" s="395"/>
      <c r="KE22" s="395"/>
      <c r="KF22" s="395"/>
      <c r="KG22" s="395"/>
      <c r="KH22" s="395"/>
      <c r="KI22" s="395"/>
      <c r="KJ22" s="395"/>
      <c r="KK22" s="395"/>
      <c r="KL22" s="395"/>
      <c r="KM22" s="395"/>
      <c r="KN22" s="395"/>
      <c r="KO22" s="395"/>
      <c r="KP22" s="395"/>
      <c r="KQ22" s="395"/>
      <c r="KR22" s="395"/>
      <c r="KS22" s="395"/>
      <c r="KT22" s="395"/>
      <c r="KU22" s="395"/>
      <c r="KV22" s="395"/>
      <c r="KW22" s="395"/>
      <c r="KX22" s="395"/>
      <c r="KY22" s="395"/>
      <c r="KZ22" s="395"/>
      <c r="LA22" s="395"/>
      <c r="LB22" s="395"/>
      <c r="LC22" s="395"/>
      <c r="LD22" s="395"/>
      <c r="LE22" s="395"/>
      <c r="LF22" s="395"/>
      <c r="LG22" s="395"/>
      <c r="LH22" s="395"/>
      <c r="LI22" s="395"/>
      <c r="LJ22" s="395"/>
      <c r="LK22" s="395"/>
      <c r="LL22" s="395"/>
      <c r="LM22" s="395"/>
      <c r="LN22" s="395"/>
      <c r="LO22" s="395"/>
      <c r="LP22" s="395"/>
      <c r="LQ22" s="395"/>
      <c r="LR22" s="395"/>
      <c r="LS22" s="395"/>
      <c r="LT22" s="395"/>
      <c r="LU22" s="395"/>
      <c r="LV22" s="395"/>
      <c r="LW22" s="395"/>
      <c r="LX22" s="395"/>
      <c r="LY22" s="395"/>
      <c r="LZ22" s="395"/>
      <c r="MA22" s="395"/>
      <c r="MB22" s="395"/>
      <c r="MC22" s="395"/>
      <c r="MD22" s="395"/>
      <c r="ME22" s="395"/>
      <c r="MF22" s="395"/>
      <c r="MG22" s="395"/>
      <c r="MH22" s="395"/>
      <c r="MI22" s="395"/>
      <c r="MJ22" s="395"/>
      <c r="MK22" s="395"/>
      <c r="ML22" s="395"/>
      <c r="MM22" s="395"/>
      <c r="MN22" s="395"/>
      <c r="MO22" s="395"/>
      <c r="MP22" s="395"/>
      <c r="MQ22" s="395"/>
      <c r="MR22" s="395"/>
      <c r="MS22" s="395"/>
      <c r="MT22" s="395"/>
      <c r="MU22" s="395"/>
      <c r="MV22" s="395"/>
      <c r="MW22" s="395"/>
      <c r="MX22" s="395"/>
      <c r="MY22" s="395"/>
      <c r="MZ22" s="395"/>
      <c r="NA22" s="395"/>
      <c r="NB22" s="395"/>
      <c r="NC22" s="395"/>
      <c r="ND22" s="395"/>
      <c r="NE22" s="395"/>
      <c r="NF22" s="395"/>
      <c r="NG22" s="395"/>
      <c r="NH22" s="395"/>
      <c r="NI22" s="395"/>
      <c r="NJ22" s="395"/>
      <c r="NK22" s="395"/>
      <c r="NL22" s="395"/>
      <c r="NM22" s="395"/>
      <c r="NN22" s="395"/>
      <c r="NO22" s="395"/>
      <c r="NP22" s="395"/>
      <c r="NQ22" s="395"/>
      <c r="NR22" s="395"/>
      <c r="NS22" s="395"/>
      <c r="NT22" s="395"/>
      <c r="NU22" s="395"/>
      <c r="NV22" s="395"/>
      <c r="NW22" s="395"/>
      <c r="NX22" s="395"/>
      <c r="NY22" s="395"/>
      <c r="NZ22" s="395"/>
      <c r="OA22" s="395"/>
      <c r="OB22" s="395"/>
      <c r="OC22" s="395"/>
      <c r="OD22" s="395"/>
      <c r="OE22" s="395"/>
      <c r="OF22" s="395"/>
      <c r="OG22" s="395"/>
      <c r="OH22" s="395"/>
      <c r="OI22" s="395"/>
      <c r="OJ22" s="395"/>
      <c r="OK22" s="395"/>
      <c r="OL22" s="395"/>
      <c r="OM22" s="395"/>
      <c r="ON22" s="395"/>
      <c r="OO22" s="395"/>
      <c r="OP22" s="395"/>
      <c r="OQ22" s="395"/>
      <c r="OR22" s="395"/>
      <c r="OS22" s="395"/>
      <c r="OT22" s="395"/>
      <c r="OU22" s="395"/>
      <c r="OV22" s="395"/>
      <c r="OW22" s="395"/>
      <c r="OX22" s="395"/>
      <c r="OY22" s="395"/>
      <c r="OZ22" s="395"/>
      <c r="PA22" s="395"/>
      <c r="PB22" s="395"/>
      <c r="PC22" s="395"/>
      <c r="PD22" s="395"/>
      <c r="PE22" s="395"/>
      <c r="PF22" s="395"/>
      <c r="PG22" s="395"/>
      <c r="PH22" s="395"/>
      <c r="PI22" s="395"/>
      <c r="PJ22" s="395"/>
      <c r="PK22" s="395"/>
      <c r="PL22" s="395"/>
      <c r="PM22" s="395"/>
      <c r="PN22" s="395"/>
      <c r="PO22" s="395"/>
      <c r="PP22" s="395"/>
      <c r="PQ22" s="395"/>
      <c r="PR22" s="395"/>
      <c r="PS22" s="395"/>
      <c r="PT22" s="395"/>
      <c r="PU22" s="395"/>
      <c r="PV22" s="395"/>
      <c r="PW22" s="395"/>
      <c r="PX22" s="395"/>
      <c r="PY22" s="395"/>
      <c r="PZ22" s="395"/>
      <c r="QA22" s="395"/>
      <c r="QB22" s="395"/>
      <c r="QC22" s="395"/>
      <c r="QD22" s="395"/>
      <c r="QE22" s="395"/>
      <c r="QF22" s="395"/>
      <c r="QG22" s="395"/>
      <c r="QH22" s="395"/>
      <c r="QI22" s="395"/>
      <c r="QJ22" s="395"/>
      <c r="QK22" s="395"/>
      <c r="QL22" s="395"/>
      <c r="QM22" s="395"/>
      <c r="QN22" s="395"/>
      <c r="QO22" s="395"/>
      <c r="QP22" s="395"/>
      <c r="QQ22" s="395"/>
      <c r="QR22" s="395"/>
      <c r="QS22" s="395"/>
      <c r="QT22" s="395"/>
      <c r="QU22" s="395"/>
      <c r="QV22" s="395"/>
      <c r="QW22" s="395"/>
      <c r="QX22" s="395"/>
      <c r="QY22" s="395"/>
      <c r="QZ22" s="395"/>
      <c r="RA22" s="395"/>
      <c r="RB22" s="395"/>
      <c r="RC22" s="395"/>
      <c r="RD22" s="395"/>
      <c r="RE22" s="395"/>
      <c r="RF22" s="395"/>
      <c r="RG22" s="395"/>
      <c r="RH22" s="395"/>
      <c r="RI22" s="395"/>
      <c r="RJ22" s="395"/>
      <c r="RK22" s="395"/>
      <c r="RL22" s="395"/>
      <c r="RM22" s="395"/>
      <c r="RN22" s="395"/>
      <c r="RO22" s="395"/>
      <c r="RP22" s="395"/>
      <c r="RQ22" s="395"/>
      <c r="RR22" s="395"/>
      <c r="RS22" s="395"/>
      <c r="RT22" s="395"/>
      <c r="RU22" s="395"/>
      <c r="RV22" s="395"/>
      <c r="RW22" s="395"/>
      <c r="RX22" s="395"/>
      <c r="RY22" s="395"/>
      <c r="RZ22" s="395"/>
      <c r="SA22" s="395"/>
      <c r="SB22" s="395"/>
      <c r="SC22" s="395"/>
      <c r="SD22" s="395"/>
      <c r="SE22" s="395"/>
      <c r="SF22" s="395"/>
      <c r="SG22" s="395"/>
      <c r="SH22" s="395"/>
      <c r="SI22" s="395"/>
      <c r="SJ22" s="395"/>
      <c r="SK22" s="395"/>
      <c r="SL22" s="395"/>
      <c r="SM22" s="395"/>
      <c r="SN22" s="395"/>
      <c r="SO22" s="395"/>
      <c r="SP22" s="395"/>
      <c r="SQ22" s="395"/>
      <c r="SR22" s="395"/>
      <c r="SS22" s="395"/>
      <c r="ST22" s="395"/>
      <c r="SU22" s="395"/>
      <c r="SV22" s="395"/>
      <c r="SW22" s="395"/>
      <c r="SX22" s="395"/>
      <c r="SY22" s="395"/>
      <c r="SZ22" s="395"/>
      <c r="TA22" s="395"/>
      <c r="TB22" s="395"/>
      <c r="TC22" s="395"/>
      <c r="TD22" s="395"/>
      <c r="TE22" s="395"/>
      <c r="TF22" s="395"/>
      <c r="TG22" s="395"/>
      <c r="TH22" s="395"/>
      <c r="TI22" s="395"/>
      <c r="TJ22" s="395"/>
      <c r="TK22" s="395"/>
      <c r="TL22" s="395"/>
      <c r="TM22" s="395"/>
      <c r="TN22" s="395"/>
      <c r="TO22" s="395"/>
      <c r="TP22" s="395"/>
      <c r="TQ22" s="395"/>
      <c r="TR22" s="395"/>
      <c r="TS22" s="395"/>
      <c r="TT22" s="395"/>
      <c r="TU22" s="395"/>
      <c r="TV22" s="395"/>
      <c r="TW22" s="395"/>
      <c r="TX22" s="395"/>
      <c r="TY22" s="395"/>
      <c r="TZ22" s="395"/>
      <c r="UA22" s="395"/>
      <c r="UB22" s="395"/>
      <c r="UC22" s="395"/>
      <c r="UD22" s="395"/>
      <c r="UE22" s="395"/>
      <c r="UF22" s="395"/>
      <c r="UG22" s="395"/>
      <c r="UH22" s="395"/>
      <c r="UI22" s="395"/>
      <c r="UJ22" s="395"/>
      <c r="UK22" s="395"/>
      <c r="UL22" s="395"/>
      <c r="UM22" s="395"/>
      <c r="UN22" s="395"/>
      <c r="UO22" s="395"/>
      <c r="UP22" s="395"/>
      <c r="UQ22" s="395"/>
      <c r="UR22" s="395"/>
      <c r="US22" s="395"/>
      <c r="UT22" s="395"/>
      <c r="UU22" s="395"/>
      <c r="UV22" s="395"/>
      <c r="UW22" s="395"/>
      <c r="UX22" s="395"/>
      <c r="UY22" s="395"/>
      <c r="UZ22" s="395"/>
      <c r="VA22" s="395"/>
      <c r="VB22" s="395"/>
      <c r="VC22" s="395"/>
      <c r="VD22" s="395"/>
      <c r="VE22" s="395"/>
      <c r="VF22" s="395"/>
      <c r="VG22" s="395"/>
      <c r="VH22" s="395"/>
      <c r="VI22" s="395"/>
      <c r="VJ22" s="395"/>
      <c r="VK22" s="395"/>
      <c r="VL22" s="395"/>
      <c r="VM22" s="395"/>
      <c r="VN22" s="395"/>
      <c r="VO22" s="395"/>
      <c r="VP22" s="395"/>
      <c r="VQ22" s="395"/>
      <c r="VR22" s="395"/>
      <c r="VS22" s="395"/>
      <c r="VT22" s="395"/>
      <c r="VU22" s="395"/>
      <c r="VV22" s="395"/>
      <c r="VW22" s="395"/>
      <c r="VX22" s="395"/>
      <c r="VY22" s="395"/>
      <c r="VZ22" s="395"/>
      <c r="WA22" s="395"/>
      <c r="WB22" s="395"/>
      <c r="WC22" s="395"/>
      <c r="WD22" s="395"/>
      <c r="WE22" s="395"/>
      <c r="WF22" s="395"/>
      <c r="WG22" s="395"/>
      <c r="WH22" s="395"/>
      <c r="WI22" s="395"/>
      <c r="WJ22" s="395"/>
      <c r="WK22" s="395"/>
      <c r="WL22" s="395"/>
      <c r="WM22" s="395"/>
      <c r="WN22" s="395"/>
      <c r="WO22" s="395"/>
      <c r="WP22" s="395"/>
      <c r="WQ22" s="395"/>
      <c r="WR22" s="395"/>
      <c r="WS22" s="395"/>
      <c r="WT22" s="395"/>
      <c r="WU22" s="395"/>
      <c r="WV22" s="395"/>
      <c r="WW22" s="395"/>
      <c r="WX22" s="395"/>
      <c r="WY22" s="395"/>
      <c r="WZ22" s="395"/>
      <c r="XA22" s="395"/>
      <c r="XB22" s="395"/>
      <c r="XC22" s="395"/>
      <c r="XD22" s="395"/>
      <c r="XE22" s="395"/>
      <c r="XF22" s="395"/>
      <c r="XG22" s="395"/>
      <c r="XH22" s="395"/>
      <c r="XI22" s="395"/>
      <c r="XJ22" s="395"/>
      <c r="XK22" s="395"/>
      <c r="XL22" s="395"/>
      <c r="XM22" s="395"/>
      <c r="XN22" s="395"/>
      <c r="XO22" s="395"/>
      <c r="XP22" s="395"/>
      <c r="XQ22" s="395"/>
      <c r="XR22" s="395"/>
      <c r="XS22" s="395"/>
      <c r="XT22" s="395"/>
      <c r="XU22" s="395"/>
      <c r="XV22" s="395"/>
      <c r="XW22" s="395"/>
      <c r="XX22" s="395"/>
      <c r="XY22" s="395"/>
      <c r="XZ22" s="395"/>
      <c r="YA22" s="395"/>
      <c r="YB22" s="395"/>
      <c r="YC22" s="395"/>
      <c r="YD22" s="395"/>
      <c r="YE22" s="395"/>
      <c r="YF22" s="395"/>
      <c r="YG22" s="395"/>
      <c r="YH22" s="395"/>
      <c r="YI22" s="395"/>
      <c r="YJ22" s="395"/>
      <c r="YK22" s="395"/>
      <c r="YL22" s="395"/>
      <c r="YM22" s="395"/>
      <c r="YN22" s="395"/>
      <c r="YO22" s="395"/>
      <c r="YP22" s="395"/>
      <c r="YQ22" s="395"/>
    </row>
    <row r="23" spans="1:16384" ht="31.5">
      <c r="A23" s="828">
        <v>6025800</v>
      </c>
      <c r="B23" s="398"/>
      <c r="C23" s="398" t="s">
        <v>120</v>
      </c>
      <c r="D23" s="771"/>
      <c r="E23" s="403"/>
      <c r="F23" s="398"/>
      <c r="G23" s="398" t="s">
        <v>119</v>
      </c>
      <c r="H23" s="820" t="s">
        <v>113</v>
      </c>
      <c r="I23" s="387"/>
      <c r="J23" s="395"/>
      <c r="K23" s="395"/>
      <c r="L23" s="395"/>
      <c r="M23" s="395"/>
      <c r="N23" s="395"/>
      <c r="O23" s="395"/>
      <c r="P23" s="395"/>
      <c r="Q23" s="395"/>
      <c r="R23" s="395"/>
      <c r="S23" s="395"/>
      <c r="T23" s="395"/>
      <c r="U23" s="395"/>
      <c r="V23" s="395"/>
      <c r="W23" s="395"/>
      <c r="X23" s="395"/>
      <c r="Y23" s="395"/>
      <c r="Z23" s="395"/>
      <c r="AA23" s="395"/>
      <c r="AB23" s="395"/>
      <c r="AC23" s="395"/>
      <c r="AD23" s="395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5"/>
      <c r="AW23" s="395"/>
      <c r="AX23" s="395"/>
      <c r="AY23" s="395"/>
      <c r="AZ23" s="395"/>
      <c r="BA23" s="395"/>
      <c r="BB23" s="395"/>
      <c r="BC23" s="395"/>
      <c r="BD23" s="395"/>
      <c r="BE23" s="395"/>
      <c r="BF23" s="395"/>
      <c r="BG23" s="395"/>
      <c r="BH23" s="395"/>
      <c r="BI23" s="395"/>
      <c r="BJ23" s="395"/>
      <c r="BK23" s="395"/>
      <c r="BL23" s="395"/>
      <c r="BM23" s="395"/>
      <c r="BN23" s="395"/>
      <c r="BO23" s="395"/>
      <c r="BP23" s="395"/>
      <c r="BQ23" s="395"/>
      <c r="BR23" s="395"/>
      <c r="BS23" s="395"/>
      <c r="BT23" s="395"/>
      <c r="BU23" s="395"/>
      <c r="BV23" s="395"/>
      <c r="BW23" s="395"/>
      <c r="BX23" s="395"/>
      <c r="BY23" s="395"/>
      <c r="BZ23" s="395"/>
      <c r="CA23" s="395"/>
      <c r="CB23" s="395"/>
      <c r="CC23" s="395"/>
      <c r="CD23" s="395"/>
      <c r="CE23" s="395"/>
      <c r="CF23" s="395"/>
      <c r="CG23" s="395"/>
      <c r="CH23" s="395"/>
      <c r="CI23" s="395"/>
      <c r="CJ23" s="395"/>
      <c r="CK23" s="395"/>
      <c r="CL23" s="395"/>
      <c r="CM23" s="395"/>
      <c r="CN23" s="395"/>
      <c r="CO23" s="395"/>
      <c r="CP23" s="395"/>
      <c r="CQ23" s="395"/>
      <c r="CR23" s="395"/>
      <c r="CS23" s="395"/>
      <c r="CT23" s="395"/>
      <c r="CU23" s="395"/>
      <c r="CV23" s="395"/>
      <c r="CW23" s="395"/>
      <c r="CX23" s="395"/>
      <c r="CY23" s="395"/>
      <c r="CZ23" s="395"/>
      <c r="DA23" s="395"/>
      <c r="DB23" s="395"/>
      <c r="DC23" s="395"/>
      <c r="DD23" s="395"/>
      <c r="DE23" s="395"/>
      <c r="DF23" s="395"/>
      <c r="DG23" s="395"/>
      <c r="DH23" s="395"/>
      <c r="DI23" s="395"/>
      <c r="DJ23" s="395"/>
      <c r="DK23" s="395"/>
      <c r="DL23" s="395"/>
      <c r="DM23" s="395"/>
      <c r="DN23" s="395"/>
      <c r="DO23" s="395"/>
      <c r="DP23" s="395"/>
      <c r="DQ23" s="395"/>
      <c r="DR23" s="395"/>
      <c r="DS23" s="395"/>
      <c r="DT23" s="395"/>
      <c r="DU23" s="395"/>
      <c r="DV23" s="395"/>
      <c r="DW23" s="395"/>
      <c r="DX23" s="395"/>
      <c r="DY23" s="395"/>
      <c r="DZ23" s="395"/>
      <c r="EA23" s="395"/>
      <c r="EB23" s="395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5"/>
      <c r="FA23" s="395"/>
      <c r="FB23" s="395"/>
      <c r="FC23" s="395"/>
      <c r="FD23" s="395"/>
      <c r="FE23" s="395"/>
      <c r="FF23" s="395"/>
      <c r="FG23" s="395"/>
      <c r="FH23" s="395"/>
      <c r="FI23" s="395"/>
      <c r="FJ23" s="395"/>
      <c r="FK23" s="395"/>
      <c r="FL23" s="395"/>
      <c r="FM23" s="395"/>
      <c r="FN23" s="395"/>
      <c r="FO23" s="395"/>
      <c r="FP23" s="395"/>
      <c r="FQ23" s="395"/>
      <c r="FR23" s="395"/>
      <c r="FS23" s="395"/>
      <c r="FT23" s="395"/>
      <c r="FU23" s="395"/>
      <c r="FV23" s="395"/>
      <c r="FW23" s="395"/>
      <c r="FX23" s="395"/>
      <c r="FY23" s="395"/>
      <c r="FZ23" s="395"/>
      <c r="GA23" s="395"/>
      <c r="GB23" s="395"/>
      <c r="GC23" s="395"/>
      <c r="GD23" s="395"/>
      <c r="GE23" s="395"/>
      <c r="GF23" s="395"/>
      <c r="GG23" s="395"/>
      <c r="GH23" s="395"/>
      <c r="GI23" s="395"/>
      <c r="GJ23" s="395"/>
      <c r="GK23" s="395"/>
      <c r="GL23" s="395"/>
      <c r="GM23" s="395"/>
      <c r="GN23" s="395"/>
      <c r="GO23" s="395"/>
      <c r="GP23" s="395"/>
      <c r="GQ23" s="395"/>
      <c r="GR23" s="395"/>
      <c r="GS23" s="395"/>
      <c r="GT23" s="395"/>
      <c r="GU23" s="395"/>
      <c r="GV23" s="395"/>
      <c r="GW23" s="395"/>
      <c r="GX23" s="395"/>
      <c r="GY23" s="395"/>
      <c r="GZ23" s="395"/>
      <c r="HA23" s="395"/>
      <c r="HB23" s="395"/>
      <c r="HC23" s="395"/>
      <c r="HD23" s="395"/>
      <c r="HE23" s="395"/>
      <c r="HF23" s="395"/>
      <c r="HG23" s="395"/>
      <c r="HH23" s="395"/>
      <c r="HI23" s="395"/>
      <c r="HJ23" s="395"/>
      <c r="HK23" s="395"/>
      <c r="HL23" s="395"/>
      <c r="HM23" s="395"/>
      <c r="HN23" s="395"/>
      <c r="HO23" s="395"/>
      <c r="HP23" s="395"/>
      <c r="HQ23" s="395"/>
      <c r="HR23" s="395"/>
      <c r="HS23" s="395"/>
      <c r="HT23" s="395"/>
      <c r="HU23" s="395"/>
      <c r="HV23" s="395"/>
      <c r="HW23" s="395"/>
      <c r="HX23" s="395"/>
      <c r="HY23" s="395"/>
      <c r="HZ23" s="395"/>
      <c r="IA23" s="395"/>
      <c r="IB23" s="395"/>
      <c r="IC23" s="395"/>
      <c r="ID23" s="395"/>
      <c r="IE23" s="395"/>
      <c r="IF23" s="395"/>
      <c r="IG23" s="395"/>
      <c r="IH23" s="395"/>
      <c r="II23" s="395"/>
      <c r="IJ23" s="395"/>
      <c r="IK23" s="395"/>
      <c r="IL23" s="395"/>
      <c r="IM23" s="395"/>
      <c r="IN23" s="395"/>
      <c r="IO23" s="395"/>
      <c r="IP23" s="395"/>
      <c r="IQ23" s="395"/>
      <c r="IR23" s="395"/>
      <c r="IS23" s="395"/>
      <c r="IT23" s="395"/>
      <c r="IU23" s="395"/>
      <c r="IV23" s="395"/>
      <c r="IW23" s="395"/>
      <c r="IX23" s="395"/>
      <c r="IY23" s="395"/>
      <c r="IZ23" s="395"/>
      <c r="JA23" s="395"/>
      <c r="JB23" s="395"/>
      <c r="JC23" s="395"/>
      <c r="JD23" s="395"/>
      <c r="JE23" s="395"/>
      <c r="JF23" s="395"/>
      <c r="JG23" s="395"/>
      <c r="JH23" s="395"/>
      <c r="JI23" s="395"/>
      <c r="JJ23" s="395"/>
      <c r="JK23" s="395"/>
      <c r="JL23" s="395"/>
      <c r="JM23" s="395"/>
      <c r="JN23" s="395"/>
      <c r="JO23" s="395"/>
      <c r="JP23" s="395"/>
      <c r="JQ23" s="395"/>
      <c r="JR23" s="395"/>
      <c r="JS23" s="395"/>
      <c r="JT23" s="395"/>
      <c r="JU23" s="395"/>
      <c r="JV23" s="395"/>
      <c r="JW23" s="395"/>
      <c r="JX23" s="395"/>
      <c r="JY23" s="395"/>
      <c r="JZ23" s="395"/>
      <c r="KA23" s="395"/>
      <c r="KB23" s="395"/>
      <c r="KC23" s="395"/>
      <c r="KD23" s="395"/>
      <c r="KE23" s="395"/>
      <c r="KF23" s="395"/>
      <c r="KG23" s="395"/>
      <c r="KH23" s="395"/>
      <c r="KI23" s="395"/>
      <c r="KJ23" s="395"/>
      <c r="KK23" s="395"/>
      <c r="KL23" s="395"/>
      <c r="KM23" s="395"/>
      <c r="KN23" s="395"/>
      <c r="KO23" s="395"/>
      <c r="KP23" s="395"/>
      <c r="KQ23" s="395"/>
      <c r="KR23" s="395"/>
      <c r="KS23" s="395"/>
      <c r="KT23" s="395"/>
      <c r="KU23" s="395"/>
      <c r="KV23" s="395"/>
      <c r="KW23" s="395"/>
      <c r="KX23" s="395"/>
      <c r="KY23" s="395"/>
      <c r="KZ23" s="395"/>
      <c r="LA23" s="395"/>
      <c r="LB23" s="395"/>
      <c r="LC23" s="395"/>
      <c r="LD23" s="395"/>
      <c r="LE23" s="395"/>
      <c r="LF23" s="395"/>
      <c r="LG23" s="395"/>
      <c r="LH23" s="395"/>
      <c r="LI23" s="395"/>
      <c r="LJ23" s="395"/>
      <c r="LK23" s="395"/>
      <c r="LL23" s="395"/>
      <c r="LM23" s="395"/>
      <c r="LN23" s="395"/>
      <c r="LO23" s="395"/>
      <c r="LP23" s="395"/>
      <c r="LQ23" s="395"/>
      <c r="LR23" s="395"/>
      <c r="LS23" s="395"/>
      <c r="LT23" s="395"/>
      <c r="LU23" s="395"/>
      <c r="LV23" s="395"/>
      <c r="LW23" s="395"/>
      <c r="LX23" s="395"/>
      <c r="LY23" s="395"/>
      <c r="LZ23" s="395"/>
      <c r="MA23" s="395"/>
      <c r="MB23" s="395"/>
      <c r="MC23" s="395"/>
      <c r="MD23" s="395"/>
      <c r="ME23" s="395"/>
      <c r="MF23" s="395"/>
      <c r="MG23" s="395"/>
      <c r="MH23" s="395"/>
      <c r="MI23" s="395"/>
      <c r="MJ23" s="395"/>
      <c r="MK23" s="395"/>
      <c r="ML23" s="395"/>
      <c r="MM23" s="395"/>
      <c r="MN23" s="395"/>
      <c r="MO23" s="395"/>
      <c r="MP23" s="395"/>
      <c r="MQ23" s="395"/>
      <c r="MR23" s="395"/>
      <c r="MS23" s="395"/>
      <c r="MT23" s="395"/>
      <c r="MU23" s="395"/>
      <c r="MV23" s="395"/>
      <c r="MW23" s="395"/>
      <c r="MX23" s="395"/>
      <c r="MY23" s="395"/>
      <c r="MZ23" s="395"/>
      <c r="NA23" s="395"/>
      <c r="NB23" s="395"/>
      <c r="NC23" s="395"/>
      <c r="ND23" s="395"/>
      <c r="NE23" s="395"/>
      <c r="NF23" s="395"/>
      <c r="NG23" s="395"/>
      <c r="NH23" s="395"/>
      <c r="NI23" s="395"/>
      <c r="NJ23" s="395"/>
      <c r="NK23" s="395"/>
      <c r="NL23" s="395"/>
      <c r="NM23" s="395"/>
      <c r="NN23" s="395"/>
      <c r="NO23" s="395"/>
      <c r="NP23" s="395"/>
      <c r="NQ23" s="395"/>
      <c r="NR23" s="395"/>
      <c r="NS23" s="395"/>
      <c r="NT23" s="395"/>
      <c r="NU23" s="395"/>
      <c r="NV23" s="395"/>
      <c r="NW23" s="395"/>
      <c r="NX23" s="395"/>
      <c r="NY23" s="395"/>
      <c r="NZ23" s="395"/>
      <c r="OA23" s="395"/>
      <c r="OB23" s="395"/>
      <c r="OC23" s="395"/>
      <c r="OD23" s="395"/>
      <c r="OE23" s="395"/>
      <c r="OF23" s="395"/>
      <c r="OG23" s="395"/>
      <c r="OH23" s="395"/>
      <c r="OI23" s="395"/>
      <c r="OJ23" s="395"/>
      <c r="OK23" s="395"/>
      <c r="OL23" s="395"/>
      <c r="OM23" s="395"/>
      <c r="ON23" s="395"/>
      <c r="OO23" s="395"/>
      <c r="OP23" s="395"/>
      <c r="OQ23" s="395"/>
      <c r="OR23" s="395"/>
      <c r="OS23" s="395"/>
      <c r="OT23" s="395"/>
      <c r="OU23" s="395"/>
      <c r="OV23" s="395"/>
      <c r="OW23" s="395"/>
      <c r="OX23" s="395"/>
      <c r="OY23" s="395"/>
      <c r="OZ23" s="395"/>
      <c r="PA23" s="395"/>
      <c r="PB23" s="395"/>
      <c r="PC23" s="395"/>
      <c r="PD23" s="395"/>
      <c r="PE23" s="395"/>
      <c r="PF23" s="395"/>
      <c r="PG23" s="395"/>
      <c r="PH23" s="395"/>
      <c r="PI23" s="395"/>
      <c r="PJ23" s="395"/>
      <c r="PK23" s="395"/>
      <c r="PL23" s="395"/>
      <c r="PM23" s="395"/>
      <c r="PN23" s="395"/>
      <c r="PO23" s="395"/>
      <c r="PP23" s="395"/>
      <c r="PQ23" s="395"/>
      <c r="PR23" s="395"/>
      <c r="PS23" s="395"/>
      <c r="PT23" s="395"/>
      <c r="PU23" s="395"/>
      <c r="PV23" s="395"/>
      <c r="PW23" s="395"/>
      <c r="PX23" s="395"/>
      <c r="PY23" s="395"/>
      <c r="PZ23" s="395"/>
      <c r="QA23" s="395"/>
      <c r="QB23" s="395"/>
      <c r="QC23" s="395"/>
      <c r="QD23" s="395"/>
      <c r="QE23" s="395"/>
      <c r="QF23" s="395"/>
      <c r="QG23" s="395"/>
      <c r="QH23" s="395"/>
      <c r="QI23" s="395"/>
      <c r="QJ23" s="395"/>
      <c r="QK23" s="395"/>
      <c r="QL23" s="395"/>
      <c r="QM23" s="395"/>
      <c r="QN23" s="395"/>
      <c r="QO23" s="395"/>
      <c r="QP23" s="395"/>
      <c r="QQ23" s="395"/>
      <c r="QR23" s="395"/>
      <c r="QS23" s="395"/>
      <c r="QT23" s="395"/>
      <c r="QU23" s="395"/>
      <c r="QV23" s="395"/>
      <c r="QW23" s="395"/>
      <c r="QX23" s="395"/>
      <c r="QY23" s="395"/>
      <c r="QZ23" s="395"/>
      <c r="RA23" s="395"/>
      <c r="RB23" s="395"/>
      <c r="RC23" s="395"/>
      <c r="RD23" s="395"/>
      <c r="RE23" s="395"/>
      <c r="RF23" s="395"/>
      <c r="RG23" s="395"/>
      <c r="RH23" s="395"/>
      <c r="RI23" s="395"/>
      <c r="RJ23" s="395"/>
      <c r="RK23" s="395"/>
      <c r="RL23" s="395"/>
      <c r="RM23" s="395"/>
      <c r="RN23" s="395"/>
      <c r="RO23" s="395"/>
      <c r="RP23" s="395"/>
      <c r="RQ23" s="395"/>
      <c r="RR23" s="395"/>
      <c r="RS23" s="395"/>
      <c r="RT23" s="395"/>
      <c r="RU23" s="395"/>
      <c r="RV23" s="395"/>
      <c r="RW23" s="395"/>
      <c r="RX23" s="395"/>
      <c r="RY23" s="395"/>
      <c r="RZ23" s="395"/>
      <c r="SA23" s="395"/>
      <c r="SB23" s="395"/>
      <c r="SC23" s="395"/>
      <c r="SD23" s="395"/>
      <c r="SE23" s="395"/>
      <c r="SF23" s="395"/>
      <c r="SG23" s="395"/>
      <c r="SH23" s="395"/>
      <c r="SI23" s="395"/>
      <c r="SJ23" s="395"/>
      <c r="SK23" s="395"/>
      <c r="SL23" s="395"/>
      <c r="SM23" s="395"/>
      <c r="SN23" s="395"/>
      <c r="SO23" s="395"/>
      <c r="SP23" s="395"/>
      <c r="SQ23" s="395"/>
      <c r="SR23" s="395"/>
      <c r="SS23" s="395"/>
      <c r="ST23" s="395"/>
      <c r="SU23" s="395"/>
      <c r="SV23" s="395"/>
      <c r="SW23" s="395"/>
      <c r="SX23" s="395"/>
      <c r="SY23" s="395"/>
      <c r="SZ23" s="395"/>
      <c r="TA23" s="395"/>
      <c r="TB23" s="395"/>
      <c r="TC23" s="395"/>
      <c r="TD23" s="395"/>
      <c r="TE23" s="395"/>
      <c r="TF23" s="395"/>
      <c r="TG23" s="395"/>
      <c r="TH23" s="395"/>
      <c r="TI23" s="395"/>
      <c r="TJ23" s="395"/>
      <c r="TK23" s="395"/>
      <c r="TL23" s="395"/>
      <c r="TM23" s="395"/>
      <c r="TN23" s="395"/>
      <c r="TO23" s="395"/>
      <c r="TP23" s="395"/>
      <c r="TQ23" s="395"/>
      <c r="TR23" s="395"/>
      <c r="TS23" s="395"/>
      <c r="TT23" s="395"/>
      <c r="TU23" s="395"/>
      <c r="TV23" s="395"/>
      <c r="TW23" s="395"/>
      <c r="TX23" s="395"/>
      <c r="TY23" s="395"/>
      <c r="TZ23" s="395"/>
      <c r="UA23" s="395"/>
      <c r="UB23" s="395"/>
      <c r="UC23" s="395"/>
      <c r="UD23" s="395"/>
      <c r="UE23" s="395"/>
      <c r="UF23" s="395"/>
      <c r="UG23" s="395"/>
      <c r="UH23" s="395"/>
      <c r="UI23" s="395"/>
      <c r="UJ23" s="395"/>
      <c r="UK23" s="395"/>
      <c r="UL23" s="395"/>
      <c r="UM23" s="395"/>
      <c r="UN23" s="395"/>
      <c r="UO23" s="395"/>
      <c r="UP23" s="395"/>
      <c r="UQ23" s="395"/>
      <c r="UR23" s="395"/>
      <c r="US23" s="395"/>
      <c r="UT23" s="395"/>
      <c r="UU23" s="395"/>
      <c r="UV23" s="395"/>
      <c r="UW23" s="395"/>
      <c r="UX23" s="395"/>
      <c r="UY23" s="395"/>
      <c r="UZ23" s="395"/>
      <c r="VA23" s="395"/>
      <c r="VB23" s="395"/>
      <c r="VC23" s="395"/>
      <c r="VD23" s="395"/>
      <c r="VE23" s="395"/>
      <c r="VF23" s="395"/>
      <c r="VG23" s="395"/>
      <c r="VH23" s="395"/>
      <c r="VI23" s="395"/>
      <c r="VJ23" s="395"/>
      <c r="VK23" s="395"/>
      <c r="VL23" s="395"/>
      <c r="VM23" s="395"/>
      <c r="VN23" s="395"/>
      <c r="VO23" s="395"/>
      <c r="VP23" s="395"/>
      <c r="VQ23" s="395"/>
      <c r="VR23" s="395"/>
      <c r="VS23" s="395"/>
      <c r="VT23" s="395"/>
      <c r="VU23" s="395"/>
      <c r="VV23" s="395"/>
      <c r="VW23" s="395"/>
      <c r="VX23" s="395"/>
      <c r="VY23" s="395"/>
      <c r="VZ23" s="395"/>
      <c r="WA23" s="395"/>
      <c r="WB23" s="395"/>
      <c r="WC23" s="395"/>
      <c r="WD23" s="395"/>
      <c r="WE23" s="395"/>
      <c r="WF23" s="395"/>
      <c r="WG23" s="395"/>
      <c r="WH23" s="395"/>
      <c r="WI23" s="395"/>
      <c r="WJ23" s="395"/>
      <c r="WK23" s="395"/>
      <c r="WL23" s="395"/>
      <c r="WM23" s="395"/>
      <c r="WN23" s="395"/>
      <c r="WO23" s="395"/>
      <c r="WP23" s="395"/>
      <c r="WQ23" s="395"/>
      <c r="WR23" s="395"/>
      <c r="WS23" s="395"/>
      <c r="WT23" s="395"/>
      <c r="WU23" s="395"/>
      <c r="WV23" s="395"/>
      <c r="WW23" s="395"/>
      <c r="WX23" s="395"/>
      <c r="WY23" s="395"/>
      <c r="WZ23" s="395"/>
      <c r="XA23" s="395"/>
      <c r="XB23" s="395"/>
      <c r="XC23" s="395"/>
      <c r="XD23" s="395"/>
      <c r="XE23" s="395"/>
      <c r="XF23" s="395"/>
      <c r="XG23" s="395"/>
      <c r="XH23" s="395"/>
      <c r="XI23" s="395"/>
      <c r="XJ23" s="395"/>
      <c r="XK23" s="395"/>
      <c r="XL23" s="395"/>
      <c r="XM23" s="395"/>
      <c r="XN23" s="395"/>
      <c r="XO23" s="395"/>
      <c r="XP23" s="395"/>
      <c r="XQ23" s="395"/>
      <c r="XR23" s="395"/>
      <c r="XS23" s="395"/>
      <c r="XT23" s="395"/>
      <c r="XU23" s="395"/>
      <c r="XV23" s="395"/>
      <c r="XW23" s="395"/>
      <c r="XX23" s="395"/>
      <c r="XY23" s="395"/>
      <c r="XZ23" s="395"/>
      <c r="YA23" s="395"/>
      <c r="YB23" s="395"/>
      <c r="YC23" s="395"/>
      <c r="YD23" s="395"/>
      <c r="YE23" s="395"/>
      <c r="YF23" s="395"/>
      <c r="YG23" s="395"/>
      <c r="YH23" s="395"/>
      <c r="YI23" s="395"/>
      <c r="YJ23" s="395"/>
      <c r="YK23" s="395"/>
      <c r="YL23" s="395"/>
      <c r="YM23" s="395"/>
      <c r="YN23" s="395"/>
      <c r="YO23" s="395"/>
      <c r="YP23" s="395"/>
      <c r="YQ23" s="395"/>
    </row>
    <row r="24" spans="1:16384" ht="31.5">
      <c r="A24" s="828">
        <v>6023100</v>
      </c>
      <c r="B24" s="822"/>
      <c r="C24" s="398" t="s">
        <v>121</v>
      </c>
      <c r="D24" s="771"/>
      <c r="E24" s="403"/>
      <c r="F24" s="398"/>
      <c r="G24" s="398" t="s">
        <v>119</v>
      </c>
      <c r="H24" s="820" t="s">
        <v>113</v>
      </c>
      <c r="I24" s="387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5"/>
      <c r="AW24" s="395"/>
      <c r="AX24" s="395"/>
      <c r="AY24" s="395"/>
      <c r="AZ24" s="395"/>
      <c r="BA24" s="395"/>
      <c r="BB24" s="395"/>
      <c r="BC24" s="395"/>
      <c r="BD24" s="395"/>
      <c r="BE24" s="395"/>
      <c r="BF24" s="395"/>
      <c r="BG24" s="395"/>
      <c r="BH24" s="395"/>
      <c r="BI24" s="395"/>
      <c r="BJ24" s="395"/>
      <c r="BK24" s="395"/>
      <c r="BL24" s="395"/>
      <c r="BM24" s="395"/>
      <c r="BN24" s="395"/>
      <c r="BO24" s="395"/>
      <c r="BP24" s="395"/>
      <c r="BQ24" s="395"/>
      <c r="BR24" s="395"/>
      <c r="BS24" s="395"/>
      <c r="BT24" s="395"/>
      <c r="BU24" s="395"/>
      <c r="BV24" s="395"/>
      <c r="BW24" s="395"/>
      <c r="BX24" s="395"/>
      <c r="BY24" s="395"/>
      <c r="BZ24" s="395"/>
      <c r="CA24" s="395"/>
      <c r="CB24" s="395"/>
      <c r="CC24" s="395"/>
      <c r="CD24" s="395"/>
      <c r="CE24" s="395"/>
      <c r="CF24" s="395"/>
      <c r="CG24" s="395"/>
      <c r="CH24" s="395"/>
      <c r="CI24" s="395"/>
      <c r="CJ24" s="395"/>
      <c r="CK24" s="395"/>
      <c r="CL24" s="395"/>
      <c r="CM24" s="395"/>
      <c r="CN24" s="395"/>
      <c r="CO24" s="395"/>
      <c r="CP24" s="395"/>
      <c r="CQ24" s="395"/>
      <c r="CR24" s="395"/>
      <c r="CS24" s="395"/>
      <c r="CT24" s="395"/>
      <c r="CU24" s="395"/>
      <c r="CV24" s="395"/>
      <c r="CW24" s="395"/>
      <c r="CX24" s="395"/>
      <c r="CY24" s="395"/>
      <c r="CZ24" s="395"/>
      <c r="DA24" s="395"/>
      <c r="DB24" s="395"/>
      <c r="DC24" s="395"/>
      <c r="DD24" s="395"/>
      <c r="DE24" s="395"/>
      <c r="DF24" s="395"/>
      <c r="DG24" s="395"/>
      <c r="DH24" s="395"/>
      <c r="DI24" s="395"/>
      <c r="DJ24" s="395"/>
      <c r="DK24" s="395"/>
      <c r="DL24" s="395"/>
      <c r="DM24" s="395"/>
      <c r="DN24" s="395"/>
      <c r="DO24" s="395"/>
      <c r="DP24" s="395"/>
      <c r="DQ24" s="395"/>
      <c r="DR24" s="395"/>
      <c r="DS24" s="395"/>
      <c r="DT24" s="395"/>
      <c r="DU24" s="395"/>
      <c r="DV24" s="395"/>
      <c r="DW24" s="395"/>
      <c r="DX24" s="395"/>
      <c r="DY24" s="395"/>
      <c r="DZ24" s="395"/>
      <c r="EA24" s="395"/>
      <c r="EB24" s="395"/>
      <c r="EC24" s="395"/>
      <c r="ED24" s="395"/>
      <c r="EE24" s="395"/>
      <c r="EF24" s="395"/>
      <c r="EG24" s="395"/>
      <c r="EH24" s="395"/>
      <c r="EI24" s="395"/>
      <c r="EJ24" s="395"/>
      <c r="EK24" s="395"/>
      <c r="EL24" s="395"/>
      <c r="EM24" s="395"/>
      <c r="EN24" s="395"/>
      <c r="EO24" s="395"/>
      <c r="EP24" s="395"/>
      <c r="EQ24" s="395"/>
      <c r="ER24" s="395"/>
      <c r="ES24" s="395"/>
      <c r="ET24" s="395"/>
      <c r="EU24" s="395"/>
      <c r="EV24" s="395"/>
      <c r="EW24" s="395"/>
      <c r="EX24" s="395"/>
      <c r="EY24" s="395"/>
      <c r="EZ24" s="395"/>
      <c r="FA24" s="395"/>
      <c r="FB24" s="395"/>
      <c r="FC24" s="395"/>
      <c r="FD24" s="395"/>
      <c r="FE24" s="395"/>
      <c r="FF24" s="395"/>
      <c r="FG24" s="395"/>
      <c r="FH24" s="395"/>
      <c r="FI24" s="395"/>
      <c r="FJ24" s="395"/>
      <c r="FK24" s="395"/>
      <c r="FL24" s="395"/>
      <c r="FM24" s="395"/>
      <c r="FN24" s="395"/>
      <c r="FO24" s="395"/>
      <c r="FP24" s="395"/>
      <c r="FQ24" s="395"/>
      <c r="FR24" s="395"/>
      <c r="FS24" s="395"/>
      <c r="FT24" s="395"/>
      <c r="FU24" s="395"/>
      <c r="FV24" s="395"/>
      <c r="FW24" s="395"/>
      <c r="FX24" s="395"/>
      <c r="FY24" s="395"/>
      <c r="FZ24" s="395"/>
      <c r="GA24" s="395"/>
      <c r="GB24" s="395"/>
      <c r="GC24" s="395"/>
      <c r="GD24" s="395"/>
      <c r="GE24" s="395"/>
      <c r="GF24" s="395"/>
      <c r="GG24" s="395"/>
      <c r="GH24" s="395"/>
      <c r="GI24" s="395"/>
      <c r="GJ24" s="395"/>
      <c r="GK24" s="395"/>
      <c r="GL24" s="395"/>
      <c r="GM24" s="395"/>
      <c r="GN24" s="395"/>
      <c r="GO24" s="395"/>
      <c r="GP24" s="395"/>
      <c r="GQ24" s="395"/>
      <c r="GR24" s="395"/>
      <c r="GS24" s="395"/>
      <c r="GT24" s="395"/>
      <c r="GU24" s="395"/>
      <c r="GV24" s="395"/>
      <c r="GW24" s="395"/>
      <c r="GX24" s="395"/>
      <c r="GY24" s="395"/>
      <c r="GZ24" s="395"/>
      <c r="HA24" s="395"/>
      <c r="HB24" s="395"/>
      <c r="HC24" s="395"/>
      <c r="HD24" s="395"/>
      <c r="HE24" s="395"/>
      <c r="HF24" s="395"/>
      <c r="HG24" s="395"/>
      <c r="HH24" s="395"/>
      <c r="HI24" s="395"/>
      <c r="HJ24" s="395"/>
      <c r="HK24" s="395"/>
      <c r="HL24" s="395"/>
      <c r="HM24" s="395"/>
      <c r="HN24" s="395"/>
      <c r="HO24" s="395"/>
      <c r="HP24" s="395"/>
      <c r="HQ24" s="395"/>
      <c r="HR24" s="395"/>
      <c r="HS24" s="395"/>
      <c r="HT24" s="395"/>
      <c r="HU24" s="395"/>
      <c r="HV24" s="395"/>
      <c r="HW24" s="395"/>
      <c r="HX24" s="395"/>
      <c r="HY24" s="395"/>
      <c r="HZ24" s="395"/>
      <c r="IA24" s="395"/>
      <c r="IB24" s="395"/>
      <c r="IC24" s="395"/>
      <c r="ID24" s="395"/>
      <c r="IE24" s="395"/>
      <c r="IF24" s="395"/>
      <c r="IG24" s="395"/>
      <c r="IH24" s="395"/>
      <c r="II24" s="395"/>
      <c r="IJ24" s="395"/>
      <c r="IK24" s="395"/>
      <c r="IL24" s="395"/>
      <c r="IM24" s="395"/>
      <c r="IN24" s="395"/>
      <c r="IO24" s="395"/>
      <c r="IP24" s="395"/>
      <c r="IQ24" s="395"/>
      <c r="IR24" s="395"/>
      <c r="IS24" s="395"/>
      <c r="IT24" s="395"/>
      <c r="IU24" s="395"/>
      <c r="IV24" s="395"/>
      <c r="IW24" s="395"/>
      <c r="IX24" s="395"/>
      <c r="IY24" s="395"/>
      <c r="IZ24" s="395"/>
      <c r="JA24" s="395"/>
      <c r="JB24" s="395"/>
      <c r="JC24" s="395"/>
      <c r="JD24" s="395"/>
      <c r="JE24" s="395"/>
      <c r="JF24" s="395"/>
      <c r="JG24" s="395"/>
      <c r="JH24" s="395"/>
      <c r="JI24" s="395"/>
      <c r="JJ24" s="395"/>
      <c r="JK24" s="395"/>
      <c r="JL24" s="395"/>
      <c r="JM24" s="395"/>
      <c r="JN24" s="395"/>
      <c r="JO24" s="395"/>
      <c r="JP24" s="395"/>
      <c r="JQ24" s="395"/>
      <c r="JR24" s="395"/>
      <c r="JS24" s="395"/>
      <c r="JT24" s="395"/>
      <c r="JU24" s="395"/>
      <c r="JV24" s="395"/>
      <c r="JW24" s="395"/>
      <c r="JX24" s="395"/>
      <c r="JY24" s="395"/>
      <c r="JZ24" s="395"/>
      <c r="KA24" s="395"/>
      <c r="KB24" s="395"/>
      <c r="KC24" s="395"/>
      <c r="KD24" s="395"/>
      <c r="KE24" s="395"/>
      <c r="KF24" s="395"/>
      <c r="KG24" s="395"/>
      <c r="KH24" s="395"/>
      <c r="KI24" s="395"/>
      <c r="KJ24" s="395"/>
      <c r="KK24" s="395"/>
      <c r="KL24" s="395"/>
      <c r="KM24" s="395"/>
      <c r="KN24" s="395"/>
      <c r="KO24" s="395"/>
      <c r="KP24" s="395"/>
      <c r="KQ24" s="395"/>
      <c r="KR24" s="395"/>
      <c r="KS24" s="395"/>
      <c r="KT24" s="395"/>
      <c r="KU24" s="395"/>
      <c r="KV24" s="395"/>
      <c r="KW24" s="395"/>
      <c r="KX24" s="395"/>
      <c r="KY24" s="395"/>
      <c r="KZ24" s="395"/>
      <c r="LA24" s="395"/>
      <c r="LB24" s="395"/>
      <c r="LC24" s="395"/>
      <c r="LD24" s="395"/>
      <c r="LE24" s="395"/>
      <c r="LF24" s="395"/>
      <c r="LG24" s="395"/>
      <c r="LH24" s="395"/>
      <c r="LI24" s="395"/>
      <c r="LJ24" s="395"/>
      <c r="LK24" s="395"/>
      <c r="LL24" s="395"/>
      <c r="LM24" s="395"/>
      <c r="LN24" s="395"/>
      <c r="LO24" s="395"/>
      <c r="LP24" s="395"/>
      <c r="LQ24" s="395"/>
      <c r="LR24" s="395"/>
      <c r="LS24" s="395"/>
      <c r="LT24" s="395"/>
      <c r="LU24" s="395"/>
      <c r="LV24" s="395"/>
      <c r="LW24" s="395"/>
      <c r="LX24" s="395"/>
      <c r="LY24" s="395"/>
      <c r="LZ24" s="395"/>
      <c r="MA24" s="395"/>
      <c r="MB24" s="395"/>
      <c r="MC24" s="395"/>
      <c r="MD24" s="395"/>
      <c r="ME24" s="395"/>
      <c r="MF24" s="395"/>
      <c r="MG24" s="395"/>
      <c r="MH24" s="395"/>
      <c r="MI24" s="395"/>
      <c r="MJ24" s="395"/>
      <c r="MK24" s="395"/>
      <c r="ML24" s="395"/>
      <c r="MM24" s="395"/>
      <c r="MN24" s="395"/>
      <c r="MO24" s="395"/>
      <c r="MP24" s="395"/>
      <c r="MQ24" s="395"/>
      <c r="MR24" s="395"/>
      <c r="MS24" s="395"/>
      <c r="MT24" s="395"/>
      <c r="MU24" s="395"/>
      <c r="MV24" s="395"/>
      <c r="MW24" s="395"/>
      <c r="MX24" s="395"/>
      <c r="MY24" s="395"/>
      <c r="MZ24" s="395"/>
      <c r="NA24" s="395"/>
      <c r="NB24" s="395"/>
      <c r="NC24" s="395"/>
      <c r="ND24" s="395"/>
      <c r="NE24" s="395"/>
      <c r="NF24" s="395"/>
      <c r="NG24" s="395"/>
      <c r="NH24" s="395"/>
      <c r="NI24" s="395"/>
      <c r="NJ24" s="395"/>
      <c r="NK24" s="395"/>
      <c r="NL24" s="395"/>
      <c r="NM24" s="395"/>
      <c r="NN24" s="395"/>
      <c r="NO24" s="395"/>
      <c r="NP24" s="395"/>
      <c r="NQ24" s="395"/>
      <c r="NR24" s="395"/>
      <c r="NS24" s="395"/>
      <c r="NT24" s="395"/>
      <c r="NU24" s="395"/>
      <c r="NV24" s="395"/>
      <c r="NW24" s="395"/>
      <c r="NX24" s="395"/>
      <c r="NY24" s="395"/>
      <c r="NZ24" s="395"/>
      <c r="OA24" s="395"/>
      <c r="OB24" s="395"/>
      <c r="OC24" s="395"/>
      <c r="OD24" s="395"/>
      <c r="OE24" s="395"/>
      <c r="OF24" s="395"/>
      <c r="OG24" s="395"/>
      <c r="OH24" s="395"/>
      <c r="OI24" s="395"/>
      <c r="OJ24" s="395"/>
      <c r="OK24" s="395"/>
      <c r="OL24" s="395"/>
      <c r="OM24" s="395"/>
      <c r="ON24" s="395"/>
      <c r="OO24" s="395"/>
      <c r="OP24" s="395"/>
      <c r="OQ24" s="395"/>
      <c r="OR24" s="395"/>
      <c r="OS24" s="395"/>
      <c r="OT24" s="395"/>
      <c r="OU24" s="395"/>
      <c r="OV24" s="395"/>
      <c r="OW24" s="395"/>
      <c r="OX24" s="395"/>
      <c r="OY24" s="395"/>
      <c r="OZ24" s="395"/>
      <c r="PA24" s="395"/>
      <c r="PB24" s="395"/>
      <c r="PC24" s="395"/>
      <c r="PD24" s="395"/>
      <c r="PE24" s="395"/>
      <c r="PF24" s="395"/>
      <c r="PG24" s="395"/>
      <c r="PH24" s="395"/>
      <c r="PI24" s="395"/>
      <c r="PJ24" s="395"/>
      <c r="PK24" s="395"/>
      <c r="PL24" s="395"/>
      <c r="PM24" s="395"/>
      <c r="PN24" s="395"/>
      <c r="PO24" s="395"/>
      <c r="PP24" s="395"/>
      <c r="PQ24" s="395"/>
      <c r="PR24" s="395"/>
      <c r="PS24" s="395"/>
      <c r="PT24" s="395"/>
      <c r="PU24" s="395"/>
      <c r="PV24" s="395"/>
      <c r="PW24" s="395"/>
      <c r="PX24" s="395"/>
      <c r="PY24" s="395"/>
      <c r="PZ24" s="395"/>
      <c r="QA24" s="395"/>
      <c r="QB24" s="395"/>
      <c r="QC24" s="395"/>
      <c r="QD24" s="395"/>
      <c r="QE24" s="395"/>
      <c r="QF24" s="395"/>
      <c r="QG24" s="395"/>
      <c r="QH24" s="395"/>
      <c r="QI24" s="395"/>
      <c r="QJ24" s="395"/>
      <c r="QK24" s="395"/>
      <c r="QL24" s="395"/>
      <c r="QM24" s="395"/>
      <c r="QN24" s="395"/>
      <c r="QO24" s="395"/>
      <c r="QP24" s="395"/>
      <c r="QQ24" s="395"/>
      <c r="QR24" s="395"/>
      <c r="QS24" s="395"/>
      <c r="QT24" s="395"/>
      <c r="QU24" s="395"/>
      <c r="QV24" s="395"/>
      <c r="QW24" s="395"/>
      <c r="QX24" s="395"/>
      <c r="QY24" s="395"/>
      <c r="QZ24" s="395"/>
      <c r="RA24" s="395"/>
      <c r="RB24" s="395"/>
      <c r="RC24" s="395"/>
      <c r="RD24" s="395"/>
      <c r="RE24" s="395"/>
      <c r="RF24" s="395"/>
      <c r="RG24" s="395"/>
      <c r="RH24" s="395"/>
      <c r="RI24" s="395"/>
      <c r="RJ24" s="395"/>
      <c r="RK24" s="395"/>
      <c r="RL24" s="395"/>
      <c r="RM24" s="395"/>
      <c r="RN24" s="395"/>
      <c r="RO24" s="395"/>
      <c r="RP24" s="395"/>
      <c r="RQ24" s="395"/>
      <c r="RR24" s="395"/>
      <c r="RS24" s="395"/>
      <c r="RT24" s="395"/>
      <c r="RU24" s="395"/>
      <c r="RV24" s="395"/>
      <c r="RW24" s="395"/>
      <c r="RX24" s="395"/>
      <c r="RY24" s="395"/>
      <c r="RZ24" s="395"/>
      <c r="SA24" s="395"/>
      <c r="SB24" s="395"/>
      <c r="SC24" s="395"/>
      <c r="SD24" s="395"/>
      <c r="SE24" s="395"/>
      <c r="SF24" s="395"/>
      <c r="SG24" s="395"/>
      <c r="SH24" s="395"/>
      <c r="SI24" s="395"/>
      <c r="SJ24" s="395"/>
      <c r="SK24" s="395"/>
      <c r="SL24" s="395"/>
      <c r="SM24" s="395"/>
      <c r="SN24" s="395"/>
      <c r="SO24" s="395"/>
      <c r="SP24" s="395"/>
      <c r="SQ24" s="395"/>
      <c r="SR24" s="395"/>
      <c r="SS24" s="395"/>
      <c r="ST24" s="395"/>
      <c r="SU24" s="395"/>
      <c r="SV24" s="395"/>
      <c r="SW24" s="395"/>
      <c r="SX24" s="395"/>
      <c r="SY24" s="395"/>
      <c r="SZ24" s="395"/>
      <c r="TA24" s="395"/>
      <c r="TB24" s="395"/>
      <c r="TC24" s="395"/>
      <c r="TD24" s="395"/>
      <c r="TE24" s="395"/>
      <c r="TF24" s="395"/>
      <c r="TG24" s="395"/>
      <c r="TH24" s="395"/>
      <c r="TI24" s="395"/>
      <c r="TJ24" s="395"/>
      <c r="TK24" s="395"/>
      <c r="TL24" s="395"/>
      <c r="TM24" s="395"/>
      <c r="TN24" s="395"/>
      <c r="TO24" s="395"/>
      <c r="TP24" s="395"/>
      <c r="TQ24" s="395"/>
      <c r="TR24" s="395"/>
      <c r="TS24" s="395"/>
      <c r="TT24" s="395"/>
      <c r="TU24" s="395"/>
      <c r="TV24" s="395"/>
      <c r="TW24" s="395"/>
      <c r="TX24" s="395"/>
      <c r="TY24" s="395"/>
      <c r="TZ24" s="395"/>
      <c r="UA24" s="395"/>
      <c r="UB24" s="395"/>
      <c r="UC24" s="395"/>
      <c r="UD24" s="395"/>
      <c r="UE24" s="395"/>
      <c r="UF24" s="395"/>
      <c r="UG24" s="395"/>
      <c r="UH24" s="395"/>
      <c r="UI24" s="395"/>
      <c r="UJ24" s="395"/>
      <c r="UK24" s="395"/>
      <c r="UL24" s="395"/>
      <c r="UM24" s="395"/>
      <c r="UN24" s="395"/>
      <c r="UO24" s="395"/>
      <c r="UP24" s="395"/>
      <c r="UQ24" s="395"/>
      <c r="UR24" s="395"/>
      <c r="US24" s="395"/>
      <c r="UT24" s="395"/>
      <c r="UU24" s="395"/>
      <c r="UV24" s="395"/>
      <c r="UW24" s="395"/>
      <c r="UX24" s="395"/>
      <c r="UY24" s="395"/>
      <c r="UZ24" s="395"/>
      <c r="VA24" s="395"/>
      <c r="VB24" s="395"/>
      <c r="VC24" s="395"/>
      <c r="VD24" s="395"/>
      <c r="VE24" s="395"/>
      <c r="VF24" s="395"/>
      <c r="VG24" s="395"/>
      <c r="VH24" s="395"/>
      <c r="VI24" s="395"/>
      <c r="VJ24" s="395"/>
      <c r="VK24" s="395"/>
      <c r="VL24" s="395"/>
      <c r="VM24" s="395"/>
      <c r="VN24" s="395"/>
      <c r="VO24" s="395"/>
      <c r="VP24" s="395"/>
      <c r="VQ24" s="395"/>
      <c r="VR24" s="395"/>
      <c r="VS24" s="395"/>
      <c r="VT24" s="395"/>
      <c r="VU24" s="395"/>
      <c r="VV24" s="395"/>
      <c r="VW24" s="395"/>
      <c r="VX24" s="395"/>
      <c r="VY24" s="395"/>
      <c r="VZ24" s="395"/>
      <c r="WA24" s="395"/>
      <c r="WB24" s="395"/>
      <c r="WC24" s="395"/>
      <c r="WD24" s="395"/>
      <c r="WE24" s="395"/>
      <c r="WF24" s="395"/>
      <c r="WG24" s="395"/>
      <c r="WH24" s="395"/>
      <c r="WI24" s="395"/>
      <c r="WJ24" s="395"/>
      <c r="WK24" s="395"/>
      <c r="WL24" s="395"/>
      <c r="WM24" s="395"/>
      <c r="WN24" s="395"/>
      <c r="WO24" s="395"/>
      <c r="WP24" s="395"/>
      <c r="WQ24" s="395"/>
      <c r="WR24" s="395"/>
      <c r="WS24" s="395"/>
      <c r="WT24" s="395"/>
      <c r="WU24" s="395"/>
      <c r="WV24" s="395"/>
      <c r="WW24" s="395"/>
      <c r="WX24" s="395"/>
      <c r="WY24" s="395"/>
      <c r="WZ24" s="395"/>
      <c r="XA24" s="395"/>
      <c r="XB24" s="395"/>
      <c r="XC24" s="395"/>
      <c r="XD24" s="395"/>
      <c r="XE24" s="395"/>
      <c r="XF24" s="395"/>
      <c r="XG24" s="395"/>
      <c r="XH24" s="395"/>
      <c r="XI24" s="395"/>
      <c r="XJ24" s="395"/>
      <c r="XK24" s="395"/>
      <c r="XL24" s="395"/>
      <c r="XM24" s="395"/>
      <c r="XN24" s="395"/>
      <c r="XO24" s="395"/>
      <c r="XP24" s="395"/>
      <c r="XQ24" s="395"/>
      <c r="XR24" s="395"/>
      <c r="XS24" s="395"/>
      <c r="XT24" s="395"/>
      <c r="XU24" s="395"/>
      <c r="XV24" s="395"/>
      <c r="XW24" s="395"/>
      <c r="XX24" s="395"/>
      <c r="XY24" s="395"/>
      <c r="XZ24" s="395"/>
      <c r="YA24" s="395"/>
      <c r="YB24" s="395"/>
      <c r="YC24" s="395"/>
      <c r="YD24" s="395"/>
      <c r="YE24" s="395"/>
      <c r="YF24" s="395"/>
      <c r="YG24" s="395"/>
      <c r="YH24" s="395"/>
      <c r="YI24" s="395"/>
      <c r="YJ24" s="395"/>
      <c r="YK24" s="395"/>
      <c r="YL24" s="395"/>
      <c r="YM24" s="395"/>
      <c r="YN24" s="395"/>
      <c r="YO24" s="395"/>
      <c r="YP24" s="395"/>
      <c r="YQ24" s="395"/>
    </row>
    <row r="25" spans="1:16384" ht="31.5">
      <c r="A25" s="828">
        <v>6020100</v>
      </c>
      <c r="B25" s="825"/>
      <c r="C25" s="398" t="s">
        <v>122</v>
      </c>
      <c r="D25" s="771"/>
      <c r="E25" s="403"/>
      <c r="F25" s="398"/>
      <c r="G25" s="398" t="s">
        <v>119</v>
      </c>
      <c r="H25" s="820" t="s">
        <v>113</v>
      </c>
      <c r="I25" s="387"/>
      <c r="J25" s="395"/>
      <c r="K25" s="395"/>
      <c r="L25" s="395"/>
      <c r="M25" s="395"/>
      <c r="N25" s="395"/>
      <c r="O25" s="395"/>
      <c r="P25" s="395"/>
      <c r="Q25" s="395"/>
      <c r="R25" s="395"/>
      <c r="S25" s="395"/>
      <c r="T25" s="395"/>
      <c r="U25" s="395"/>
      <c r="V25" s="395"/>
      <c r="W25" s="395"/>
      <c r="X25" s="395"/>
      <c r="Y25" s="395"/>
      <c r="Z25" s="395"/>
      <c r="AA25" s="395"/>
      <c r="AB25" s="395"/>
      <c r="AC25" s="395"/>
      <c r="AD25" s="395"/>
      <c r="AE25" s="395"/>
      <c r="AF25" s="395"/>
      <c r="AG25" s="395"/>
      <c r="AH25" s="395"/>
      <c r="AI25" s="395"/>
      <c r="AJ25" s="395"/>
      <c r="AK25" s="395"/>
      <c r="AL25" s="395"/>
      <c r="AM25" s="395"/>
      <c r="AN25" s="395"/>
      <c r="AO25" s="395"/>
      <c r="AP25" s="395"/>
      <c r="AQ25" s="395"/>
      <c r="AR25" s="395"/>
      <c r="AS25" s="395"/>
      <c r="AT25" s="395"/>
      <c r="AU25" s="395"/>
      <c r="AV25" s="395"/>
      <c r="AW25" s="395"/>
      <c r="AX25" s="395"/>
      <c r="AY25" s="395"/>
      <c r="AZ25" s="395"/>
      <c r="BA25" s="395"/>
      <c r="BB25" s="395"/>
      <c r="BC25" s="395"/>
      <c r="BD25" s="395"/>
      <c r="BE25" s="395"/>
      <c r="BF25" s="395"/>
      <c r="BG25" s="395"/>
      <c r="BH25" s="395"/>
      <c r="BI25" s="395"/>
      <c r="BJ25" s="395"/>
      <c r="BK25" s="395"/>
      <c r="BL25" s="395"/>
      <c r="BM25" s="395"/>
      <c r="BN25" s="395"/>
      <c r="BO25" s="395"/>
      <c r="BP25" s="395"/>
      <c r="BQ25" s="395"/>
      <c r="BR25" s="395"/>
      <c r="BS25" s="395"/>
      <c r="BT25" s="395"/>
      <c r="BU25" s="395"/>
      <c r="BV25" s="395"/>
      <c r="BW25" s="395"/>
      <c r="BX25" s="395"/>
      <c r="BY25" s="395"/>
      <c r="BZ25" s="395"/>
      <c r="CA25" s="395"/>
      <c r="CB25" s="395"/>
      <c r="CC25" s="395"/>
      <c r="CD25" s="395"/>
      <c r="CE25" s="395"/>
      <c r="CF25" s="395"/>
      <c r="CG25" s="395"/>
      <c r="CH25" s="395"/>
      <c r="CI25" s="395"/>
      <c r="CJ25" s="395"/>
      <c r="CK25" s="395"/>
      <c r="CL25" s="395"/>
      <c r="CM25" s="395"/>
      <c r="CN25" s="395"/>
      <c r="CO25" s="395"/>
      <c r="CP25" s="395"/>
      <c r="CQ25" s="395"/>
      <c r="CR25" s="395"/>
      <c r="CS25" s="395"/>
      <c r="CT25" s="395"/>
      <c r="CU25" s="395"/>
      <c r="CV25" s="395"/>
      <c r="CW25" s="395"/>
      <c r="CX25" s="395"/>
      <c r="CY25" s="395"/>
      <c r="CZ25" s="395"/>
      <c r="DA25" s="395"/>
      <c r="DB25" s="395"/>
      <c r="DC25" s="395"/>
      <c r="DD25" s="395"/>
      <c r="DE25" s="395"/>
      <c r="DF25" s="395"/>
      <c r="DG25" s="395"/>
      <c r="DH25" s="395"/>
      <c r="DI25" s="395"/>
      <c r="DJ25" s="395"/>
      <c r="DK25" s="395"/>
      <c r="DL25" s="395"/>
      <c r="DM25" s="395"/>
      <c r="DN25" s="395"/>
      <c r="DO25" s="395"/>
      <c r="DP25" s="395"/>
      <c r="DQ25" s="395"/>
      <c r="DR25" s="395"/>
      <c r="DS25" s="395"/>
      <c r="DT25" s="395"/>
      <c r="DU25" s="395"/>
      <c r="DV25" s="395"/>
      <c r="DW25" s="395"/>
      <c r="DX25" s="395"/>
      <c r="DY25" s="395"/>
      <c r="DZ25" s="395"/>
      <c r="EA25" s="395"/>
      <c r="EB25" s="395"/>
      <c r="EC25" s="395"/>
      <c r="ED25" s="395"/>
      <c r="EE25" s="395"/>
      <c r="EF25" s="395"/>
      <c r="EG25" s="395"/>
      <c r="EH25" s="395"/>
      <c r="EI25" s="395"/>
      <c r="EJ25" s="395"/>
      <c r="EK25" s="395"/>
      <c r="EL25" s="395"/>
      <c r="EM25" s="395"/>
      <c r="EN25" s="395"/>
      <c r="EO25" s="395"/>
      <c r="EP25" s="395"/>
      <c r="EQ25" s="395"/>
      <c r="ER25" s="395"/>
      <c r="ES25" s="395"/>
      <c r="ET25" s="395"/>
      <c r="EU25" s="395"/>
      <c r="EV25" s="395"/>
      <c r="EW25" s="395"/>
      <c r="EX25" s="395"/>
      <c r="EY25" s="395"/>
      <c r="EZ25" s="395"/>
      <c r="FA25" s="395"/>
      <c r="FB25" s="395"/>
      <c r="FC25" s="395"/>
      <c r="FD25" s="395"/>
      <c r="FE25" s="395"/>
      <c r="FF25" s="395"/>
      <c r="FG25" s="395"/>
      <c r="FH25" s="395"/>
      <c r="FI25" s="395"/>
      <c r="FJ25" s="395"/>
      <c r="FK25" s="395"/>
      <c r="FL25" s="395"/>
      <c r="FM25" s="395"/>
      <c r="FN25" s="395"/>
      <c r="FO25" s="395"/>
      <c r="FP25" s="395"/>
      <c r="FQ25" s="395"/>
      <c r="FR25" s="395"/>
      <c r="FS25" s="395"/>
      <c r="FT25" s="395"/>
      <c r="FU25" s="395"/>
      <c r="FV25" s="395"/>
      <c r="FW25" s="395"/>
      <c r="FX25" s="395"/>
      <c r="FY25" s="395"/>
      <c r="FZ25" s="395"/>
      <c r="GA25" s="395"/>
      <c r="GB25" s="395"/>
      <c r="GC25" s="395"/>
      <c r="GD25" s="395"/>
      <c r="GE25" s="395"/>
      <c r="GF25" s="395"/>
      <c r="GG25" s="395"/>
      <c r="GH25" s="395"/>
      <c r="GI25" s="395"/>
      <c r="GJ25" s="395"/>
      <c r="GK25" s="395"/>
      <c r="GL25" s="395"/>
      <c r="GM25" s="395"/>
      <c r="GN25" s="395"/>
      <c r="GO25" s="395"/>
      <c r="GP25" s="395"/>
      <c r="GQ25" s="395"/>
      <c r="GR25" s="395"/>
      <c r="GS25" s="395"/>
      <c r="GT25" s="395"/>
      <c r="GU25" s="395"/>
      <c r="GV25" s="395"/>
      <c r="GW25" s="395"/>
      <c r="GX25" s="395"/>
      <c r="GY25" s="395"/>
      <c r="GZ25" s="395"/>
      <c r="HA25" s="395"/>
      <c r="HB25" s="395"/>
      <c r="HC25" s="395"/>
      <c r="HD25" s="395"/>
      <c r="HE25" s="395"/>
      <c r="HF25" s="395"/>
      <c r="HG25" s="395"/>
      <c r="HH25" s="395"/>
      <c r="HI25" s="395"/>
      <c r="HJ25" s="395"/>
      <c r="HK25" s="395"/>
      <c r="HL25" s="395"/>
      <c r="HM25" s="395"/>
      <c r="HN25" s="395"/>
      <c r="HO25" s="395"/>
      <c r="HP25" s="395"/>
      <c r="HQ25" s="395"/>
      <c r="HR25" s="395"/>
      <c r="HS25" s="395"/>
      <c r="HT25" s="395"/>
      <c r="HU25" s="395"/>
      <c r="HV25" s="395"/>
      <c r="HW25" s="395"/>
      <c r="HX25" s="395"/>
      <c r="HY25" s="395"/>
      <c r="HZ25" s="395"/>
      <c r="IA25" s="395"/>
      <c r="IB25" s="395"/>
      <c r="IC25" s="395"/>
      <c r="ID25" s="395"/>
      <c r="IE25" s="395"/>
      <c r="IF25" s="395"/>
      <c r="IG25" s="395"/>
      <c r="IH25" s="395"/>
      <c r="II25" s="395"/>
      <c r="IJ25" s="395"/>
      <c r="IK25" s="395"/>
      <c r="IL25" s="395"/>
      <c r="IM25" s="395"/>
      <c r="IN25" s="395"/>
      <c r="IO25" s="395"/>
      <c r="IP25" s="395"/>
      <c r="IQ25" s="395"/>
      <c r="IR25" s="395"/>
      <c r="IS25" s="395"/>
      <c r="IT25" s="395"/>
      <c r="IU25" s="395"/>
      <c r="IV25" s="395"/>
      <c r="IW25" s="395"/>
      <c r="IX25" s="395"/>
      <c r="IY25" s="395"/>
      <c r="IZ25" s="395"/>
      <c r="JA25" s="395"/>
      <c r="JB25" s="395"/>
      <c r="JC25" s="395"/>
      <c r="JD25" s="395"/>
      <c r="JE25" s="395"/>
      <c r="JF25" s="395"/>
      <c r="JG25" s="395"/>
      <c r="JH25" s="395"/>
      <c r="JI25" s="395"/>
      <c r="JJ25" s="395"/>
      <c r="JK25" s="395"/>
      <c r="JL25" s="395"/>
      <c r="JM25" s="395"/>
      <c r="JN25" s="395"/>
      <c r="JO25" s="395"/>
      <c r="JP25" s="395"/>
      <c r="JQ25" s="395"/>
      <c r="JR25" s="395"/>
      <c r="JS25" s="395"/>
      <c r="JT25" s="395"/>
      <c r="JU25" s="395"/>
      <c r="JV25" s="395"/>
      <c r="JW25" s="395"/>
      <c r="JX25" s="395"/>
      <c r="JY25" s="395"/>
      <c r="JZ25" s="395"/>
      <c r="KA25" s="395"/>
      <c r="KB25" s="395"/>
      <c r="KC25" s="395"/>
      <c r="KD25" s="395"/>
      <c r="KE25" s="395"/>
      <c r="KF25" s="395"/>
      <c r="KG25" s="395"/>
      <c r="KH25" s="395"/>
      <c r="KI25" s="395"/>
      <c r="KJ25" s="395"/>
      <c r="KK25" s="395"/>
      <c r="KL25" s="395"/>
      <c r="KM25" s="395"/>
      <c r="KN25" s="395"/>
      <c r="KO25" s="395"/>
      <c r="KP25" s="395"/>
      <c r="KQ25" s="395"/>
      <c r="KR25" s="395"/>
      <c r="KS25" s="395"/>
      <c r="KT25" s="395"/>
      <c r="KU25" s="395"/>
      <c r="KV25" s="395"/>
      <c r="KW25" s="395"/>
      <c r="KX25" s="395"/>
      <c r="KY25" s="395"/>
      <c r="KZ25" s="395"/>
      <c r="LA25" s="395"/>
      <c r="LB25" s="395"/>
      <c r="LC25" s="395"/>
      <c r="LD25" s="395"/>
      <c r="LE25" s="395"/>
      <c r="LF25" s="395"/>
      <c r="LG25" s="395"/>
      <c r="LH25" s="395"/>
      <c r="LI25" s="395"/>
      <c r="LJ25" s="395"/>
      <c r="LK25" s="395"/>
      <c r="LL25" s="395"/>
      <c r="LM25" s="395"/>
      <c r="LN25" s="395"/>
      <c r="LO25" s="395"/>
      <c r="LP25" s="395"/>
      <c r="LQ25" s="395"/>
      <c r="LR25" s="395"/>
      <c r="LS25" s="395"/>
      <c r="LT25" s="395"/>
      <c r="LU25" s="395"/>
      <c r="LV25" s="395"/>
      <c r="LW25" s="395"/>
      <c r="LX25" s="395"/>
      <c r="LY25" s="395"/>
      <c r="LZ25" s="395"/>
      <c r="MA25" s="395"/>
      <c r="MB25" s="395"/>
      <c r="MC25" s="395"/>
      <c r="MD25" s="395"/>
      <c r="ME25" s="395"/>
      <c r="MF25" s="395"/>
      <c r="MG25" s="395"/>
      <c r="MH25" s="395"/>
      <c r="MI25" s="395"/>
      <c r="MJ25" s="395"/>
      <c r="MK25" s="395"/>
      <c r="ML25" s="395"/>
      <c r="MM25" s="395"/>
      <c r="MN25" s="395"/>
      <c r="MO25" s="395"/>
      <c r="MP25" s="395"/>
      <c r="MQ25" s="395"/>
      <c r="MR25" s="395"/>
      <c r="MS25" s="395"/>
      <c r="MT25" s="395"/>
      <c r="MU25" s="395"/>
      <c r="MV25" s="395"/>
      <c r="MW25" s="395"/>
      <c r="MX25" s="395"/>
      <c r="MY25" s="395"/>
      <c r="MZ25" s="395"/>
      <c r="NA25" s="395"/>
      <c r="NB25" s="395"/>
      <c r="NC25" s="395"/>
      <c r="ND25" s="395"/>
      <c r="NE25" s="395"/>
      <c r="NF25" s="395"/>
      <c r="NG25" s="395"/>
      <c r="NH25" s="395"/>
      <c r="NI25" s="395"/>
      <c r="NJ25" s="395"/>
      <c r="NK25" s="395"/>
      <c r="NL25" s="395"/>
      <c r="NM25" s="395"/>
      <c r="NN25" s="395"/>
      <c r="NO25" s="395"/>
      <c r="NP25" s="395"/>
      <c r="NQ25" s="395"/>
      <c r="NR25" s="395"/>
      <c r="NS25" s="395"/>
      <c r="NT25" s="395"/>
      <c r="NU25" s="395"/>
      <c r="NV25" s="395"/>
      <c r="NW25" s="395"/>
      <c r="NX25" s="395"/>
      <c r="NY25" s="395"/>
      <c r="NZ25" s="395"/>
      <c r="OA25" s="395"/>
      <c r="OB25" s="395"/>
      <c r="OC25" s="395"/>
      <c r="OD25" s="395"/>
      <c r="OE25" s="395"/>
      <c r="OF25" s="395"/>
      <c r="OG25" s="395"/>
      <c r="OH25" s="395"/>
      <c r="OI25" s="395"/>
      <c r="OJ25" s="395"/>
      <c r="OK25" s="395"/>
      <c r="OL25" s="395"/>
      <c r="OM25" s="395"/>
      <c r="ON25" s="395"/>
      <c r="OO25" s="395"/>
      <c r="OP25" s="395"/>
      <c r="OQ25" s="395"/>
      <c r="OR25" s="395"/>
      <c r="OS25" s="395"/>
      <c r="OT25" s="395"/>
      <c r="OU25" s="395"/>
      <c r="OV25" s="395"/>
      <c r="OW25" s="395"/>
      <c r="OX25" s="395"/>
      <c r="OY25" s="395"/>
      <c r="OZ25" s="395"/>
      <c r="PA25" s="395"/>
      <c r="PB25" s="395"/>
      <c r="PC25" s="395"/>
      <c r="PD25" s="395"/>
      <c r="PE25" s="395"/>
      <c r="PF25" s="395"/>
      <c r="PG25" s="395"/>
      <c r="PH25" s="395"/>
      <c r="PI25" s="395"/>
      <c r="PJ25" s="395"/>
      <c r="PK25" s="395"/>
      <c r="PL25" s="395"/>
      <c r="PM25" s="395"/>
      <c r="PN25" s="395"/>
      <c r="PO25" s="395"/>
      <c r="PP25" s="395"/>
      <c r="PQ25" s="395"/>
      <c r="PR25" s="395"/>
      <c r="PS25" s="395"/>
      <c r="PT25" s="395"/>
      <c r="PU25" s="395"/>
      <c r="PV25" s="395"/>
      <c r="PW25" s="395"/>
      <c r="PX25" s="395"/>
      <c r="PY25" s="395"/>
      <c r="PZ25" s="395"/>
      <c r="QA25" s="395"/>
      <c r="QB25" s="395"/>
      <c r="QC25" s="395"/>
      <c r="QD25" s="395"/>
      <c r="QE25" s="395"/>
      <c r="QF25" s="395"/>
      <c r="QG25" s="395"/>
      <c r="QH25" s="395"/>
      <c r="QI25" s="395"/>
      <c r="QJ25" s="395"/>
      <c r="QK25" s="395"/>
      <c r="QL25" s="395"/>
      <c r="QM25" s="395"/>
      <c r="QN25" s="395"/>
      <c r="QO25" s="395"/>
      <c r="QP25" s="395"/>
      <c r="QQ25" s="395"/>
      <c r="QR25" s="395"/>
      <c r="QS25" s="395"/>
      <c r="QT25" s="395"/>
      <c r="QU25" s="395"/>
      <c r="QV25" s="395"/>
      <c r="QW25" s="395"/>
      <c r="QX25" s="395"/>
      <c r="QY25" s="395"/>
      <c r="QZ25" s="395"/>
      <c r="RA25" s="395"/>
      <c r="RB25" s="395"/>
      <c r="RC25" s="395"/>
      <c r="RD25" s="395"/>
      <c r="RE25" s="395"/>
      <c r="RF25" s="395"/>
      <c r="RG25" s="395"/>
      <c r="RH25" s="395"/>
      <c r="RI25" s="395"/>
      <c r="RJ25" s="395"/>
      <c r="RK25" s="395"/>
      <c r="RL25" s="395"/>
      <c r="RM25" s="395"/>
      <c r="RN25" s="395"/>
      <c r="RO25" s="395"/>
      <c r="RP25" s="395"/>
      <c r="RQ25" s="395"/>
      <c r="RR25" s="395"/>
      <c r="RS25" s="395"/>
      <c r="RT25" s="395"/>
      <c r="RU25" s="395"/>
      <c r="RV25" s="395"/>
      <c r="RW25" s="395"/>
      <c r="RX25" s="395"/>
      <c r="RY25" s="395"/>
      <c r="RZ25" s="395"/>
      <c r="SA25" s="395"/>
      <c r="SB25" s="395"/>
      <c r="SC25" s="395"/>
      <c r="SD25" s="395"/>
      <c r="SE25" s="395"/>
      <c r="SF25" s="395"/>
      <c r="SG25" s="395"/>
      <c r="SH25" s="395"/>
      <c r="SI25" s="395"/>
      <c r="SJ25" s="395"/>
      <c r="SK25" s="395"/>
      <c r="SL25" s="395"/>
      <c r="SM25" s="395"/>
      <c r="SN25" s="395"/>
      <c r="SO25" s="395"/>
      <c r="SP25" s="395"/>
      <c r="SQ25" s="395"/>
      <c r="SR25" s="395"/>
      <c r="SS25" s="395"/>
      <c r="ST25" s="395"/>
      <c r="SU25" s="395"/>
      <c r="SV25" s="395"/>
      <c r="SW25" s="395"/>
      <c r="SX25" s="395"/>
      <c r="SY25" s="395"/>
      <c r="SZ25" s="395"/>
      <c r="TA25" s="395"/>
      <c r="TB25" s="395"/>
      <c r="TC25" s="395"/>
      <c r="TD25" s="395"/>
      <c r="TE25" s="395"/>
      <c r="TF25" s="395"/>
      <c r="TG25" s="395"/>
      <c r="TH25" s="395"/>
      <c r="TI25" s="395"/>
      <c r="TJ25" s="395"/>
      <c r="TK25" s="395"/>
      <c r="TL25" s="395"/>
      <c r="TM25" s="395"/>
      <c r="TN25" s="395"/>
      <c r="TO25" s="395"/>
      <c r="TP25" s="395"/>
      <c r="TQ25" s="395"/>
      <c r="TR25" s="395"/>
      <c r="TS25" s="395"/>
      <c r="TT25" s="395"/>
      <c r="TU25" s="395"/>
      <c r="TV25" s="395"/>
      <c r="TW25" s="395"/>
      <c r="TX25" s="395"/>
      <c r="TY25" s="395"/>
      <c r="TZ25" s="395"/>
      <c r="UA25" s="395"/>
      <c r="UB25" s="395"/>
      <c r="UC25" s="395"/>
      <c r="UD25" s="395"/>
      <c r="UE25" s="395"/>
      <c r="UF25" s="395"/>
      <c r="UG25" s="395"/>
      <c r="UH25" s="395"/>
      <c r="UI25" s="395"/>
      <c r="UJ25" s="395"/>
      <c r="UK25" s="395"/>
      <c r="UL25" s="395"/>
      <c r="UM25" s="395"/>
      <c r="UN25" s="395"/>
      <c r="UO25" s="395"/>
      <c r="UP25" s="395"/>
      <c r="UQ25" s="395"/>
      <c r="UR25" s="395"/>
      <c r="US25" s="395"/>
      <c r="UT25" s="395"/>
      <c r="UU25" s="395"/>
      <c r="UV25" s="395"/>
      <c r="UW25" s="395"/>
      <c r="UX25" s="395"/>
      <c r="UY25" s="395"/>
      <c r="UZ25" s="395"/>
      <c r="VA25" s="395"/>
      <c r="VB25" s="395"/>
      <c r="VC25" s="395"/>
      <c r="VD25" s="395"/>
      <c r="VE25" s="395"/>
      <c r="VF25" s="395"/>
      <c r="VG25" s="395"/>
      <c r="VH25" s="395"/>
      <c r="VI25" s="395"/>
      <c r="VJ25" s="395"/>
      <c r="VK25" s="395"/>
      <c r="VL25" s="395"/>
      <c r="VM25" s="395"/>
      <c r="VN25" s="395"/>
      <c r="VO25" s="395"/>
      <c r="VP25" s="395"/>
      <c r="VQ25" s="395"/>
      <c r="VR25" s="395"/>
      <c r="VS25" s="395"/>
      <c r="VT25" s="395"/>
      <c r="VU25" s="395"/>
      <c r="VV25" s="395"/>
      <c r="VW25" s="395"/>
      <c r="VX25" s="395"/>
      <c r="VY25" s="395"/>
      <c r="VZ25" s="395"/>
      <c r="WA25" s="395"/>
      <c r="WB25" s="395"/>
      <c r="WC25" s="395"/>
      <c r="WD25" s="395"/>
      <c r="WE25" s="395"/>
      <c r="WF25" s="395"/>
      <c r="WG25" s="395"/>
      <c r="WH25" s="395"/>
      <c r="WI25" s="395"/>
      <c r="WJ25" s="395"/>
      <c r="WK25" s="395"/>
      <c r="WL25" s="395"/>
      <c r="WM25" s="395"/>
      <c r="WN25" s="395"/>
      <c r="WO25" s="395"/>
      <c r="WP25" s="395"/>
      <c r="WQ25" s="395"/>
      <c r="WR25" s="395"/>
      <c r="WS25" s="395"/>
      <c r="WT25" s="395"/>
      <c r="WU25" s="395"/>
      <c r="WV25" s="395"/>
      <c r="WW25" s="395"/>
      <c r="WX25" s="395"/>
      <c r="WY25" s="395"/>
      <c r="WZ25" s="395"/>
      <c r="XA25" s="395"/>
      <c r="XB25" s="395"/>
      <c r="XC25" s="395"/>
      <c r="XD25" s="395"/>
      <c r="XE25" s="395"/>
      <c r="XF25" s="395"/>
      <c r="XG25" s="395"/>
      <c r="XH25" s="395"/>
      <c r="XI25" s="395"/>
      <c r="XJ25" s="395"/>
      <c r="XK25" s="395"/>
      <c r="XL25" s="395"/>
      <c r="XM25" s="395"/>
      <c r="XN25" s="395"/>
      <c r="XO25" s="395"/>
      <c r="XP25" s="395"/>
      <c r="XQ25" s="395"/>
      <c r="XR25" s="395"/>
      <c r="XS25" s="395"/>
      <c r="XT25" s="395"/>
      <c r="XU25" s="395"/>
      <c r="XV25" s="395"/>
      <c r="XW25" s="395"/>
      <c r="XX25" s="395"/>
      <c r="XY25" s="395"/>
      <c r="XZ25" s="395"/>
      <c r="YA25" s="395"/>
      <c r="YB25" s="395"/>
      <c r="YC25" s="395"/>
      <c r="YD25" s="395"/>
      <c r="YE25" s="395"/>
      <c r="YF25" s="395"/>
      <c r="YG25" s="395"/>
      <c r="YH25" s="395"/>
      <c r="YI25" s="395"/>
      <c r="YJ25" s="395"/>
      <c r="YK25" s="395"/>
      <c r="YL25" s="395"/>
      <c r="YM25" s="395"/>
      <c r="YN25" s="395"/>
      <c r="YO25" s="395"/>
      <c r="YP25" s="395"/>
      <c r="YQ25" s="395"/>
    </row>
    <row r="26" spans="1:16384" ht="31.5">
      <c r="A26" s="828">
        <v>6020100</v>
      </c>
      <c r="B26" s="398"/>
      <c r="C26" s="398" t="s">
        <v>123</v>
      </c>
      <c r="D26" s="771"/>
      <c r="E26" s="403"/>
      <c r="F26" s="398"/>
      <c r="G26" s="398" t="s">
        <v>119</v>
      </c>
      <c r="H26" s="820" t="s">
        <v>113</v>
      </c>
      <c r="I26" s="387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5"/>
      <c r="AW26" s="395"/>
      <c r="AX26" s="395"/>
      <c r="AY26" s="395"/>
      <c r="AZ26" s="395"/>
      <c r="BA26" s="395"/>
      <c r="BB26" s="395"/>
      <c r="BC26" s="395"/>
      <c r="BD26" s="395"/>
      <c r="BE26" s="395"/>
      <c r="BF26" s="395"/>
      <c r="BG26" s="395"/>
      <c r="BH26" s="395"/>
      <c r="BI26" s="395"/>
      <c r="BJ26" s="395"/>
      <c r="BK26" s="395"/>
      <c r="BL26" s="395"/>
      <c r="BM26" s="395"/>
      <c r="BN26" s="395"/>
      <c r="BO26" s="395"/>
      <c r="BP26" s="395"/>
      <c r="BQ26" s="395"/>
      <c r="BR26" s="395"/>
      <c r="BS26" s="395"/>
      <c r="BT26" s="395"/>
      <c r="BU26" s="395"/>
      <c r="BV26" s="395"/>
      <c r="BW26" s="395"/>
      <c r="BX26" s="395"/>
      <c r="BY26" s="395"/>
      <c r="BZ26" s="395"/>
      <c r="CA26" s="395"/>
      <c r="CB26" s="395"/>
      <c r="CC26" s="395"/>
      <c r="CD26" s="395"/>
      <c r="CE26" s="395"/>
      <c r="CF26" s="395"/>
      <c r="CG26" s="395"/>
      <c r="CH26" s="395"/>
      <c r="CI26" s="395"/>
      <c r="CJ26" s="395"/>
      <c r="CK26" s="395"/>
      <c r="CL26" s="395"/>
      <c r="CM26" s="395"/>
      <c r="CN26" s="395"/>
      <c r="CO26" s="395"/>
      <c r="CP26" s="395"/>
      <c r="CQ26" s="395"/>
      <c r="CR26" s="395"/>
      <c r="CS26" s="395"/>
      <c r="CT26" s="395"/>
      <c r="CU26" s="395"/>
      <c r="CV26" s="395"/>
      <c r="CW26" s="395"/>
      <c r="CX26" s="395"/>
      <c r="CY26" s="395"/>
      <c r="CZ26" s="395"/>
      <c r="DA26" s="395"/>
      <c r="DB26" s="395"/>
      <c r="DC26" s="395"/>
      <c r="DD26" s="395"/>
      <c r="DE26" s="395"/>
      <c r="DF26" s="395"/>
      <c r="DG26" s="395"/>
      <c r="DH26" s="395"/>
      <c r="DI26" s="395"/>
      <c r="DJ26" s="395"/>
      <c r="DK26" s="395"/>
      <c r="DL26" s="395"/>
      <c r="DM26" s="395"/>
      <c r="DN26" s="395"/>
      <c r="DO26" s="395"/>
      <c r="DP26" s="395"/>
      <c r="DQ26" s="395"/>
      <c r="DR26" s="395"/>
      <c r="DS26" s="395"/>
      <c r="DT26" s="395"/>
      <c r="DU26" s="395"/>
      <c r="DV26" s="395"/>
      <c r="DW26" s="395"/>
      <c r="DX26" s="395"/>
      <c r="DY26" s="395"/>
      <c r="DZ26" s="395"/>
      <c r="EA26" s="395"/>
      <c r="EB26" s="395"/>
      <c r="EC26" s="395"/>
      <c r="ED26" s="395"/>
      <c r="EE26" s="395"/>
      <c r="EF26" s="395"/>
      <c r="EG26" s="395"/>
      <c r="EH26" s="395"/>
      <c r="EI26" s="395"/>
      <c r="EJ26" s="395"/>
      <c r="EK26" s="395"/>
      <c r="EL26" s="395"/>
      <c r="EM26" s="395"/>
      <c r="EN26" s="395"/>
      <c r="EO26" s="395"/>
      <c r="EP26" s="395"/>
      <c r="EQ26" s="395"/>
      <c r="ER26" s="395"/>
      <c r="ES26" s="395"/>
      <c r="ET26" s="395"/>
      <c r="EU26" s="395"/>
      <c r="EV26" s="395"/>
      <c r="EW26" s="395"/>
      <c r="EX26" s="395"/>
      <c r="EY26" s="395"/>
      <c r="EZ26" s="395"/>
      <c r="FA26" s="395"/>
      <c r="FB26" s="395"/>
      <c r="FC26" s="395"/>
      <c r="FD26" s="395"/>
      <c r="FE26" s="395"/>
      <c r="FF26" s="395"/>
      <c r="FG26" s="395"/>
      <c r="FH26" s="395"/>
      <c r="FI26" s="395"/>
      <c r="FJ26" s="395"/>
      <c r="FK26" s="395"/>
      <c r="FL26" s="395"/>
      <c r="FM26" s="395"/>
      <c r="FN26" s="395"/>
      <c r="FO26" s="395"/>
      <c r="FP26" s="395"/>
      <c r="FQ26" s="395"/>
      <c r="FR26" s="395"/>
      <c r="FS26" s="395"/>
      <c r="FT26" s="395"/>
      <c r="FU26" s="395"/>
      <c r="FV26" s="395"/>
      <c r="FW26" s="395"/>
      <c r="FX26" s="395"/>
      <c r="FY26" s="395"/>
      <c r="FZ26" s="395"/>
      <c r="GA26" s="395"/>
      <c r="GB26" s="395"/>
      <c r="GC26" s="395"/>
      <c r="GD26" s="395"/>
      <c r="GE26" s="395"/>
      <c r="GF26" s="395"/>
      <c r="GG26" s="395"/>
      <c r="GH26" s="395"/>
      <c r="GI26" s="395"/>
      <c r="GJ26" s="395"/>
      <c r="GK26" s="395"/>
      <c r="GL26" s="395"/>
      <c r="GM26" s="395"/>
      <c r="GN26" s="395"/>
      <c r="GO26" s="395"/>
      <c r="GP26" s="395"/>
      <c r="GQ26" s="395"/>
      <c r="GR26" s="395"/>
      <c r="GS26" s="395"/>
      <c r="GT26" s="395"/>
      <c r="GU26" s="395"/>
      <c r="GV26" s="395"/>
      <c r="GW26" s="395"/>
      <c r="GX26" s="395"/>
      <c r="GY26" s="395"/>
      <c r="GZ26" s="395"/>
      <c r="HA26" s="395"/>
      <c r="HB26" s="395"/>
      <c r="HC26" s="395"/>
      <c r="HD26" s="395"/>
      <c r="HE26" s="395"/>
      <c r="HF26" s="395"/>
      <c r="HG26" s="395"/>
      <c r="HH26" s="395"/>
      <c r="HI26" s="395"/>
      <c r="HJ26" s="395"/>
      <c r="HK26" s="395"/>
      <c r="HL26" s="395"/>
      <c r="HM26" s="395"/>
      <c r="HN26" s="395"/>
      <c r="HO26" s="395"/>
      <c r="HP26" s="395"/>
      <c r="HQ26" s="395"/>
      <c r="HR26" s="395"/>
      <c r="HS26" s="395"/>
      <c r="HT26" s="395"/>
      <c r="HU26" s="395"/>
      <c r="HV26" s="395"/>
      <c r="HW26" s="395"/>
      <c r="HX26" s="395"/>
      <c r="HY26" s="395"/>
      <c r="HZ26" s="395"/>
      <c r="IA26" s="395"/>
      <c r="IB26" s="395"/>
      <c r="IC26" s="395"/>
      <c r="ID26" s="395"/>
      <c r="IE26" s="395"/>
      <c r="IF26" s="395"/>
      <c r="IG26" s="395"/>
      <c r="IH26" s="395"/>
      <c r="II26" s="395"/>
      <c r="IJ26" s="395"/>
      <c r="IK26" s="395"/>
      <c r="IL26" s="395"/>
      <c r="IM26" s="395"/>
      <c r="IN26" s="395"/>
      <c r="IO26" s="395"/>
      <c r="IP26" s="395"/>
      <c r="IQ26" s="395"/>
      <c r="IR26" s="395"/>
      <c r="IS26" s="395"/>
      <c r="IT26" s="395"/>
      <c r="IU26" s="395"/>
      <c r="IV26" s="395"/>
      <c r="IW26" s="395"/>
      <c r="IX26" s="395"/>
      <c r="IY26" s="395"/>
      <c r="IZ26" s="395"/>
      <c r="JA26" s="395"/>
      <c r="JB26" s="395"/>
      <c r="JC26" s="395"/>
      <c r="JD26" s="395"/>
      <c r="JE26" s="395"/>
      <c r="JF26" s="395"/>
      <c r="JG26" s="395"/>
      <c r="JH26" s="395"/>
      <c r="JI26" s="395"/>
      <c r="JJ26" s="395"/>
      <c r="JK26" s="395"/>
      <c r="JL26" s="395"/>
      <c r="JM26" s="395"/>
      <c r="JN26" s="395"/>
      <c r="JO26" s="395"/>
      <c r="JP26" s="395"/>
      <c r="JQ26" s="395"/>
      <c r="JR26" s="395"/>
      <c r="JS26" s="395"/>
      <c r="JT26" s="395"/>
      <c r="JU26" s="395"/>
      <c r="JV26" s="395"/>
      <c r="JW26" s="395"/>
      <c r="JX26" s="395"/>
      <c r="JY26" s="395"/>
      <c r="JZ26" s="395"/>
      <c r="KA26" s="395"/>
      <c r="KB26" s="395"/>
      <c r="KC26" s="395"/>
      <c r="KD26" s="395"/>
      <c r="KE26" s="395"/>
      <c r="KF26" s="395"/>
      <c r="KG26" s="395"/>
      <c r="KH26" s="395"/>
      <c r="KI26" s="395"/>
      <c r="KJ26" s="395"/>
      <c r="KK26" s="395"/>
      <c r="KL26" s="395"/>
      <c r="KM26" s="395"/>
      <c r="KN26" s="395"/>
      <c r="KO26" s="395"/>
      <c r="KP26" s="395"/>
      <c r="KQ26" s="395"/>
      <c r="KR26" s="395"/>
      <c r="KS26" s="395"/>
      <c r="KT26" s="395"/>
      <c r="KU26" s="395"/>
      <c r="KV26" s="395"/>
      <c r="KW26" s="395"/>
      <c r="KX26" s="395"/>
      <c r="KY26" s="395"/>
      <c r="KZ26" s="395"/>
      <c r="LA26" s="395"/>
      <c r="LB26" s="395"/>
      <c r="LC26" s="395"/>
      <c r="LD26" s="395"/>
      <c r="LE26" s="395"/>
      <c r="LF26" s="395"/>
      <c r="LG26" s="395"/>
      <c r="LH26" s="395"/>
      <c r="LI26" s="395"/>
      <c r="LJ26" s="395"/>
      <c r="LK26" s="395"/>
      <c r="LL26" s="395"/>
      <c r="LM26" s="395"/>
      <c r="LN26" s="395"/>
      <c r="LO26" s="395"/>
      <c r="LP26" s="395"/>
      <c r="LQ26" s="395"/>
      <c r="LR26" s="395"/>
      <c r="LS26" s="395"/>
      <c r="LT26" s="395"/>
      <c r="LU26" s="395"/>
      <c r="LV26" s="395"/>
      <c r="LW26" s="395"/>
      <c r="LX26" s="395"/>
      <c r="LY26" s="395"/>
      <c r="LZ26" s="395"/>
      <c r="MA26" s="395"/>
      <c r="MB26" s="395"/>
      <c r="MC26" s="395"/>
      <c r="MD26" s="395"/>
      <c r="ME26" s="395"/>
      <c r="MF26" s="395"/>
      <c r="MG26" s="395"/>
      <c r="MH26" s="395"/>
      <c r="MI26" s="395"/>
      <c r="MJ26" s="395"/>
      <c r="MK26" s="395"/>
      <c r="ML26" s="395"/>
      <c r="MM26" s="395"/>
      <c r="MN26" s="395"/>
      <c r="MO26" s="395"/>
      <c r="MP26" s="395"/>
      <c r="MQ26" s="395"/>
      <c r="MR26" s="395"/>
      <c r="MS26" s="395"/>
      <c r="MT26" s="395"/>
      <c r="MU26" s="395"/>
      <c r="MV26" s="395"/>
      <c r="MW26" s="395"/>
      <c r="MX26" s="395"/>
      <c r="MY26" s="395"/>
      <c r="MZ26" s="395"/>
      <c r="NA26" s="395"/>
      <c r="NB26" s="395"/>
      <c r="NC26" s="395"/>
      <c r="ND26" s="395"/>
      <c r="NE26" s="395"/>
      <c r="NF26" s="395"/>
      <c r="NG26" s="395"/>
      <c r="NH26" s="395"/>
      <c r="NI26" s="395"/>
      <c r="NJ26" s="395"/>
      <c r="NK26" s="395"/>
      <c r="NL26" s="395"/>
      <c r="NM26" s="395"/>
      <c r="NN26" s="395"/>
      <c r="NO26" s="395"/>
      <c r="NP26" s="395"/>
      <c r="NQ26" s="395"/>
      <c r="NR26" s="395"/>
      <c r="NS26" s="395"/>
      <c r="NT26" s="395"/>
      <c r="NU26" s="395"/>
      <c r="NV26" s="395"/>
      <c r="NW26" s="395"/>
      <c r="NX26" s="395"/>
      <c r="NY26" s="395"/>
      <c r="NZ26" s="395"/>
      <c r="OA26" s="395"/>
      <c r="OB26" s="395"/>
      <c r="OC26" s="395"/>
      <c r="OD26" s="395"/>
      <c r="OE26" s="395"/>
      <c r="OF26" s="395"/>
      <c r="OG26" s="395"/>
      <c r="OH26" s="395"/>
      <c r="OI26" s="395"/>
      <c r="OJ26" s="395"/>
      <c r="OK26" s="395"/>
      <c r="OL26" s="395"/>
      <c r="OM26" s="395"/>
      <c r="ON26" s="395"/>
      <c r="OO26" s="395"/>
      <c r="OP26" s="395"/>
      <c r="OQ26" s="395"/>
      <c r="OR26" s="395"/>
      <c r="OS26" s="395"/>
      <c r="OT26" s="395"/>
      <c r="OU26" s="395"/>
      <c r="OV26" s="395"/>
      <c r="OW26" s="395"/>
      <c r="OX26" s="395"/>
      <c r="OY26" s="395"/>
      <c r="OZ26" s="395"/>
      <c r="PA26" s="395"/>
      <c r="PB26" s="395"/>
      <c r="PC26" s="395"/>
      <c r="PD26" s="395"/>
      <c r="PE26" s="395"/>
      <c r="PF26" s="395"/>
      <c r="PG26" s="395"/>
      <c r="PH26" s="395"/>
      <c r="PI26" s="395"/>
      <c r="PJ26" s="395"/>
      <c r="PK26" s="395"/>
      <c r="PL26" s="395"/>
      <c r="PM26" s="395"/>
      <c r="PN26" s="395"/>
      <c r="PO26" s="395"/>
      <c r="PP26" s="395"/>
      <c r="PQ26" s="395"/>
      <c r="PR26" s="395"/>
      <c r="PS26" s="395"/>
      <c r="PT26" s="395"/>
      <c r="PU26" s="395"/>
      <c r="PV26" s="395"/>
      <c r="PW26" s="395"/>
      <c r="PX26" s="395"/>
      <c r="PY26" s="395"/>
      <c r="PZ26" s="395"/>
      <c r="QA26" s="395"/>
      <c r="QB26" s="395"/>
      <c r="QC26" s="395"/>
      <c r="QD26" s="395"/>
      <c r="QE26" s="395"/>
      <c r="QF26" s="395"/>
      <c r="QG26" s="395"/>
      <c r="QH26" s="395"/>
      <c r="QI26" s="395"/>
      <c r="QJ26" s="395"/>
      <c r="QK26" s="395"/>
      <c r="QL26" s="395"/>
      <c r="QM26" s="395"/>
      <c r="QN26" s="395"/>
      <c r="QO26" s="395"/>
      <c r="QP26" s="395"/>
      <c r="QQ26" s="395"/>
      <c r="QR26" s="395"/>
      <c r="QS26" s="395"/>
      <c r="QT26" s="395"/>
      <c r="QU26" s="395"/>
      <c r="QV26" s="395"/>
      <c r="QW26" s="395"/>
      <c r="QX26" s="395"/>
      <c r="QY26" s="395"/>
      <c r="QZ26" s="395"/>
      <c r="RA26" s="395"/>
      <c r="RB26" s="395"/>
      <c r="RC26" s="395"/>
      <c r="RD26" s="395"/>
      <c r="RE26" s="395"/>
      <c r="RF26" s="395"/>
      <c r="RG26" s="395"/>
      <c r="RH26" s="395"/>
      <c r="RI26" s="395"/>
      <c r="RJ26" s="395"/>
      <c r="RK26" s="395"/>
      <c r="RL26" s="395"/>
      <c r="RM26" s="395"/>
      <c r="RN26" s="395"/>
      <c r="RO26" s="395"/>
      <c r="RP26" s="395"/>
      <c r="RQ26" s="395"/>
      <c r="RR26" s="395"/>
      <c r="RS26" s="395"/>
      <c r="RT26" s="395"/>
      <c r="RU26" s="395"/>
      <c r="RV26" s="395"/>
      <c r="RW26" s="395"/>
      <c r="RX26" s="395"/>
      <c r="RY26" s="395"/>
      <c r="RZ26" s="395"/>
      <c r="SA26" s="395"/>
      <c r="SB26" s="395"/>
      <c r="SC26" s="395"/>
      <c r="SD26" s="395"/>
      <c r="SE26" s="395"/>
      <c r="SF26" s="395"/>
      <c r="SG26" s="395"/>
      <c r="SH26" s="395"/>
      <c r="SI26" s="395"/>
      <c r="SJ26" s="395"/>
      <c r="SK26" s="395"/>
      <c r="SL26" s="395"/>
      <c r="SM26" s="395"/>
      <c r="SN26" s="395"/>
      <c r="SO26" s="395"/>
      <c r="SP26" s="395"/>
      <c r="SQ26" s="395"/>
      <c r="SR26" s="395"/>
      <c r="SS26" s="395"/>
      <c r="ST26" s="395"/>
      <c r="SU26" s="395"/>
      <c r="SV26" s="395"/>
      <c r="SW26" s="395"/>
      <c r="SX26" s="395"/>
      <c r="SY26" s="395"/>
      <c r="SZ26" s="395"/>
      <c r="TA26" s="395"/>
      <c r="TB26" s="395"/>
      <c r="TC26" s="395"/>
      <c r="TD26" s="395"/>
      <c r="TE26" s="395"/>
      <c r="TF26" s="395"/>
      <c r="TG26" s="395"/>
      <c r="TH26" s="395"/>
      <c r="TI26" s="395"/>
      <c r="TJ26" s="395"/>
      <c r="TK26" s="395"/>
      <c r="TL26" s="395"/>
      <c r="TM26" s="395"/>
      <c r="TN26" s="395"/>
      <c r="TO26" s="395"/>
      <c r="TP26" s="395"/>
      <c r="TQ26" s="395"/>
      <c r="TR26" s="395"/>
      <c r="TS26" s="395"/>
      <c r="TT26" s="395"/>
      <c r="TU26" s="395"/>
      <c r="TV26" s="395"/>
      <c r="TW26" s="395"/>
      <c r="TX26" s="395"/>
      <c r="TY26" s="395"/>
      <c r="TZ26" s="395"/>
      <c r="UA26" s="395"/>
      <c r="UB26" s="395"/>
      <c r="UC26" s="395"/>
      <c r="UD26" s="395"/>
      <c r="UE26" s="395"/>
      <c r="UF26" s="395"/>
      <c r="UG26" s="395"/>
      <c r="UH26" s="395"/>
      <c r="UI26" s="395"/>
      <c r="UJ26" s="395"/>
      <c r="UK26" s="395"/>
      <c r="UL26" s="395"/>
      <c r="UM26" s="395"/>
      <c r="UN26" s="395"/>
      <c r="UO26" s="395"/>
      <c r="UP26" s="395"/>
      <c r="UQ26" s="395"/>
      <c r="UR26" s="395"/>
      <c r="US26" s="395"/>
      <c r="UT26" s="395"/>
      <c r="UU26" s="395"/>
      <c r="UV26" s="395"/>
      <c r="UW26" s="395"/>
      <c r="UX26" s="395"/>
      <c r="UY26" s="395"/>
      <c r="UZ26" s="395"/>
      <c r="VA26" s="395"/>
      <c r="VB26" s="395"/>
      <c r="VC26" s="395"/>
      <c r="VD26" s="395"/>
      <c r="VE26" s="395"/>
      <c r="VF26" s="395"/>
      <c r="VG26" s="395"/>
      <c r="VH26" s="395"/>
      <c r="VI26" s="395"/>
      <c r="VJ26" s="395"/>
      <c r="VK26" s="395"/>
      <c r="VL26" s="395"/>
      <c r="VM26" s="395"/>
      <c r="VN26" s="395"/>
      <c r="VO26" s="395"/>
      <c r="VP26" s="395"/>
      <c r="VQ26" s="395"/>
      <c r="VR26" s="395"/>
      <c r="VS26" s="395"/>
      <c r="VT26" s="395"/>
      <c r="VU26" s="395"/>
      <c r="VV26" s="395"/>
      <c r="VW26" s="395"/>
      <c r="VX26" s="395"/>
      <c r="VY26" s="395"/>
      <c r="VZ26" s="395"/>
      <c r="WA26" s="395"/>
      <c r="WB26" s="395"/>
      <c r="WC26" s="395"/>
      <c r="WD26" s="395"/>
      <c r="WE26" s="395"/>
      <c r="WF26" s="395"/>
      <c r="WG26" s="395"/>
      <c r="WH26" s="395"/>
      <c r="WI26" s="395"/>
      <c r="WJ26" s="395"/>
      <c r="WK26" s="395"/>
      <c r="WL26" s="395"/>
      <c r="WM26" s="395"/>
      <c r="WN26" s="395"/>
      <c r="WO26" s="395"/>
      <c r="WP26" s="395"/>
      <c r="WQ26" s="395"/>
      <c r="WR26" s="395"/>
      <c r="WS26" s="395"/>
      <c r="WT26" s="395"/>
      <c r="WU26" s="395"/>
      <c r="WV26" s="395"/>
      <c r="WW26" s="395"/>
      <c r="WX26" s="395"/>
      <c r="WY26" s="395"/>
      <c r="WZ26" s="395"/>
      <c r="XA26" s="395"/>
      <c r="XB26" s="395"/>
      <c r="XC26" s="395"/>
      <c r="XD26" s="395"/>
      <c r="XE26" s="395"/>
      <c r="XF26" s="395"/>
      <c r="XG26" s="395"/>
      <c r="XH26" s="395"/>
      <c r="XI26" s="395"/>
      <c r="XJ26" s="395"/>
      <c r="XK26" s="395"/>
      <c r="XL26" s="395"/>
      <c r="XM26" s="395"/>
      <c r="XN26" s="395"/>
      <c r="XO26" s="395"/>
      <c r="XP26" s="395"/>
      <c r="XQ26" s="395"/>
      <c r="XR26" s="395"/>
      <c r="XS26" s="395"/>
      <c r="XT26" s="395"/>
      <c r="XU26" s="395"/>
      <c r="XV26" s="395"/>
      <c r="XW26" s="395"/>
      <c r="XX26" s="395"/>
      <c r="XY26" s="395"/>
      <c r="XZ26" s="395"/>
      <c r="YA26" s="395"/>
      <c r="YB26" s="395"/>
      <c r="YC26" s="395"/>
      <c r="YD26" s="395"/>
      <c r="YE26" s="395"/>
      <c r="YF26" s="395"/>
      <c r="YG26" s="395"/>
      <c r="YH26" s="395"/>
      <c r="YI26" s="395"/>
      <c r="YJ26" s="395"/>
      <c r="YK26" s="395"/>
      <c r="YL26" s="395"/>
      <c r="YM26" s="395"/>
      <c r="YN26" s="395"/>
      <c r="YO26" s="395"/>
      <c r="YP26" s="395"/>
      <c r="YQ26" s="395"/>
    </row>
    <row r="27" spans="1:16384" s="80" customFormat="1" ht="31.5">
      <c r="A27" s="828">
        <v>6020100</v>
      </c>
      <c r="B27" s="398"/>
      <c r="C27" s="398" t="s">
        <v>124</v>
      </c>
      <c r="D27" s="771"/>
      <c r="E27" s="403"/>
      <c r="F27" s="398"/>
      <c r="G27" s="398"/>
      <c r="H27" s="820"/>
      <c r="I27" s="387"/>
      <c r="J27" s="395"/>
      <c r="K27" s="395"/>
      <c r="L27" s="395"/>
      <c r="M27" s="395"/>
      <c r="N27" s="395"/>
      <c r="O27" s="395"/>
      <c r="P27" s="395"/>
      <c r="Q27" s="395"/>
      <c r="R27" s="395"/>
      <c r="S27" s="395"/>
      <c r="T27" s="395"/>
      <c r="U27" s="395"/>
      <c r="V27" s="395"/>
      <c r="W27" s="395"/>
      <c r="X27" s="395"/>
      <c r="Y27" s="395"/>
      <c r="Z27" s="395"/>
      <c r="AA27" s="395"/>
      <c r="AB27" s="395"/>
      <c r="AC27" s="395"/>
      <c r="AD27" s="395"/>
      <c r="AE27" s="395"/>
      <c r="AF27" s="395"/>
      <c r="AG27" s="395"/>
      <c r="AH27" s="395"/>
      <c r="AI27" s="395"/>
      <c r="AJ27" s="395"/>
      <c r="AK27" s="395"/>
      <c r="AL27" s="395"/>
      <c r="AM27" s="395"/>
      <c r="AN27" s="395"/>
      <c r="AO27" s="395"/>
      <c r="AP27" s="395"/>
      <c r="AQ27" s="395"/>
      <c r="AR27" s="395"/>
      <c r="AS27" s="395"/>
      <c r="AT27" s="395"/>
      <c r="AU27" s="395"/>
      <c r="AV27" s="395"/>
      <c r="AW27" s="395"/>
      <c r="AX27" s="395"/>
      <c r="AY27" s="395"/>
      <c r="AZ27" s="395"/>
      <c r="BA27" s="395"/>
      <c r="BB27" s="395"/>
      <c r="BC27" s="395"/>
      <c r="BD27" s="395"/>
      <c r="BE27" s="39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395"/>
      <c r="CA27" s="395"/>
      <c r="CB27" s="395"/>
      <c r="CC27" s="395"/>
      <c r="CD27" s="395"/>
      <c r="CE27" s="395"/>
      <c r="CF27" s="395"/>
      <c r="CG27" s="395"/>
      <c r="CH27" s="395"/>
      <c r="CI27" s="395"/>
      <c r="CJ27" s="395"/>
      <c r="CK27" s="395"/>
      <c r="CL27" s="395"/>
      <c r="CM27" s="395"/>
      <c r="CN27" s="395"/>
      <c r="CO27" s="395"/>
      <c r="CP27" s="395"/>
      <c r="CQ27" s="395"/>
      <c r="CR27" s="395"/>
      <c r="CS27" s="395"/>
      <c r="CT27" s="395"/>
      <c r="CU27" s="395"/>
      <c r="CV27" s="395"/>
      <c r="CW27" s="395"/>
      <c r="CX27" s="395"/>
      <c r="CY27" s="395"/>
      <c r="CZ27" s="395"/>
      <c r="DA27" s="395"/>
      <c r="DB27" s="395"/>
      <c r="DC27" s="395"/>
      <c r="DD27" s="395"/>
      <c r="DE27" s="395"/>
      <c r="DF27" s="395"/>
      <c r="DG27" s="395"/>
      <c r="DH27" s="395"/>
      <c r="DI27" s="395"/>
      <c r="DJ27" s="395"/>
      <c r="DK27" s="395"/>
      <c r="DL27" s="395"/>
      <c r="DM27" s="395"/>
      <c r="DN27" s="395"/>
      <c r="DO27" s="395"/>
      <c r="DP27" s="395"/>
      <c r="DQ27" s="395"/>
      <c r="DR27" s="395"/>
      <c r="DS27" s="395"/>
      <c r="DT27" s="395"/>
      <c r="DU27" s="395"/>
      <c r="DV27" s="395"/>
      <c r="DW27" s="395"/>
      <c r="DX27" s="395"/>
      <c r="DY27" s="395"/>
      <c r="DZ27" s="395"/>
      <c r="EA27" s="395"/>
      <c r="EB27" s="395"/>
      <c r="EC27" s="395"/>
      <c r="ED27" s="395"/>
      <c r="EE27" s="395"/>
      <c r="EF27" s="395"/>
      <c r="EG27" s="395"/>
      <c r="EH27" s="395"/>
      <c r="EI27" s="395"/>
      <c r="EJ27" s="395"/>
      <c r="EK27" s="395"/>
      <c r="EL27" s="395"/>
      <c r="EM27" s="395"/>
      <c r="EN27" s="395"/>
      <c r="EO27" s="395"/>
      <c r="EP27" s="395"/>
      <c r="EQ27" s="395"/>
      <c r="ER27" s="395"/>
      <c r="ES27" s="395"/>
      <c r="ET27" s="395"/>
      <c r="EU27" s="395"/>
      <c r="EV27" s="395"/>
      <c r="EW27" s="395"/>
      <c r="EX27" s="395"/>
      <c r="EY27" s="395"/>
      <c r="EZ27" s="395"/>
      <c r="FA27" s="395"/>
      <c r="FB27" s="395"/>
      <c r="FC27" s="395"/>
      <c r="FD27" s="395"/>
      <c r="FE27" s="395"/>
      <c r="FF27" s="395"/>
      <c r="FG27" s="395"/>
      <c r="FH27" s="395"/>
      <c r="FI27" s="395"/>
      <c r="FJ27" s="395"/>
      <c r="FK27" s="395"/>
      <c r="FL27" s="395"/>
      <c r="FM27" s="395"/>
      <c r="FN27" s="395"/>
      <c r="FO27" s="395"/>
      <c r="FP27" s="395"/>
      <c r="FQ27" s="395"/>
      <c r="FR27" s="395"/>
      <c r="FS27" s="395"/>
      <c r="FT27" s="395"/>
      <c r="FU27" s="395"/>
      <c r="FV27" s="395"/>
      <c r="FW27" s="395"/>
      <c r="FX27" s="395"/>
      <c r="FY27" s="395"/>
      <c r="FZ27" s="395"/>
      <c r="GA27" s="395"/>
      <c r="GB27" s="395"/>
      <c r="GC27" s="395"/>
      <c r="GD27" s="395"/>
      <c r="GE27" s="395"/>
      <c r="GF27" s="395"/>
      <c r="GG27" s="395"/>
      <c r="GH27" s="395"/>
      <c r="GI27" s="395"/>
      <c r="GJ27" s="395"/>
      <c r="GK27" s="395"/>
      <c r="GL27" s="395"/>
      <c r="GM27" s="395"/>
      <c r="GN27" s="395"/>
      <c r="GO27" s="395"/>
      <c r="GP27" s="395"/>
      <c r="GQ27" s="395"/>
      <c r="GR27" s="395"/>
      <c r="GS27" s="395"/>
      <c r="GT27" s="395"/>
      <c r="GU27" s="395"/>
      <c r="GV27" s="395"/>
      <c r="GW27" s="395"/>
      <c r="GX27" s="395"/>
      <c r="GY27" s="395"/>
      <c r="GZ27" s="395"/>
      <c r="HA27" s="395"/>
      <c r="HB27" s="395"/>
      <c r="HC27" s="395"/>
      <c r="HD27" s="395"/>
      <c r="HE27" s="395"/>
      <c r="HF27" s="395"/>
      <c r="HG27" s="395"/>
      <c r="HH27" s="395"/>
      <c r="HI27" s="395"/>
      <c r="HJ27" s="395"/>
      <c r="HK27" s="395"/>
      <c r="HL27" s="395"/>
      <c r="HM27" s="395"/>
      <c r="HN27" s="395"/>
      <c r="HO27" s="395"/>
      <c r="HP27" s="395"/>
      <c r="HQ27" s="395"/>
      <c r="HR27" s="395"/>
      <c r="HS27" s="395"/>
      <c r="HT27" s="395"/>
      <c r="HU27" s="395"/>
      <c r="HV27" s="395"/>
      <c r="HW27" s="395"/>
      <c r="HX27" s="395"/>
      <c r="HY27" s="395"/>
      <c r="HZ27" s="395"/>
      <c r="IA27" s="395"/>
      <c r="IB27" s="395"/>
      <c r="IC27" s="395"/>
      <c r="ID27" s="395"/>
      <c r="IE27" s="395"/>
      <c r="IF27" s="395"/>
      <c r="IG27" s="395"/>
      <c r="IH27" s="395"/>
      <c r="II27" s="395"/>
      <c r="IJ27" s="395"/>
      <c r="IK27" s="395"/>
      <c r="IL27" s="395"/>
      <c r="IM27" s="395"/>
      <c r="IN27" s="395"/>
      <c r="IO27" s="395"/>
      <c r="IP27" s="395"/>
      <c r="IQ27" s="395"/>
      <c r="IR27" s="395"/>
      <c r="IS27" s="395"/>
      <c r="IT27" s="395"/>
      <c r="IU27" s="395"/>
      <c r="IV27" s="395"/>
      <c r="IW27" s="395"/>
      <c r="IX27" s="395"/>
      <c r="IY27" s="395"/>
      <c r="IZ27" s="395"/>
      <c r="JA27" s="395"/>
      <c r="JB27" s="395"/>
      <c r="JC27" s="395"/>
      <c r="JD27" s="395"/>
      <c r="JE27" s="395"/>
      <c r="JF27" s="395"/>
      <c r="JG27" s="395"/>
      <c r="JH27" s="395"/>
      <c r="JI27" s="395"/>
      <c r="JJ27" s="395"/>
      <c r="JK27" s="395"/>
      <c r="JL27" s="395"/>
      <c r="JM27" s="395"/>
      <c r="JN27" s="395"/>
      <c r="JO27" s="395"/>
      <c r="JP27" s="395"/>
      <c r="JQ27" s="395"/>
      <c r="JR27" s="395"/>
      <c r="JS27" s="395"/>
      <c r="JT27" s="395"/>
      <c r="JU27" s="395"/>
      <c r="JV27" s="395"/>
      <c r="JW27" s="395"/>
      <c r="JX27" s="395"/>
      <c r="JY27" s="395"/>
      <c r="JZ27" s="395"/>
      <c r="KA27" s="395"/>
      <c r="KB27" s="395"/>
      <c r="KC27" s="395"/>
      <c r="KD27" s="395"/>
      <c r="KE27" s="395"/>
      <c r="KF27" s="395"/>
      <c r="KG27" s="395"/>
      <c r="KH27" s="395"/>
      <c r="KI27" s="395"/>
      <c r="KJ27" s="395"/>
      <c r="KK27" s="395"/>
      <c r="KL27" s="395"/>
      <c r="KM27" s="395"/>
      <c r="KN27" s="395"/>
      <c r="KO27" s="395"/>
      <c r="KP27" s="395"/>
      <c r="KQ27" s="395"/>
      <c r="KR27" s="395"/>
      <c r="KS27" s="395"/>
      <c r="KT27" s="395"/>
      <c r="KU27" s="395"/>
      <c r="KV27" s="395"/>
      <c r="KW27" s="395"/>
      <c r="KX27" s="395"/>
      <c r="KY27" s="395"/>
      <c r="KZ27" s="395"/>
      <c r="LA27" s="395"/>
      <c r="LB27" s="395"/>
      <c r="LC27" s="395"/>
      <c r="LD27" s="395"/>
      <c r="LE27" s="395"/>
      <c r="LF27" s="395"/>
      <c r="LG27" s="395"/>
      <c r="LH27" s="395"/>
      <c r="LI27" s="395"/>
      <c r="LJ27" s="395"/>
      <c r="LK27" s="395"/>
      <c r="LL27" s="395"/>
      <c r="LM27" s="395"/>
      <c r="LN27" s="395"/>
      <c r="LO27" s="395"/>
      <c r="LP27" s="395"/>
      <c r="LQ27" s="395"/>
      <c r="LR27" s="395"/>
      <c r="LS27" s="395"/>
      <c r="LT27" s="395"/>
      <c r="LU27" s="395"/>
      <c r="LV27" s="395"/>
      <c r="LW27" s="395"/>
      <c r="LX27" s="395"/>
      <c r="LY27" s="395"/>
      <c r="LZ27" s="395"/>
      <c r="MA27" s="395"/>
      <c r="MB27" s="395"/>
      <c r="MC27" s="395"/>
      <c r="MD27" s="395"/>
      <c r="ME27" s="395"/>
      <c r="MF27" s="395"/>
      <c r="MG27" s="395"/>
      <c r="MH27" s="395"/>
      <c r="MI27" s="395"/>
      <c r="MJ27" s="395"/>
      <c r="MK27" s="395"/>
      <c r="ML27" s="395"/>
      <c r="MM27" s="395"/>
      <c r="MN27" s="395"/>
      <c r="MO27" s="395"/>
      <c r="MP27" s="395"/>
      <c r="MQ27" s="395"/>
      <c r="MR27" s="395"/>
      <c r="MS27" s="395"/>
      <c r="MT27" s="395"/>
      <c r="MU27" s="395"/>
      <c r="MV27" s="395"/>
      <c r="MW27" s="395"/>
      <c r="MX27" s="395"/>
      <c r="MY27" s="395"/>
      <c r="MZ27" s="395"/>
      <c r="NA27" s="395"/>
      <c r="NB27" s="395"/>
      <c r="NC27" s="395"/>
      <c r="ND27" s="395"/>
      <c r="NE27" s="395"/>
      <c r="NF27" s="395"/>
      <c r="NG27" s="395"/>
      <c r="NH27" s="395"/>
      <c r="NI27" s="395"/>
      <c r="NJ27" s="395"/>
      <c r="NK27" s="395"/>
      <c r="NL27" s="395"/>
      <c r="NM27" s="395"/>
      <c r="NN27" s="395"/>
      <c r="NO27" s="395"/>
      <c r="NP27" s="395"/>
      <c r="NQ27" s="395"/>
      <c r="NR27" s="395"/>
      <c r="NS27" s="395"/>
      <c r="NT27" s="395"/>
      <c r="NU27" s="395"/>
      <c r="NV27" s="395"/>
      <c r="NW27" s="395"/>
      <c r="NX27" s="395"/>
      <c r="NY27" s="395"/>
      <c r="NZ27" s="395"/>
      <c r="OA27" s="395"/>
      <c r="OB27" s="395"/>
      <c r="OC27" s="395"/>
      <c r="OD27" s="395"/>
      <c r="OE27" s="395"/>
      <c r="OF27" s="395"/>
      <c r="OG27" s="395"/>
      <c r="OH27" s="395"/>
      <c r="OI27" s="395"/>
      <c r="OJ27" s="395"/>
      <c r="OK27" s="395"/>
      <c r="OL27" s="395"/>
      <c r="OM27" s="395"/>
      <c r="ON27" s="395"/>
      <c r="OO27" s="395"/>
      <c r="OP27" s="395"/>
      <c r="OQ27" s="395"/>
      <c r="OR27" s="395"/>
      <c r="OS27" s="395"/>
      <c r="OT27" s="395"/>
      <c r="OU27" s="395"/>
      <c r="OV27" s="395"/>
      <c r="OW27" s="395"/>
      <c r="OX27" s="395"/>
      <c r="OY27" s="395"/>
      <c r="OZ27" s="395"/>
      <c r="PA27" s="395"/>
      <c r="PB27" s="395"/>
      <c r="PC27" s="395"/>
      <c r="PD27" s="395"/>
      <c r="PE27" s="395"/>
      <c r="PF27" s="395"/>
      <c r="PG27" s="395"/>
      <c r="PH27" s="395"/>
      <c r="PI27" s="395"/>
      <c r="PJ27" s="395"/>
      <c r="PK27" s="395"/>
      <c r="PL27" s="395"/>
      <c r="PM27" s="395"/>
      <c r="PN27" s="395"/>
      <c r="PO27" s="395"/>
      <c r="PP27" s="395"/>
      <c r="PQ27" s="395"/>
      <c r="PR27" s="395"/>
      <c r="PS27" s="395"/>
      <c r="PT27" s="395"/>
      <c r="PU27" s="395"/>
      <c r="PV27" s="395"/>
      <c r="PW27" s="395"/>
      <c r="PX27" s="395"/>
      <c r="PY27" s="395"/>
      <c r="PZ27" s="395"/>
      <c r="QA27" s="395"/>
      <c r="QB27" s="395"/>
      <c r="QC27" s="395"/>
      <c r="QD27" s="395"/>
      <c r="QE27" s="395"/>
      <c r="QF27" s="395"/>
      <c r="QG27" s="395"/>
      <c r="QH27" s="395"/>
      <c r="QI27" s="395"/>
      <c r="QJ27" s="395"/>
      <c r="QK27" s="395"/>
      <c r="QL27" s="395"/>
      <c r="QM27" s="395"/>
      <c r="QN27" s="395"/>
      <c r="QO27" s="395"/>
      <c r="QP27" s="395"/>
      <c r="QQ27" s="395"/>
      <c r="QR27" s="395"/>
      <c r="QS27" s="395"/>
      <c r="QT27" s="395"/>
      <c r="QU27" s="395"/>
      <c r="QV27" s="395"/>
      <c r="QW27" s="395"/>
      <c r="QX27" s="395"/>
      <c r="QY27" s="395"/>
      <c r="QZ27" s="395"/>
      <c r="RA27" s="395"/>
      <c r="RB27" s="395"/>
      <c r="RC27" s="395"/>
      <c r="RD27" s="395"/>
      <c r="RE27" s="395"/>
      <c r="RF27" s="395"/>
      <c r="RG27" s="395"/>
      <c r="RH27" s="395"/>
      <c r="RI27" s="395"/>
      <c r="RJ27" s="395"/>
      <c r="RK27" s="395"/>
      <c r="RL27" s="395"/>
      <c r="RM27" s="395"/>
      <c r="RN27" s="395"/>
      <c r="RO27" s="395"/>
      <c r="RP27" s="395"/>
      <c r="RQ27" s="395"/>
      <c r="RR27" s="395"/>
      <c r="RS27" s="395"/>
      <c r="RT27" s="395"/>
      <c r="RU27" s="395"/>
      <c r="RV27" s="395"/>
      <c r="RW27" s="395"/>
      <c r="RX27" s="395"/>
      <c r="RY27" s="395"/>
      <c r="RZ27" s="395"/>
      <c r="SA27" s="395"/>
      <c r="SB27" s="395"/>
      <c r="SC27" s="395"/>
      <c r="SD27" s="395"/>
      <c r="SE27" s="395"/>
      <c r="SF27" s="395"/>
      <c r="SG27" s="395"/>
      <c r="SH27" s="395"/>
      <c r="SI27" s="395"/>
      <c r="SJ27" s="395"/>
      <c r="SK27" s="395"/>
      <c r="SL27" s="395"/>
      <c r="SM27" s="395"/>
      <c r="SN27" s="395"/>
      <c r="SO27" s="395"/>
      <c r="SP27" s="395"/>
      <c r="SQ27" s="395"/>
      <c r="SR27" s="395"/>
      <c r="SS27" s="395"/>
      <c r="ST27" s="395"/>
      <c r="SU27" s="395"/>
      <c r="SV27" s="395"/>
      <c r="SW27" s="395"/>
      <c r="SX27" s="395"/>
      <c r="SY27" s="395"/>
      <c r="SZ27" s="395"/>
      <c r="TA27" s="395"/>
      <c r="TB27" s="395"/>
      <c r="TC27" s="395"/>
      <c r="TD27" s="395"/>
      <c r="TE27" s="395"/>
      <c r="TF27" s="395"/>
      <c r="TG27" s="395"/>
      <c r="TH27" s="395"/>
      <c r="TI27" s="395"/>
      <c r="TJ27" s="395"/>
      <c r="TK27" s="395"/>
      <c r="TL27" s="395"/>
      <c r="TM27" s="395"/>
      <c r="TN27" s="395"/>
      <c r="TO27" s="395"/>
      <c r="TP27" s="395"/>
      <c r="TQ27" s="395"/>
      <c r="TR27" s="395"/>
      <c r="TS27" s="395"/>
      <c r="TT27" s="395"/>
      <c r="TU27" s="395"/>
      <c r="TV27" s="395"/>
      <c r="TW27" s="395"/>
      <c r="TX27" s="395"/>
      <c r="TY27" s="395"/>
      <c r="TZ27" s="395"/>
      <c r="UA27" s="395"/>
      <c r="UB27" s="395"/>
      <c r="UC27" s="395"/>
      <c r="UD27" s="395"/>
      <c r="UE27" s="395"/>
      <c r="UF27" s="395"/>
      <c r="UG27" s="395"/>
      <c r="UH27" s="395"/>
      <c r="UI27" s="395"/>
      <c r="UJ27" s="395"/>
      <c r="UK27" s="395"/>
      <c r="UL27" s="395"/>
      <c r="UM27" s="395"/>
      <c r="UN27" s="395"/>
      <c r="UO27" s="395"/>
      <c r="UP27" s="395"/>
      <c r="UQ27" s="395"/>
      <c r="UR27" s="395"/>
      <c r="US27" s="395"/>
      <c r="UT27" s="395"/>
      <c r="UU27" s="395"/>
      <c r="UV27" s="395"/>
      <c r="UW27" s="395"/>
      <c r="UX27" s="395"/>
      <c r="UY27" s="395"/>
      <c r="UZ27" s="395"/>
      <c r="VA27" s="395"/>
      <c r="VB27" s="395"/>
      <c r="VC27" s="395"/>
      <c r="VD27" s="395"/>
      <c r="VE27" s="395"/>
      <c r="VF27" s="395"/>
      <c r="VG27" s="395"/>
      <c r="VH27" s="395"/>
      <c r="VI27" s="395"/>
      <c r="VJ27" s="395"/>
      <c r="VK27" s="395"/>
      <c r="VL27" s="395"/>
      <c r="VM27" s="395"/>
      <c r="VN27" s="395"/>
      <c r="VO27" s="395"/>
      <c r="VP27" s="395"/>
      <c r="VQ27" s="395"/>
      <c r="VR27" s="395"/>
      <c r="VS27" s="395"/>
      <c r="VT27" s="395"/>
      <c r="VU27" s="395"/>
      <c r="VV27" s="395"/>
      <c r="VW27" s="395"/>
      <c r="VX27" s="395"/>
      <c r="VY27" s="395"/>
      <c r="VZ27" s="395"/>
      <c r="WA27" s="395"/>
      <c r="WB27" s="395"/>
      <c r="WC27" s="395"/>
      <c r="WD27" s="395"/>
      <c r="WE27" s="395"/>
      <c r="WF27" s="395"/>
      <c r="WG27" s="395"/>
      <c r="WH27" s="395"/>
      <c r="WI27" s="395"/>
      <c r="WJ27" s="395"/>
      <c r="WK27" s="395"/>
      <c r="WL27" s="395"/>
      <c r="WM27" s="395"/>
      <c r="WN27" s="395"/>
      <c r="WO27" s="395"/>
      <c r="WP27" s="395"/>
      <c r="WQ27" s="395"/>
      <c r="WR27" s="395"/>
      <c r="WS27" s="395"/>
      <c r="WT27" s="395"/>
      <c r="WU27" s="395"/>
      <c r="WV27" s="395"/>
      <c r="WW27" s="395"/>
      <c r="WX27" s="395"/>
      <c r="WY27" s="395"/>
      <c r="WZ27" s="395"/>
      <c r="XA27" s="395"/>
      <c r="XB27" s="395"/>
      <c r="XC27" s="395"/>
      <c r="XD27" s="395"/>
      <c r="XE27" s="395"/>
      <c r="XF27" s="395"/>
      <c r="XG27" s="395"/>
      <c r="XH27" s="395"/>
      <c r="XI27" s="395"/>
      <c r="XJ27" s="395"/>
      <c r="XK27" s="395"/>
      <c r="XL27" s="395"/>
      <c r="XM27" s="395"/>
      <c r="XN27" s="395"/>
      <c r="XO27" s="395"/>
      <c r="XP27" s="395"/>
      <c r="XQ27" s="395"/>
      <c r="XR27" s="395"/>
      <c r="XS27" s="395"/>
      <c r="XT27" s="395"/>
      <c r="XU27" s="395"/>
      <c r="XV27" s="395"/>
      <c r="XW27" s="395"/>
      <c r="XX27" s="395"/>
      <c r="XY27" s="395"/>
      <c r="XZ27" s="395"/>
      <c r="YA27" s="395"/>
      <c r="YB27" s="395"/>
      <c r="YC27" s="395"/>
      <c r="YD27" s="395"/>
      <c r="YE27" s="395"/>
      <c r="YF27" s="395"/>
      <c r="YG27" s="395"/>
      <c r="YH27" s="395"/>
      <c r="YI27" s="395"/>
      <c r="YJ27" s="395"/>
      <c r="YK27" s="395"/>
      <c r="YL27" s="395"/>
      <c r="YM27" s="395"/>
      <c r="YN27" s="395"/>
      <c r="YO27" s="395"/>
      <c r="YP27" s="395"/>
      <c r="YQ27" s="395"/>
    </row>
    <row r="28" spans="1:16384" ht="31.5">
      <c r="A28" s="828">
        <v>6020100</v>
      </c>
      <c r="B28" s="822"/>
      <c r="C28" s="398" t="s">
        <v>124</v>
      </c>
      <c r="D28" s="771"/>
      <c r="E28" s="403"/>
      <c r="F28" s="398"/>
      <c r="G28" s="398" t="s">
        <v>119</v>
      </c>
      <c r="H28" s="820" t="s">
        <v>113</v>
      </c>
      <c r="I28" s="387"/>
      <c r="J28" s="395"/>
      <c r="K28" s="395"/>
      <c r="L28" s="395"/>
      <c r="M28" s="395"/>
      <c r="N28" s="395"/>
      <c r="O28" s="395"/>
      <c r="P28" s="395"/>
      <c r="Q28" s="395"/>
      <c r="R28" s="395"/>
      <c r="S28" s="395"/>
      <c r="T28" s="395"/>
      <c r="U28" s="395"/>
      <c r="V28" s="395"/>
      <c r="W28" s="395"/>
      <c r="X28" s="395"/>
      <c r="Y28" s="395"/>
      <c r="Z28" s="395"/>
      <c r="AA28" s="395"/>
      <c r="AB28" s="395"/>
      <c r="AC28" s="395"/>
      <c r="AD28" s="395"/>
      <c r="AE28" s="395"/>
      <c r="AF28" s="395"/>
      <c r="AG28" s="395"/>
      <c r="AH28" s="395"/>
      <c r="AI28" s="395"/>
      <c r="AJ28" s="395"/>
      <c r="AK28" s="395"/>
      <c r="AL28" s="395"/>
      <c r="AM28" s="395"/>
      <c r="AN28" s="395"/>
      <c r="AO28" s="395"/>
      <c r="AP28" s="395"/>
      <c r="AQ28" s="395"/>
      <c r="AR28" s="395"/>
      <c r="AS28" s="395"/>
      <c r="AT28" s="395"/>
      <c r="AU28" s="395"/>
      <c r="AV28" s="395"/>
      <c r="AW28" s="395"/>
      <c r="AX28" s="395"/>
      <c r="AY28" s="395"/>
      <c r="AZ28" s="395"/>
      <c r="BA28" s="395"/>
      <c r="BB28" s="395"/>
      <c r="BC28" s="395"/>
      <c r="BD28" s="395"/>
      <c r="BE28" s="395"/>
      <c r="BF28" s="395"/>
      <c r="BG28" s="395"/>
      <c r="BH28" s="395"/>
      <c r="BI28" s="395"/>
      <c r="BJ28" s="395"/>
      <c r="BK28" s="395"/>
      <c r="BL28" s="395"/>
      <c r="BM28" s="395"/>
      <c r="BN28" s="395"/>
      <c r="BO28" s="395"/>
      <c r="BP28" s="395"/>
      <c r="BQ28" s="395"/>
      <c r="BR28" s="395"/>
      <c r="BS28" s="395"/>
      <c r="BT28" s="395"/>
      <c r="BU28" s="395"/>
      <c r="BV28" s="395"/>
      <c r="BW28" s="395"/>
      <c r="BX28" s="395"/>
      <c r="BY28" s="395"/>
      <c r="BZ28" s="395"/>
      <c r="CA28" s="395"/>
      <c r="CB28" s="395"/>
      <c r="CC28" s="395"/>
      <c r="CD28" s="395"/>
      <c r="CE28" s="395"/>
      <c r="CF28" s="395"/>
      <c r="CG28" s="395"/>
      <c r="CH28" s="395"/>
      <c r="CI28" s="395"/>
      <c r="CJ28" s="395"/>
      <c r="CK28" s="395"/>
      <c r="CL28" s="395"/>
      <c r="CM28" s="395"/>
      <c r="CN28" s="395"/>
      <c r="CO28" s="395"/>
      <c r="CP28" s="395"/>
      <c r="CQ28" s="395"/>
      <c r="CR28" s="395"/>
      <c r="CS28" s="395"/>
      <c r="CT28" s="395"/>
      <c r="CU28" s="395"/>
      <c r="CV28" s="395"/>
      <c r="CW28" s="395"/>
      <c r="CX28" s="395"/>
      <c r="CY28" s="395"/>
      <c r="CZ28" s="395"/>
      <c r="DA28" s="395"/>
      <c r="DB28" s="395"/>
      <c r="DC28" s="395"/>
      <c r="DD28" s="395"/>
      <c r="DE28" s="395"/>
      <c r="DF28" s="395"/>
      <c r="DG28" s="395"/>
      <c r="DH28" s="395"/>
      <c r="DI28" s="395"/>
      <c r="DJ28" s="395"/>
      <c r="DK28" s="395"/>
      <c r="DL28" s="395"/>
      <c r="DM28" s="395"/>
      <c r="DN28" s="395"/>
      <c r="DO28" s="395"/>
      <c r="DP28" s="395"/>
      <c r="DQ28" s="395"/>
      <c r="DR28" s="395"/>
      <c r="DS28" s="395"/>
      <c r="DT28" s="395"/>
      <c r="DU28" s="395"/>
      <c r="DV28" s="395"/>
      <c r="DW28" s="395"/>
      <c r="DX28" s="395"/>
      <c r="DY28" s="395"/>
      <c r="DZ28" s="395"/>
      <c r="EA28" s="395"/>
      <c r="EB28" s="395"/>
      <c r="EC28" s="395"/>
      <c r="ED28" s="395"/>
      <c r="EE28" s="395"/>
      <c r="EF28" s="395"/>
      <c r="EG28" s="395"/>
      <c r="EH28" s="395"/>
      <c r="EI28" s="395"/>
      <c r="EJ28" s="395"/>
      <c r="EK28" s="395"/>
      <c r="EL28" s="395"/>
      <c r="EM28" s="395"/>
      <c r="EN28" s="395"/>
      <c r="EO28" s="395"/>
      <c r="EP28" s="395"/>
      <c r="EQ28" s="395"/>
      <c r="ER28" s="395"/>
      <c r="ES28" s="395"/>
      <c r="ET28" s="395"/>
      <c r="EU28" s="395"/>
      <c r="EV28" s="395"/>
      <c r="EW28" s="395"/>
      <c r="EX28" s="395"/>
      <c r="EY28" s="395"/>
      <c r="EZ28" s="395"/>
      <c r="FA28" s="395"/>
      <c r="FB28" s="395"/>
      <c r="FC28" s="395"/>
      <c r="FD28" s="395"/>
      <c r="FE28" s="395"/>
      <c r="FF28" s="395"/>
      <c r="FG28" s="395"/>
      <c r="FH28" s="395"/>
      <c r="FI28" s="395"/>
      <c r="FJ28" s="395"/>
      <c r="FK28" s="395"/>
      <c r="FL28" s="395"/>
      <c r="FM28" s="395"/>
      <c r="FN28" s="395"/>
      <c r="FO28" s="395"/>
      <c r="FP28" s="395"/>
      <c r="FQ28" s="395"/>
      <c r="FR28" s="395"/>
      <c r="FS28" s="395"/>
      <c r="FT28" s="395"/>
      <c r="FU28" s="395"/>
      <c r="FV28" s="395"/>
      <c r="FW28" s="395"/>
      <c r="FX28" s="395"/>
      <c r="FY28" s="395"/>
      <c r="FZ28" s="395"/>
      <c r="GA28" s="395"/>
      <c r="GB28" s="395"/>
      <c r="GC28" s="395"/>
      <c r="GD28" s="395"/>
      <c r="GE28" s="395"/>
      <c r="GF28" s="395"/>
      <c r="GG28" s="395"/>
      <c r="GH28" s="395"/>
      <c r="GI28" s="395"/>
      <c r="GJ28" s="395"/>
      <c r="GK28" s="395"/>
      <c r="GL28" s="395"/>
      <c r="GM28" s="395"/>
      <c r="GN28" s="395"/>
      <c r="GO28" s="395"/>
      <c r="GP28" s="395"/>
      <c r="GQ28" s="395"/>
      <c r="GR28" s="395"/>
      <c r="GS28" s="395"/>
      <c r="GT28" s="395"/>
      <c r="GU28" s="395"/>
      <c r="GV28" s="395"/>
      <c r="GW28" s="395"/>
      <c r="GX28" s="395"/>
      <c r="GY28" s="395"/>
      <c r="GZ28" s="395"/>
      <c r="HA28" s="395"/>
      <c r="HB28" s="395"/>
      <c r="HC28" s="395"/>
      <c r="HD28" s="395"/>
      <c r="HE28" s="395"/>
      <c r="HF28" s="395"/>
      <c r="HG28" s="395"/>
      <c r="HH28" s="395"/>
      <c r="HI28" s="395"/>
      <c r="HJ28" s="395"/>
      <c r="HK28" s="395"/>
      <c r="HL28" s="395"/>
      <c r="HM28" s="395"/>
      <c r="HN28" s="395"/>
      <c r="HO28" s="395"/>
      <c r="HP28" s="395"/>
      <c r="HQ28" s="395"/>
      <c r="HR28" s="395"/>
      <c r="HS28" s="395"/>
      <c r="HT28" s="395"/>
      <c r="HU28" s="395"/>
      <c r="HV28" s="395"/>
      <c r="HW28" s="395"/>
      <c r="HX28" s="395"/>
      <c r="HY28" s="395"/>
      <c r="HZ28" s="395"/>
      <c r="IA28" s="395"/>
      <c r="IB28" s="395"/>
      <c r="IC28" s="395"/>
      <c r="ID28" s="395"/>
      <c r="IE28" s="395"/>
      <c r="IF28" s="395"/>
      <c r="IG28" s="395"/>
      <c r="IH28" s="395"/>
      <c r="II28" s="395"/>
      <c r="IJ28" s="395"/>
      <c r="IK28" s="395"/>
      <c r="IL28" s="395"/>
      <c r="IM28" s="395"/>
      <c r="IN28" s="395"/>
      <c r="IO28" s="395"/>
      <c r="IP28" s="395"/>
      <c r="IQ28" s="395"/>
      <c r="IR28" s="395"/>
      <c r="IS28" s="395"/>
      <c r="IT28" s="395"/>
      <c r="IU28" s="395"/>
      <c r="IV28" s="395"/>
      <c r="IW28" s="395"/>
      <c r="IX28" s="395"/>
      <c r="IY28" s="395"/>
      <c r="IZ28" s="395"/>
      <c r="JA28" s="395"/>
      <c r="JB28" s="395"/>
      <c r="JC28" s="395"/>
      <c r="JD28" s="395"/>
      <c r="JE28" s="395"/>
      <c r="JF28" s="395"/>
      <c r="JG28" s="395"/>
      <c r="JH28" s="395"/>
      <c r="JI28" s="395"/>
      <c r="JJ28" s="395"/>
      <c r="JK28" s="395"/>
      <c r="JL28" s="395"/>
      <c r="JM28" s="395"/>
      <c r="JN28" s="395"/>
      <c r="JO28" s="395"/>
      <c r="JP28" s="395"/>
      <c r="JQ28" s="395"/>
      <c r="JR28" s="395"/>
      <c r="JS28" s="395"/>
      <c r="JT28" s="395"/>
      <c r="JU28" s="395"/>
      <c r="JV28" s="395"/>
      <c r="JW28" s="395"/>
      <c r="JX28" s="395"/>
      <c r="JY28" s="395"/>
      <c r="JZ28" s="395"/>
      <c r="KA28" s="395"/>
      <c r="KB28" s="395"/>
      <c r="KC28" s="395"/>
      <c r="KD28" s="395"/>
      <c r="KE28" s="395"/>
      <c r="KF28" s="395"/>
      <c r="KG28" s="395"/>
      <c r="KH28" s="395"/>
      <c r="KI28" s="395"/>
      <c r="KJ28" s="395"/>
      <c r="KK28" s="395"/>
      <c r="KL28" s="395"/>
      <c r="KM28" s="395"/>
      <c r="KN28" s="395"/>
      <c r="KO28" s="395"/>
      <c r="KP28" s="395"/>
      <c r="KQ28" s="395"/>
      <c r="KR28" s="395"/>
      <c r="KS28" s="395"/>
      <c r="KT28" s="395"/>
      <c r="KU28" s="395"/>
      <c r="KV28" s="395"/>
      <c r="KW28" s="395"/>
      <c r="KX28" s="395"/>
      <c r="KY28" s="395"/>
      <c r="KZ28" s="395"/>
      <c r="LA28" s="395"/>
      <c r="LB28" s="395"/>
      <c r="LC28" s="395"/>
      <c r="LD28" s="395"/>
      <c r="LE28" s="395"/>
      <c r="LF28" s="395"/>
      <c r="LG28" s="395"/>
      <c r="LH28" s="395"/>
      <c r="LI28" s="395"/>
      <c r="LJ28" s="395"/>
      <c r="LK28" s="395"/>
      <c r="LL28" s="395"/>
      <c r="LM28" s="395"/>
      <c r="LN28" s="395"/>
      <c r="LO28" s="395"/>
      <c r="LP28" s="395"/>
      <c r="LQ28" s="395"/>
      <c r="LR28" s="395"/>
      <c r="LS28" s="395"/>
      <c r="LT28" s="395"/>
      <c r="LU28" s="395"/>
      <c r="LV28" s="395"/>
      <c r="LW28" s="395"/>
      <c r="LX28" s="395"/>
      <c r="LY28" s="395"/>
      <c r="LZ28" s="395"/>
      <c r="MA28" s="395"/>
      <c r="MB28" s="395"/>
      <c r="MC28" s="395"/>
      <c r="MD28" s="395"/>
      <c r="ME28" s="395"/>
      <c r="MF28" s="395"/>
      <c r="MG28" s="395"/>
      <c r="MH28" s="395"/>
      <c r="MI28" s="395"/>
      <c r="MJ28" s="395"/>
      <c r="MK28" s="395"/>
      <c r="ML28" s="395"/>
      <c r="MM28" s="395"/>
      <c r="MN28" s="395"/>
      <c r="MO28" s="395"/>
      <c r="MP28" s="395"/>
      <c r="MQ28" s="395"/>
      <c r="MR28" s="395"/>
      <c r="MS28" s="395"/>
      <c r="MT28" s="395"/>
      <c r="MU28" s="395"/>
      <c r="MV28" s="395"/>
      <c r="MW28" s="395"/>
      <c r="MX28" s="395"/>
      <c r="MY28" s="395"/>
      <c r="MZ28" s="395"/>
      <c r="NA28" s="395"/>
      <c r="NB28" s="395"/>
      <c r="NC28" s="395"/>
      <c r="ND28" s="395"/>
      <c r="NE28" s="395"/>
      <c r="NF28" s="395"/>
      <c r="NG28" s="395"/>
      <c r="NH28" s="395"/>
      <c r="NI28" s="395"/>
      <c r="NJ28" s="395"/>
      <c r="NK28" s="395"/>
      <c r="NL28" s="395"/>
      <c r="NM28" s="395"/>
      <c r="NN28" s="395"/>
      <c r="NO28" s="395"/>
      <c r="NP28" s="395"/>
      <c r="NQ28" s="395"/>
      <c r="NR28" s="395"/>
      <c r="NS28" s="395"/>
      <c r="NT28" s="395"/>
      <c r="NU28" s="395"/>
      <c r="NV28" s="395"/>
      <c r="NW28" s="395"/>
      <c r="NX28" s="395"/>
      <c r="NY28" s="395"/>
      <c r="NZ28" s="395"/>
      <c r="OA28" s="395"/>
      <c r="OB28" s="395"/>
      <c r="OC28" s="395"/>
      <c r="OD28" s="395"/>
      <c r="OE28" s="395"/>
      <c r="OF28" s="395"/>
      <c r="OG28" s="395"/>
      <c r="OH28" s="395"/>
      <c r="OI28" s="395"/>
      <c r="OJ28" s="395"/>
      <c r="OK28" s="395"/>
      <c r="OL28" s="395"/>
      <c r="OM28" s="395"/>
      <c r="ON28" s="395"/>
      <c r="OO28" s="395"/>
      <c r="OP28" s="395"/>
      <c r="OQ28" s="395"/>
      <c r="OR28" s="395"/>
      <c r="OS28" s="395"/>
      <c r="OT28" s="395"/>
      <c r="OU28" s="395"/>
      <c r="OV28" s="395"/>
      <c r="OW28" s="395"/>
      <c r="OX28" s="395"/>
      <c r="OY28" s="395"/>
      <c r="OZ28" s="395"/>
      <c r="PA28" s="395"/>
      <c r="PB28" s="395"/>
      <c r="PC28" s="395"/>
      <c r="PD28" s="395"/>
      <c r="PE28" s="395"/>
      <c r="PF28" s="395"/>
      <c r="PG28" s="395"/>
      <c r="PH28" s="395"/>
      <c r="PI28" s="395"/>
      <c r="PJ28" s="395"/>
      <c r="PK28" s="395"/>
      <c r="PL28" s="395"/>
      <c r="PM28" s="395"/>
      <c r="PN28" s="395"/>
      <c r="PO28" s="395"/>
      <c r="PP28" s="395"/>
      <c r="PQ28" s="395"/>
      <c r="PR28" s="395"/>
      <c r="PS28" s="395"/>
      <c r="PT28" s="395"/>
      <c r="PU28" s="395"/>
      <c r="PV28" s="395"/>
      <c r="PW28" s="395"/>
      <c r="PX28" s="395"/>
      <c r="PY28" s="395"/>
      <c r="PZ28" s="395"/>
      <c r="QA28" s="395"/>
      <c r="QB28" s="395"/>
      <c r="QC28" s="395"/>
      <c r="QD28" s="395"/>
      <c r="QE28" s="395"/>
      <c r="QF28" s="395"/>
      <c r="QG28" s="395"/>
      <c r="QH28" s="395"/>
      <c r="QI28" s="395"/>
      <c r="QJ28" s="395"/>
      <c r="QK28" s="395"/>
      <c r="QL28" s="395"/>
      <c r="QM28" s="395"/>
      <c r="QN28" s="395"/>
      <c r="QO28" s="395"/>
      <c r="QP28" s="395"/>
      <c r="QQ28" s="395"/>
      <c r="QR28" s="395"/>
      <c r="QS28" s="395"/>
      <c r="QT28" s="395"/>
      <c r="QU28" s="395"/>
      <c r="QV28" s="395"/>
      <c r="QW28" s="395"/>
      <c r="QX28" s="395"/>
      <c r="QY28" s="395"/>
      <c r="QZ28" s="395"/>
      <c r="RA28" s="395"/>
      <c r="RB28" s="395"/>
      <c r="RC28" s="395"/>
      <c r="RD28" s="395"/>
      <c r="RE28" s="395"/>
      <c r="RF28" s="395"/>
      <c r="RG28" s="395"/>
      <c r="RH28" s="395"/>
      <c r="RI28" s="395"/>
      <c r="RJ28" s="395"/>
      <c r="RK28" s="395"/>
      <c r="RL28" s="395"/>
      <c r="RM28" s="395"/>
      <c r="RN28" s="395"/>
      <c r="RO28" s="395"/>
      <c r="RP28" s="395"/>
      <c r="RQ28" s="395"/>
      <c r="RR28" s="395"/>
      <c r="RS28" s="395"/>
      <c r="RT28" s="395"/>
      <c r="RU28" s="395"/>
      <c r="RV28" s="395"/>
      <c r="RW28" s="395"/>
      <c r="RX28" s="395"/>
      <c r="RY28" s="395"/>
      <c r="RZ28" s="395"/>
      <c r="SA28" s="395"/>
      <c r="SB28" s="395"/>
      <c r="SC28" s="395"/>
      <c r="SD28" s="395"/>
      <c r="SE28" s="395"/>
      <c r="SF28" s="395"/>
      <c r="SG28" s="395"/>
      <c r="SH28" s="395"/>
      <c r="SI28" s="395"/>
      <c r="SJ28" s="395"/>
      <c r="SK28" s="395"/>
      <c r="SL28" s="395"/>
      <c r="SM28" s="395"/>
      <c r="SN28" s="395"/>
      <c r="SO28" s="395"/>
      <c r="SP28" s="395"/>
      <c r="SQ28" s="395"/>
      <c r="SR28" s="395"/>
      <c r="SS28" s="395"/>
      <c r="ST28" s="395"/>
      <c r="SU28" s="395"/>
      <c r="SV28" s="395"/>
      <c r="SW28" s="395"/>
      <c r="SX28" s="395"/>
      <c r="SY28" s="395"/>
      <c r="SZ28" s="395"/>
      <c r="TA28" s="395"/>
      <c r="TB28" s="395"/>
      <c r="TC28" s="395"/>
      <c r="TD28" s="395"/>
      <c r="TE28" s="395"/>
      <c r="TF28" s="395"/>
      <c r="TG28" s="395"/>
      <c r="TH28" s="395"/>
      <c r="TI28" s="395"/>
      <c r="TJ28" s="395"/>
      <c r="TK28" s="395"/>
      <c r="TL28" s="395"/>
      <c r="TM28" s="395"/>
      <c r="TN28" s="395"/>
      <c r="TO28" s="395"/>
      <c r="TP28" s="395"/>
      <c r="TQ28" s="395"/>
      <c r="TR28" s="395"/>
      <c r="TS28" s="395"/>
      <c r="TT28" s="395"/>
      <c r="TU28" s="395"/>
      <c r="TV28" s="395"/>
      <c r="TW28" s="395"/>
      <c r="TX28" s="395"/>
      <c r="TY28" s="395"/>
      <c r="TZ28" s="395"/>
      <c r="UA28" s="395"/>
      <c r="UB28" s="395"/>
      <c r="UC28" s="395"/>
      <c r="UD28" s="395"/>
      <c r="UE28" s="395"/>
      <c r="UF28" s="395"/>
      <c r="UG28" s="395"/>
      <c r="UH28" s="395"/>
      <c r="UI28" s="395"/>
      <c r="UJ28" s="395"/>
      <c r="UK28" s="395"/>
      <c r="UL28" s="395"/>
      <c r="UM28" s="395"/>
      <c r="UN28" s="395"/>
      <c r="UO28" s="395"/>
      <c r="UP28" s="395"/>
      <c r="UQ28" s="395"/>
      <c r="UR28" s="395"/>
      <c r="US28" s="395"/>
      <c r="UT28" s="395"/>
      <c r="UU28" s="395"/>
      <c r="UV28" s="395"/>
      <c r="UW28" s="395"/>
      <c r="UX28" s="395"/>
      <c r="UY28" s="395"/>
      <c r="UZ28" s="395"/>
      <c r="VA28" s="395"/>
      <c r="VB28" s="395"/>
      <c r="VC28" s="395"/>
      <c r="VD28" s="395"/>
      <c r="VE28" s="395"/>
      <c r="VF28" s="395"/>
      <c r="VG28" s="395"/>
      <c r="VH28" s="395"/>
      <c r="VI28" s="395"/>
      <c r="VJ28" s="395"/>
      <c r="VK28" s="395"/>
      <c r="VL28" s="395"/>
      <c r="VM28" s="395"/>
      <c r="VN28" s="395"/>
      <c r="VO28" s="395"/>
      <c r="VP28" s="395"/>
      <c r="VQ28" s="395"/>
      <c r="VR28" s="395"/>
      <c r="VS28" s="395"/>
      <c r="VT28" s="395"/>
      <c r="VU28" s="395"/>
      <c r="VV28" s="395"/>
      <c r="VW28" s="395"/>
      <c r="VX28" s="395"/>
      <c r="VY28" s="395"/>
      <c r="VZ28" s="395"/>
      <c r="WA28" s="395"/>
      <c r="WB28" s="395"/>
      <c r="WC28" s="395"/>
      <c r="WD28" s="395"/>
      <c r="WE28" s="395"/>
      <c r="WF28" s="395"/>
      <c r="WG28" s="395"/>
      <c r="WH28" s="395"/>
      <c r="WI28" s="395"/>
      <c r="WJ28" s="395"/>
      <c r="WK28" s="395"/>
      <c r="WL28" s="395"/>
      <c r="WM28" s="395"/>
      <c r="WN28" s="395"/>
      <c r="WO28" s="395"/>
      <c r="WP28" s="395"/>
      <c r="WQ28" s="395"/>
      <c r="WR28" s="395"/>
      <c r="WS28" s="395"/>
      <c r="WT28" s="395"/>
      <c r="WU28" s="395"/>
      <c r="WV28" s="395"/>
      <c r="WW28" s="395"/>
      <c r="WX28" s="395"/>
      <c r="WY28" s="395"/>
      <c r="WZ28" s="395"/>
      <c r="XA28" s="395"/>
      <c r="XB28" s="395"/>
      <c r="XC28" s="395"/>
      <c r="XD28" s="395"/>
      <c r="XE28" s="395"/>
      <c r="XF28" s="395"/>
      <c r="XG28" s="395"/>
      <c r="XH28" s="395"/>
      <c r="XI28" s="395"/>
      <c r="XJ28" s="395"/>
      <c r="XK28" s="395"/>
      <c r="XL28" s="395"/>
      <c r="XM28" s="395"/>
      <c r="XN28" s="395"/>
      <c r="XO28" s="395"/>
      <c r="XP28" s="395"/>
      <c r="XQ28" s="395"/>
      <c r="XR28" s="395"/>
      <c r="XS28" s="395"/>
      <c r="XT28" s="395"/>
      <c r="XU28" s="395"/>
      <c r="XV28" s="395"/>
      <c r="XW28" s="395"/>
      <c r="XX28" s="395"/>
      <c r="XY28" s="395"/>
      <c r="XZ28" s="395"/>
      <c r="YA28" s="395"/>
      <c r="YB28" s="395"/>
      <c r="YC28" s="395"/>
      <c r="YD28" s="395"/>
      <c r="YE28" s="395"/>
      <c r="YF28" s="395"/>
      <c r="YG28" s="395"/>
      <c r="YH28" s="395"/>
      <c r="YI28" s="395"/>
      <c r="YJ28" s="395"/>
      <c r="YK28" s="395"/>
      <c r="YL28" s="395"/>
      <c r="YM28" s="395"/>
      <c r="YN28" s="395"/>
      <c r="YO28" s="395"/>
      <c r="YP28" s="395"/>
      <c r="YQ28" s="395"/>
    </row>
    <row r="29" spans="1:16384" ht="31.5">
      <c r="A29" s="828">
        <v>6020900</v>
      </c>
      <c r="B29" s="825"/>
      <c r="C29" s="398" t="s">
        <v>345</v>
      </c>
      <c r="D29" s="771"/>
      <c r="E29" s="403"/>
      <c r="F29" s="398"/>
      <c r="G29" s="398" t="s">
        <v>119</v>
      </c>
      <c r="H29" s="820" t="s">
        <v>113</v>
      </c>
      <c r="I29" s="387"/>
      <c r="J29" s="395"/>
      <c r="K29" s="395"/>
      <c r="L29" s="395"/>
      <c r="M29" s="395"/>
      <c r="N29" s="395"/>
      <c r="O29" s="395"/>
      <c r="P29" s="395"/>
      <c r="Q29" s="395"/>
      <c r="R29" s="395"/>
      <c r="S29" s="395"/>
      <c r="T29" s="395"/>
      <c r="U29" s="395"/>
      <c r="V29" s="395"/>
      <c r="W29" s="395"/>
      <c r="X29" s="395"/>
      <c r="Y29" s="395"/>
      <c r="Z29" s="395"/>
      <c r="AA29" s="395"/>
      <c r="AB29" s="395"/>
      <c r="AC29" s="395"/>
      <c r="AD29" s="395"/>
      <c r="AE29" s="395"/>
      <c r="AF29" s="395"/>
      <c r="AG29" s="395"/>
      <c r="AH29" s="395"/>
      <c r="AI29" s="395"/>
      <c r="AJ29" s="395"/>
      <c r="AK29" s="395"/>
      <c r="AL29" s="395"/>
      <c r="AM29" s="395"/>
      <c r="AN29" s="395"/>
      <c r="AO29" s="395"/>
      <c r="AP29" s="395"/>
      <c r="AQ29" s="395"/>
      <c r="AR29" s="395"/>
      <c r="AS29" s="395"/>
      <c r="AT29" s="395"/>
      <c r="AU29" s="395"/>
      <c r="AV29" s="395"/>
      <c r="AW29" s="395"/>
      <c r="AX29" s="395"/>
      <c r="AY29" s="395"/>
      <c r="AZ29" s="395"/>
      <c r="BA29" s="395"/>
      <c r="BB29" s="395"/>
      <c r="BC29" s="395"/>
      <c r="BD29" s="395"/>
      <c r="BE29" s="39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395"/>
      <c r="CA29" s="395"/>
      <c r="CB29" s="395"/>
      <c r="CC29" s="395"/>
      <c r="CD29" s="395"/>
      <c r="CE29" s="395"/>
      <c r="CF29" s="395"/>
      <c r="CG29" s="395"/>
      <c r="CH29" s="395"/>
      <c r="CI29" s="395"/>
      <c r="CJ29" s="395"/>
      <c r="CK29" s="395"/>
      <c r="CL29" s="395"/>
      <c r="CM29" s="395"/>
      <c r="CN29" s="395"/>
      <c r="CO29" s="395"/>
      <c r="CP29" s="395"/>
      <c r="CQ29" s="395"/>
      <c r="CR29" s="395"/>
      <c r="CS29" s="395"/>
      <c r="CT29" s="395"/>
      <c r="CU29" s="395"/>
      <c r="CV29" s="395"/>
      <c r="CW29" s="395"/>
      <c r="CX29" s="395"/>
      <c r="CY29" s="395"/>
      <c r="CZ29" s="395"/>
      <c r="DA29" s="395"/>
      <c r="DB29" s="395"/>
      <c r="DC29" s="395"/>
      <c r="DD29" s="395"/>
      <c r="DE29" s="395"/>
      <c r="DF29" s="395"/>
      <c r="DG29" s="395"/>
      <c r="DH29" s="395"/>
      <c r="DI29" s="395"/>
      <c r="DJ29" s="395"/>
      <c r="DK29" s="395"/>
      <c r="DL29" s="395"/>
      <c r="DM29" s="395"/>
      <c r="DN29" s="395"/>
      <c r="DO29" s="395"/>
      <c r="DP29" s="395"/>
      <c r="DQ29" s="395"/>
      <c r="DR29" s="395"/>
      <c r="DS29" s="395"/>
      <c r="DT29" s="395"/>
      <c r="DU29" s="395"/>
      <c r="DV29" s="395"/>
      <c r="DW29" s="395"/>
      <c r="DX29" s="395"/>
      <c r="DY29" s="395"/>
      <c r="DZ29" s="395"/>
      <c r="EA29" s="395"/>
      <c r="EB29" s="395"/>
      <c r="EC29" s="395"/>
      <c r="ED29" s="395"/>
      <c r="EE29" s="395"/>
      <c r="EF29" s="395"/>
      <c r="EG29" s="395"/>
      <c r="EH29" s="395"/>
      <c r="EI29" s="395"/>
      <c r="EJ29" s="395"/>
      <c r="EK29" s="395"/>
      <c r="EL29" s="395"/>
      <c r="EM29" s="395"/>
      <c r="EN29" s="395"/>
      <c r="EO29" s="395"/>
      <c r="EP29" s="395"/>
      <c r="EQ29" s="395"/>
      <c r="ER29" s="395"/>
      <c r="ES29" s="395"/>
      <c r="ET29" s="395"/>
      <c r="EU29" s="395"/>
      <c r="EV29" s="395"/>
      <c r="EW29" s="395"/>
      <c r="EX29" s="395"/>
      <c r="EY29" s="395"/>
      <c r="EZ29" s="395"/>
      <c r="FA29" s="395"/>
      <c r="FB29" s="395"/>
      <c r="FC29" s="395"/>
      <c r="FD29" s="395"/>
      <c r="FE29" s="395"/>
      <c r="FF29" s="395"/>
      <c r="FG29" s="395"/>
      <c r="FH29" s="395"/>
      <c r="FI29" s="395"/>
      <c r="FJ29" s="395"/>
      <c r="FK29" s="395"/>
      <c r="FL29" s="395"/>
      <c r="FM29" s="395"/>
      <c r="FN29" s="395"/>
      <c r="FO29" s="395"/>
      <c r="FP29" s="395"/>
      <c r="FQ29" s="395"/>
      <c r="FR29" s="395"/>
      <c r="FS29" s="395"/>
      <c r="FT29" s="395"/>
      <c r="FU29" s="395"/>
      <c r="FV29" s="395"/>
      <c r="FW29" s="395"/>
      <c r="FX29" s="395"/>
      <c r="FY29" s="395"/>
      <c r="FZ29" s="395"/>
      <c r="GA29" s="395"/>
      <c r="GB29" s="395"/>
      <c r="GC29" s="395"/>
      <c r="GD29" s="395"/>
      <c r="GE29" s="395"/>
      <c r="GF29" s="395"/>
      <c r="GG29" s="395"/>
      <c r="GH29" s="395"/>
      <c r="GI29" s="395"/>
      <c r="GJ29" s="395"/>
      <c r="GK29" s="395"/>
      <c r="GL29" s="395"/>
      <c r="GM29" s="395"/>
      <c r="GN29" s="395"/>
      <c r="GO29" s="395"/>
      <c r="GP29" s="395"/>
      <c r="GQ29" s="395"/>
      <c r="GR29" s="395"/>
      <c r="GS29" s="395"/>
      <c r="GT29" s="395"/>
      <c r="GU29" s="395"/>
      <c r="GV29" s="395"/>
      <c r="GW29" s="395"/>
      <c r="GX29" s="395"/>
      <c r="GY29" s="395"/>
      <c r="GZ29" s="395"/>
      <c r="HA29" s="395"/>
      <c r="HB29" s="395"/>
      <c r="HC29" s="395"/>
      <c r="HD29" s="395"/>
      <c r="HE29" s="395"/>
      <c r="HF29" s="395"/>
      <c r="HG29" s="395"/>
      <c r="HH29" s="395"/>
      <c r="HI29" s="395"/>
      <c r="HJ29" s="395"/>
      <c r="HK29" s="395"/>
      <c r="HL29" s="395"/>
      <c r="HM29" s="395"/>
      <c r="HN29" s="395"/>
      <c r="HO29" s="395"/>
      <c r="HP29" s="395"/>
      <c r="HQ29" s="395"/>
      <c r="HR29" s="395"/>
      <c r="HS29" s="395"/>
      <c r="HT29" s="395"/>
      <c r="HU29" s="395"/>
      <c r="HV29" s="395"/>
      <c r="HW29" s="395"/>
      <c r="HX29" s="395"/>
      <c r="HY29" s="395"/>
      <c r="HZ29" s="395"/>
      <c r="IA29" s="395"/>
      <c r="IB29" s="395"/>
      <c r="IC29" s="395"/>
      <c r="ID29" s="395"/>
      <c r="IE29" s="395"/>
      <c r="IF29" s="395"/>
      <c r="IG29" s="395"/>
      <c r="IH29" s="395"/>
      <c r="II29" s="395"/>
      <c r="IJ29" s="395"/>
      <c r="IK29" s="395"/>
      <c r="IL29" s="395"/>
      <c r="IM29" s="395"/>
      <c r="IN29" s="395"/>
      <c r="IO29" s="395"/>
      <c r="IP29" s="395"/>
      <c r="IQ29" s="395"/>
      <c r="IR29" s="395"/>
      <c r="IS29" s="395"/>
      <c r="IT29" s="395"/>
      <c r="IU29" s="395"/>
      <c r="IV29" s="395"/>
      <c r="IW29" s="395"/>
      <c r="IX29" s="395"/>
      <c r="IY29" s="395"/>
      <c r="IZ29" s="395"/>
      <c r="JA29" s="395"/>
      <c r="JB29" s="395"/>
      <c r="JC29" s="395"/>
      <c r="JD29" s="395"/>
      <c r="JE29" s="395"/>
      <c r="JF29" s="395"/>
      <c r="JG29" s="395"/>
      <c r="JH29" s="395"/>
      <c r="JI29" s="395"/>
      <c r="JJ29" s="395"/>
      <c r="JK29" s="395"/>
      <c r="JL29" s="395"/>
      <c r="JM29" s="395"/>
      <c r="JN29" s="395"/>
      <c r="JO29" s="395"/>
      <c r="JP29" s="395"/>
      <c r="JQ29" s="395"/>
      <c r="JR29" s="395"/>
      <c r="JS29" s="395"/>
      <c r="JT29" s="395"/>
      <c r="JU29" s="395"/>
      <c r="JV29" s="395"/>
      <c r="JW29" s="395"/>
      <c r="JX29" s="395"/>
      <c r="JY29" s="395"/>
      <c r="JZ29" s="395"/>
      <c r="KA29" s="395"/>
      <c r="KB29" s="395"/>
      <c r="KC29" s="395"/>
      <c r="KD29" s="395"/>
      <c r="KE29" s="395"/>
      <c r="KF29" s="395"/>
      <c r="KG29" s="395"/>
      <c r="KH29" s="395"/>
      <c r="KI29" s="395"/>
      <c r="KJ29" s="395"/>
      <c r="KK29" s="395"/>
      <c r="KL29" s="395"/>
      <c r="KM29" s="395"/>
      <c r="KN29" s="395"/>
      <c r="KO29" s="395"/>
      <c r="KP29" s="395"/>
      <c r="KQ29" s="395"/>
      <c r="KR29" s="395"/>
      <c r="KS29" s="395"/>
      <c r="KT29" s="395"/>
      <c r="KU29" s="395"/>
      <c r="KV29" s="395"/>
      <c r="KW29" s="395"/>
      <c r="KX29" s="395"/>
      <c r="KY29" s="395"/>
      <c r="KZ29" s="395"/>
      <c r="LA29" s="395"/>
      <c r="LB29" s="395"/>
      <c r="LC29" s="395"/>
      <c r="LD29" s="395"/>
      <c r="LE29" s="395"/>
      <c r="LF29" s="395"/>
      <c r="LG29" s="395"/>
      <c r="LH29" s="395"/>
      <c r="LI29" s="395"/>
      <c r="LJ29" s="395"/>
      <c r="LK29" s="395"/>
      <c r="LL29" s="395"/>
      <c r="LM29" s="395"/>
      <c r="LN29" s="395"/>
      <c r="LO29" s="395"/>
      <c r="LP29" s="395"/>
      <c r="LQ29" s="395"/>
      <c r="LR29" s="395"/>
      <c r="LS29" s="395"/>
      <c r="LT29" s="395"/>
      <c r="LU29" s="395"/>
      <c r="LV29" s="395"/>
      <c r="LW29" s="395"/>
      <c r="LX29" s="395"/>
      <c r="LY29" s="395"/>
      <c r="LZ29" s="395"/>
      <c r="MA29" s="395"/>
      <c r="MB29" s="395"/>
      <c r="MC29" s="395"/>
      <c r="MD29" s="395"/>
      <c r="ME29" s="395"/>
      <c r="MF29" s="395"/>
      <c r="MG29" s="395"/>
      <c r="MH29" s="395"/>
      <c r="MI29" s="395"/>
      <c r="MJ29" s="395"/>
      <c r="MK29" s="395"/>
      <c r="ML29" s="395"/>
      <c r="MM29" s="395"/>
      <c r="MN29" s="395"/>
      <c r="MO29" s="395"/>
      <c r="MP29" s="395"/>
      <c r="MQ29" s="395"/>
      <c r="MR29" s="395"/>
      <c r="MS29" s="395"/>
      <c r="MT29" s="395"/>
      <c r="MU29" s="395"/>
      <c r="MV29" s="395"/>
      <c r="MW29" s="395"/>
      <c r="MX29" s="395"/>
      <c r="MY29" s="395"/>
      <c r="MZ29" s="395"/>
      <c r="NA29" s="395"/>
      <c r="NB29" s="395"/>
      <c r="NC29" s="395"/>
      <c r="ND29" s="395"/>
      <c r="NE29" s="395"/>
      <c r="NF29" s="395"/>
      <c r="NG29" s="395"/>
      <c r="NH29" s="395"/>
      <c r="NI29" s="395"/>
      <c r="NJ29" s="395"/>
      <c r="NK29" s="395"/>
      <c r="NL29" s="395"/>
      <c r="NM29" s="395"/>
      <c r="NN29" s="395"/>
      <c r="NO29" s="395"/>
      <c r="NP29" s="395"/>
      <c r="NQ29" s="395"/>
      <c r="NR29" s="395"/>
      <c r="NS29" s="395"/>
      <c r="NT29" s="395"/>
      <c r="NU29" s="395"/>
      <c r="NV29" s="395"/>
      <c r="NW29" s="395"/>
      <c r="NX29" s="395"/>
      <c r="NY29" s="395"/>
      <c r="NZ29" s="395"/>
      <c r="OA29" s="395"/>
      <c r="OB29" s="395"/>
      <c r="OC29" s="395"/>
      <c r="OD29" s="395"/>
      <c r="OE29" s="395"/>
      <c r="OF29" s="395"/>
      <c r="OG29" s="395"/>
      <c r="OH29" s="395"/>
      <c r="OI29" s="395"/>
      <c r="OJ29" s="395"/>
      <c r="OK29" s="395"/>
      <c r="OL29" s="395"/>
      <c r="OM29" s="395"/>
      <c r="ON29" s="395"/>
      <c r="OO29" s="395"/>
      <c r="OP29" s="395"/>
      <c r="OQ29" s="395"/>
      <c r="OR29" s="395"/>
      <c r="OS29" s="395"/>
      <c r="OT29" s="395"/>
      <c r="OU29" s="395"/>
      <c r="OV29" s="395"/>
      <c r="OW29" s="395"/>
      <c r="OX29" s="395"/>
      <c r="OY29" s="395"/>
      <c r="OZ29" s="395"/>
      <c r="PA29" s="395"/>
      <c r="PB29" s="395"/>
      <c r="PC29" s="395"/>
      <c r="PD29" s="395"/>
      <c r="PE29" s="395"/>
      <c r="PF29" s="395"/>
      <c r="PG29" s="395"/>
      <c r="PH29" s="395"/>
      <c r="PI29" s="395"/>
      <c r="PJ29" s="395"/>
      <c r="PK29" s="395"/>
      <c r="PL29" s="395"/>
      <c r="PM29" s="395"/>
      <c r="PN29" s="395"/>
      <c r="PO29" s="395"/>
      <c r="PP29" s="395"/>
      <c r="PQ29" s="395"/>
      <c r="PR29" s="395"/>
      <c r="PS29" s="395"/>
      <c r="PT29" s="395"/>
      <c r="PU29" s="395"/>
      <c r="PV29" s="395"/>
      <c r="PW29" s="395"/>
      <c r="PX29" s="395"/>
      <c r="PY29" s="395"/>
      <c r="PZ29" s="395"/>
      <c r="QA29" s="395"/>
      <c r="QB29" s="395"/>
      <c r="QC29" s="395"/>
      <c r="QD29" s="395"/>
      <c r="QE29" s="395"/>
      <c r="QF29" s="395"/>
      <c r="QG29" s="395"/>
      <c r="QH29" s="395"/>
      <c r="QI29" s="395"/>
      <c r="QJ29" s="395"/>
      <c r="QK29" s="395"/>
      <c r="QL29" s="395"/>
      <c r="QM29" s="395"/>
      <c r="QN29" s="395"/>
      <c r="QO29" s="395"/>
      <c r="QP29" s="395"/>
      <c r="QQ29" s="395"/>
      <c r="QR29" s="395"/>
      <c r="QS29" s="395"/>
      <c r="QT29" s="395"/>
      <c r="QU29" s="395"/>
      <c r="QV29" s="395"/>
      <c r="QW29" s="395"/>
      <c r="QX29" s="395"/>
      <c r="QY29" s="395"/>
      <c r="QZ29" s="395"/>
      <c r="RA29" s="395"/>
      <c r="RB29" s="395"/>
      <c r="RC29" s="395"/>
      <c r="RD29" s="395"/>
      <c r="RE29" s="395"/>
      <c r="RF29" s="395"/>
      <c r="RG29" s="395"/>
      <c r="RH29" s="395"/>
      <c r="RI29" s="395"/>
      <c r="RJ29" s="395"/>
      <c r="RK29" s="395"/>
      <c r="RL29" s="395"/>
      <c r="RM29" s="395"/>
      <c r="RN29" s="395"/>
      <c r="RO29" s="395"/>
      <c r="RP29" s="395"/>
      <c r="RQ29" s="395"/>
      <c r="RR29" s="395"/>
      <c r="RS29" s="395"/>
      <c r="RT29" s="395"/>
      <c r="RU29" s="395"/>
      <c r="RV29" s="395"/>
      <c r="RW29" s="395"/>
      <c r="RX29" s="395"/>
      <c r="RY29" s="395"/>
      <c r="RZ29" s="395"/>
      <c r="SA29" s="395"/>
      <c r="SB29" s="395"/>
      <c r="SC29" s="395"/>
      <c r="SD29" s="395"/>
      <c r="SE29" s="395"/>
      <c r="SF29" s="395"/>
      <c r="SG29" s="395"/>
      <c r="SH29" s="395"/>
      <c r="SI29" s="395"/>
      <c r="SJ29" s="395"/>
      <c r="SK29" s="395"/>
      <c r="SL29" s="395"/>
      <c r="SM29" s="395"/>
      <c r="SN29" s="395"/>
      <c r="SO29" s="395"/>
      <c r="SP29" s="395"/>
      <c r="SQ29" s="395"/>
      <c r="SR29" s="395"/>
      <c r="SS29" s="395"/>
      <c r="ST29" s="395"/>
      <c r="SU29" s="395"/>
      <c r="SV29" s="395"/>
      <c r="SW29" s="395"/>
      <c r="SX29" s="395"/>
      <c r="SY29" s="395"/>
      <c r="SZ29" s="395"/>
      <c r="TA29" s="395"/>
      <c r="TB29" s="395"/>
      <c r="TC29" s="395"/>
      <c r="TD29" s="395"/>
      <c r="TE29" s="395"/>
      <c r="TF29" s="395"/>
      <c r="TG29" s="395"/>
      <c r="TH29" s="395"/>
      <c r="TI29" s="395"/>
      <c r="TJ29" s="395"/>
      <c r="TK29" s="395"/>
      <c r="TL29" s="395"/>
      <c r="TM29" s="395"/>
      <c r="TN29" s="395"/>
      <c r="TO29" s="395"/>
      <c r="TP29" s="395"/>
      <c r="TQ29" s="395"/>
      <c r="TR29" s="395"/>
      <c r="TS29" s="395"/>
      <c r="TT29" s="395"/>
      <c r="TU29" s="395"/>
      <c r="TV29" s="395"/>
      <c r="TW29" s="395"/>
      <c r="TX29" s="395"/>
      <c r="TY29" s="395"/>
      <c r="TZ29" s="395"/>
      <c r="UA29" s="395"/>
      <c r="UB29" s="395"/>
      <c r="UC29" s="395"/>
      <c r="UD29" s="395"/>
      <c r="UE29" s="395"/>
      <c r="UF29" s="395"/>
      <c r="UG29" s="395"/>
      <c r="UH29" s="395"/>
      <c r="UI29" s="395"/>
      <c r="UJ29" s="395"/>
      <c r="UK29" s="395"/>
      <c r="UL29" s="395"/>
      <c r="UM29" s="395"/>
      <c r="UN29" s="395"/>
      <c r="UO29" s="395"/>
      <c r="UP29" s="395"/>
      <c r="UQ29" s="395"/>
      <c r="UR29" s="395"/>
      <c r="US29" s="395"/>
      <c r="UT29" s="395"/>
      <c r="UU29" s="395"/>
      <c r="UV29" s="395"/>
      <c r="UW29" s="395"/>
      <c r="UX29" s="395"/>
      <c r="UY29" s="395"/>
      <c r="UZ29" s="395"/>
      <c r="VA29" s="395"/>
      <c r="VB29" s="395"/>
      <c r="VC29" s="395"/>
      <c r="VD29" s="395"/>
      <c r="VE29" s="395"/>
      <c r="VF29" s="395"/>
      <c r="VG29" s="395"/>
      <c r="VH29" s="395"/>
      <c r="VI29" s="395"/>
      <c r="VJ29" s="395"/>
      <c r="VK29" s="395"/>
      <c r="VL29" s="395"/>
      <c r="VM29" s="395"/>
      <c r="VN29" s="395"/>
      <c r="VO29" s="395"/>
      <c r="VP29" s="395"/>
      <c r="VQ29" s="395"/>
      <c r="VR29" s="395"/>
      <c r="VS29" s="395"/>
      <c r="VT29" s="395"/>
      <c r="VU29" s="395"/>
      <c r="VV29" s="395"/>
      <c r="VW29" s="395"/>
      <c r="VX29" s="395"/>
      <c r="VY29" s="395"/>
      <c r="VZ29" s="395"/>
      <c r="WA29" s="395"/>
      <c r="WB29" s="395"/>
      <c r="WC29" s="395"/>
      <c r="WD29" s="395"/>
      <c r="WE29" s="395"/>
      <c r="WF29" s="395"/>
      <c r="WG29" s="395"/>
      <c r="WH29" s="395"/>
      <c r="WI29" s="395"/>
      <c r="WJ29" s="395"/>
      <c r="WK29" s="395"/>
      <c r="WL29" s="395"/>
      <c r="WM29" s="395"/>
      <c r="WN29" s="395"/>
      <c r="WO29" s="395"/>
      <c r="WP29" s="395"/>
      <c r="WQ29" s="395"/>
      <c r="WR29" s="395"/>
      <c r="WS29" s="395"/>
      <c r="WT29" s="395"/>
      <c r="WU29" s="395"/>
      <c r="WV29" s="395"/>
      <c r="WW29" s="395"/>
      <c r="WX29" s="395"/>
      <c r="WY29" s="395"/>
      <c r="WZ29" s="395"/>
      <c r="XA29" s="395"/>
      <c r="XB29" s="395"/>
      <c r="XC29" s="395"/>
      <c r="XD29" s="395"/>
      <c r="XE29" s="395"/>
      <c r="XF29" s="395"/>
      <c r="XG29" s="395"/>
      <c r="XH29" s="395"/>
      <c r="XI29" s="395"/>
      <c r="XJ29" s="395"/>
      <c r="XK29" s="395"/>
      <c r="XL29" s="395"/>
      <c r="XM29" s="395"/>
      <c r="XN29" s="395"/>
      <c r="XO29" s="395"/>
      <c r="XP29" s="395"/>
      <c r="XQ29" s="395"/>
      <c r="XR29" s="395"/>
      <c r="XS29" s="395"/>
      <c r="XT29" s="395"/>
      <c r="XU29" s="395"/>
      <c r="XV29" s="395"/>
      <c r="XW29" s="395"/>
      <c r="XX29" s="395"/>
      <c r="XY29" s="395"/>
      <c r="XZ29" s="395"/>
      <c r="YA29" s="395"/>
      <c r="YB29" s="395"/>
      <c r="YC29" s="395"/>
      <c r="YD29" s="395"/>
      <c r="YE29" s="395"/>
      <c r="YF29" s="395"/>
      <c r="YG29" s="395"/>
      <c r="YH29" s="395"/>
      <c r="YI29" s="395"/>
      <c r="YJ29" s="395"/>
      <c r="YK29" s="395"/>
      <c r="YL29" s="395"/>
      <c r="YM29" s="395"/>
      <c r="YN29" s="395"/>
      <c r="YO29" s="395"/>
      <c r="YP29" s="395"/>
      <c r="YQ29" s="395"/>
    </row>
    <row r="30" spans="1:16384" ht="31.5">
      <c r="A30" s="828">
        <v>6021099</v>
      </c>
      <c r="B30" s="398"/>
      <c r="C30" s="398" t="s">
        <v>125</v>
      </c>
      <c r="D30" s="771"/>
      <c r="E30" s="403"/>
      <c r="F30" s="398"/>
      <c r="G30" s="398" t="s">
        <v>119</v>
      </c>
      <c r="H30" s="820" t="s">
        <v>113</v>
      </c>
      <c r="I30" s="387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5"/>
      <c r="AZ30" s="395"/>
      <c r="BA30" s="395"/>
      <c r="BB30" s="395"/>
      <c r="BC30" s="395"/>
      <c r="BD30" s="395"/>
      <c r="BE30" s="39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5"/>
      <c r="DR30" s="395"/>
      <c r="DS30" s="395"/>
      <c r="DT30" s="395"/>
      <c r="DU30" s="395"/>
      <c r="DV30" s="395"/>
      <c r="DW30" s="395"/>
      <c r="DX30" s="395"/>
      <c r="DY30" s="395"/>
      <c r="DZ30" s="395"/>
      <c r="EA30" s="395"/>
      <c r="EB30" s="395"/>
      <c r="EC30" s="395"/>
      <c r="ED30" s="395"/>
      <c r="EE30" s="395"/>
      <c r="EF30" s="395"/>
      <c r="EG30" s="395"/>
      <c r="EH30" s="395"/>
      <c r="EI30" s="395"/>
      <c r="EJ30" s="395"/>
      <c r="EK30" s="395"/>
      <c r="EL30" s="395"/>
      <c r="EM30" s="395"/>
      <c r="EN30" s="395"/>
      <c r="EO30" s="395"/>
      <c r="EP30" s="395"/>
      <c r="EQ30" s="395"/>
      <c r="ER30" s="395"/>
      <c r="ES30" s="395"/>
      <c r="ET30" s="395"/>
      <c r="EU30" s="395"/>
      <c r="EV30" s="395"/>
      <c r="EW30" s="395"/>
      <c r="EX30" s="395"/>
      <c r="EY30" s="395"/>
      <c r="EZ30" s="395"/>
      <c r="FA30" s="395"/>
      <c r="FB30" s="395"/>
      <c r="FC30" s="395"/>
      <c r="FD30" s="395"/>
      <c r="FE30" s="395"/>
      <c r="FF30" s="395"/>
      <c r="FG30" s="395"/>
      <c r="FH30" s="395"/>
      <c r="FI30" s="395"/>
      <c r="FJ30" s="395"/>
      <c r="FK30" s="395"/>
      <c r="FL30" s="395"/>
      <c r="FM30" s="395"/>
      <c r="FN30" s="395"/>
      <c r="FO30" s="395"/>
      <c r="FP30" s="395"/>
      <c r="FQ30" s="395"/>
      <c r="FR30" s="395"/>
      <c r="FS30" s="395"/>
      <c r="FT30" s="395"/>
      <c r="FU30" s="395"/>
      <c r="FV30" s="395"/>
      <c r="FW30" s="395"/>
      <c r="FX30" s="395"/>
      <c r="FY30" s="395"/>
      <c r="FZ30" s="395"/>
      <c r="GA30" s="395"/>
      <c r="GB30" s="395"/>
      <c r="GC30" s="395"/>
      <c r="GD30" s="395"/>
      <c r="GE30" s="395"/>
      <c r="GF30" s="395"/>
      <c r="GG30" s="395"/>
      <c r="GH30" s="395"/>
      <c r="GI30" s="395"/>
      <c r="GJ30" s="395"/>
      <c r="GK30" s="395"/>
      <c r="GL30" s="395"/>
      <c r="GM30" s="395"/>
      <c r="GN30" s="395"/>
      <c r="GO30" s="395"/>
      <c r="GP30" s="395"/>
      <c r="GQ30" s="395"/>
      <c r="GR30" s="395"/>
      <c r="GS30" s="395"/>
      <c r="GT30" s="395"/>
      <c r="GU30" s="395"/>
      <c r="GV30" s="395"/>
      <c r="GW30" s="395"/>
      <c r="GX30" s="395"/>
      <c r="GY30" s="395"/>
      <c r="GZ30" s="395"/>
      <c r="HA30" s="395"/>
      <c r="HB30" s="395"/>
      <c r="HC30" s="395"/>
      <c r="HD30" s="395"/>
      <c r="HE30" s="395"/>
      <c r="HF30" s="395"/>
      <c r="HG30" s="395"/>
      <c r="HH30" s="395"/>
      <c r="HI30" s="395"/>
      <c r="HJ30" s="395"/>
      <c r="HK30" s="395"/>
      <c r="HL30" s="395"/>
      <c r="HM30" s="395"/>
      <c r="HN30" s="395"/>
      <c r="HO30" s="395"/>
      <c r="HP30" s="395"/>
      <c r="HQ30" s="395"/>
      <c r="HR30" s="395"/>
      <c r="HS30" s="395"/>
      <c r="HT30" s="395"/>
      <c r="HU30" s="395"/>
      <c r="HV30" s="395"/>
      <c r="HW30" s="395"/>
      <c r="HX30" s="395"/>
      <c r="HY30" s="395"/>
      <c r="HZ30" s="395"/>
      <c r="IA30" s="395"/>
      <c r="IB30" s="395"/>
      <c r="IC30" s="395"/>
      <c r="ID30" s="395"/>
      <c r="IE30" s="395"/>
      <c r="IF30" s="395"/>
      <c r="IG30" s="395"/>
      <c r="IH30" s="395"/>
      <c r="II30" s="395"/>
      <c r="IJ30" s="395"/>
      <c r="IK30" s="395"/>
      <c r="IL30" s="395"/>
      <c r="IM30" s="395"/>
      <c r="IN30" s="395"/>
      <c r="IO30" s="395"/>
      <c r="IP30" s="395"/>
      <c r="IQ30" s="395"/>
      <c r="IR30" s="395"/>
      <c r="IS30" s="395"/>
      <c r="IT30" s="395"/>
      <c r="IU30" s="395"/>
      <c r="IV30" s="395"/>
      <c r="IW30" s="395"/>
      <c r="IX30" s="395"/>
      <c r="IY30" s="395"/>
      <c r="IZ30" s="395"/>
      <c r="JA30" s="395"/>
      <c r="JB30" s="395"/>
      <c r="JC30" s="395"/>
      <c r="JD30" s="395"/>
      <c r="JE30" s="395"/>
      <c r="JF30" s="395"/>
      <c r="JG30" s="395"/>
      <c r="JH30" s="395"/>
      <c r="JI30" s="395"/>
      <c r="JJ30" s="395"/>
      <c r="JK30" s="395"/>
      <c r="JL30" s="395"/>
      <c r="JM30" s="395"/>
      <c r="JN30" s="395"/>
      <c r="JO30" s="395"/>
      <c r="JP30" s="395"/>
      <c r="JQ30" s="395"/>
      <c r="JR30" s="395"/>
      <c r="JS30" s="395"/>
      <c r="JT30" s="395"/>
      <c r="JU30" s="395"/>
      <c r="JV30" s="395"/>
      <c r="JW30" s="395"/>
      <c r="JX30" s="395"/>
      <c r="JY30" s="395"/>
      <c r="JZ30" s="395"/>
      <c r="KA30" s="395"/>
      <c r="KB30" s="395"/>
      <c r="KC30" s="395"/>
      <c r="KD30" s="395"/>
      <c r="KE30" s="395"/>
      <c r="KF30" s="395"/>
      <c r="KG30" s="395"/>
      <c r="KH30" s="395"/>
      <c r="KI30" s="395"/>
      <c r="KJ30" s="395"/>
      <c r="KK30" s="395"/>
      <c r="KL30" s="395"/>
      <c r="KM30" s="395"/>
      <c r="KN30" s="395"/>
      <c r="KO30" s="395"/>
      <c r="KP30" s="395"/>
      <c r="KQ30" s="395"/>
      <c r="KR30" s="395"/>
      <c r="KS30" s="395"/>
      <c r="KT30" s="395"/>
      <c r="KU30" s="395"/>
      <c r="KV30" s="395"/>
      <c r="KW30" s="395"/>
      <c r="KX30" s="395"/>
      <c r="KY30" s="395"/>
      <c r="KZ30" s="395"/>
      <c r="LA30" s="395"/>
      <c r="LB30" s="395"/>
      <c r="LC30" s="395"/>
      <c r="LD30" s="395"/>
      <c r="LE30" s="395"/>
      <c r="LF30" s="395"/>
      <c r="LG30" s="395"/>
      <c r="LH30" s="395"/>
      <c r="LI30" s="395"/>
      <c r="LJ30" s="395"/>
      <c r="LK30" s="395"/>
      <c r="LL30" s="395"/>
      <c r="LM30" s="395"/>
      <c r="LN30" s="395"/>
      <c r="LO30" s="395"/>
      <c r="LP30" s="395"/>
      <c r="LQ30" s="395"/>
      <c r="LR30" s="395"/>
      <c r="LS30" s="395"/>
      <c r="LT30" s="395"/>
      <c r="LU30" s="395"/>
      <c r="LV30" s="395"/>
      <c r="LW30" s="395"/>
      <c r="LX30" s="395"/>
      <c r="LY30" s="395"/>
      <c r="LZ30" s="395"/>
      <c r="MA30" s="395"/>
      <c r="MB30" s="395"/>
      <c r="MC30" s="395"/>
      <c r="MD30" s="395"/>
      <c r="ME30" s="395"/>
      <c r="MF30" s="395"/>
      <c r="MG30" s="395"/>
      <c r="MH30" s="395"/>
      <c r="MI30" s="395"/>
      <c r="MJ30" s="395"/>
      <c r="MK30" s="395"/>
      <c r="ML30" s="395"/>
      <c r="MM30" s="395"/>
      <c r="MN30" s="395"/>
      <c r="MO30" s="395"/>
      <c r="MP30" s="395"/>
      <c r="MQ30" s="395"/>
      <c r="MR30" s="395"/>
      <c r="MS30" s="395"/>
      <c r="MT30" s="395"/>
      <c r="MU30" s="395"/>
      <c r="MV30" s="395"/>
      <c r="MW30" s="395"/>
      <c r="MX30" s="395"/>
      <c r="MY30" s="395"/>
      <c r="MZ30" s="395"/>
      <c r="NA30" s="395"/>
      <c r="NB30" s="395"/>
      <c r="NC30" s="395"/>
      <c r="ND30" s="395"/>
      <c r="NE30" s="395"/>
      <c r="NF30" s="395"/>
      <c r="NG30" s="395"/>
      <c r="NH30" s="395"/>
      <c r="NI30" s="395"/>
      <c r="NJ30" s="395"/>
      <c r="NK30" s="395"/>
      <c r="NL30" s="395"/>
      <c r="NM30" s="395"/>
      <c r="NN30" s="395"/>
      <c r="NO30" s="395"/>
      <c r="NP30" s="395"/>
      <c r="NQ30" s="395"/>
      <c r="NR30" s="395"/>
      <c r="NS30" s="395"/>
      <c r="NT30" s="395"/>
      <c r="NU30" s="395"/>
      <c r="NV30" s="395"/>
      <c r="NW30" s="395"/>
      <c r="NX30" s="395"/>
      <c r="NY30" s="395"/>
      <c r="NZ30" s="395"/>
      <c r="OA30" s="395"/>
      <c r="OB30" s="395"/>
      <c r="OC30" s="395"/>
      <c r="OD30" s="395"/>
      <c r="OE30" s="395"/>
      <c r="OF30" s="395"/>
      <c r="OG30" s="395"/>
      <c r="OH30" s="395"/>
      <c r="OI30" s="395"/>
      <c r="OJ30" s="395"/>
      <c r="OK30" s="395"/>
      <c r="OL30" s="395"/>
      <c r="OM30" s="395"/>
      <c r="ON30" s="395"/>
      <c r="OO30" s="395"/>
      <c r="OP30" s="395"/>
      <c r="OQ30" s="395"/>
      <c r="OR30" s="395"/>
      <c r="OS30" s="395"/>
      <c r="OT30" s="395"/>
      <c r="OU30" s="395"/>
      <c r="OV30" s="395"/>
      <c r="OW30" s="395"/>
      <c r="OX30" s="395"/>
      <c r="OY30" s="395"/>
      <c r="OZ30" s="395"/>
      <c r="PA30" s="395"/>
      <c r="PB30" s="395"/>
      <c r="PC30" s="395"/>
      <c r="PD30" s="395"/>
      <c r="PE30" s="395"/>
      <c r="PF30" s="395"/>
      <c r="PG30" s="395"/>
      <c r="PH30" s="395"/>
      <c r="PI30" s="395"/>
      <c r="PJ30" s="395"/>
      <c r="PK30" s="395"/>
      <c r="PL30" s="395"/>
      <c r="PM30" s="395"/>
      <c r="PN30" s="395"/>
      <c r="PO30" s="395"/>
      <c r="PP30" s="395"/>
      <c r="PQ30" s="395"/>
      <c r="PR30" s="395"/>
      <c r="PS30" s="395"/>
      <c r="PT30" s="395"/>
      <c r="PU30" s="395"/>
      <c r="PV30" s="395"/>
      <c r="PW30" s="395"/>
      <c r="PX30" s="395"/>
      <c r="PY30" s="395"/>
      <c r="PZ30" s="395"/>
      <c r="QA30" s="395"/>
      <c r="QB30" s="395"/>
      <c r="QC30" s="395"/>
      <c r="QD30" s="395"/>
      <c r="QE30" s="395"/>
      <c r="QF30" s="395"/>
      <c r="QG30" s="395"/>
      <c r="QH30" s="395"/>
      <c r="QI30" s="395"/>
      <c r="QJ30" s="395"/>
      <c r="QK30" s="395"/>
      <c r="QL30" s="395"/>
      <c r="QM30" s="395"/>
      <c r="QN30" s="395"/>
      <c r="QO30" s="395"/>
      <c r="QP30" s="395"/>
      <c r="QQ30" s="395"/>
      <c r="QR30" s="395"/>
      <c r="QS30" s="395"/>
      <c r="QT30" s="395"/>
      <c r="QU30" s="395"/>
      <c r="QV30" s="395"/>
      <c r="QW30" s="395"/>
      <c r="QX30" s="395"/>
      <c r="QY30" s="395"/>
      <c r="QZ30" s="395"/>
      <c r="RA30" s="395"/>
      <c r="RB30" s="395"/>
      <c r="RC30" s="395"/>
      <c r="RD30" s="395"/>
      <c r="RE30" s="395"/>
      <c r="RF30" s="395"/>
      <c r="RG30" s="395"/>
      <c r="RH30" s="395"/>
      <c r="RI30" s="395"/>
      <c r="RJ30" s="395"/>
      <c r="RK30" s="395"/>
      <c r="RL30" s="395"/>
      <c r="RM30" s="395"/>
      <c r="RN30" s="395"/>
      <c r="RO30" s="395"/>
      <c r="RP30" s="395"/>
      <c r="RQ30" s="395"/>
      <c r="RR30" s="395"/>
      <c r="RS30" s="395"/>
      <c r="RT30" s="395"/>
      <c r="RU30" s="395"/>
      <c r="RV30" s="395"/>
      <c r="RW30" s="395"/>
      <c r="RX30" s="395"/>
      <c r="RY30" s="395"/>
      <c r="RZ30" s="395"/>
      <c r="SA30" s="395"/>
      <c r="SB30" s="395"/>
      <c r="SC30" s="395"/>
      <c r="SD30" s="395"/>
      <c r="SE30" s="395"/>
      <c r="SF30" s="395"/>
      <c r="SG30" s="395"/>
      <c r="SH30" s="395"/>
      <c r="SI30" s="395"/>
      <c r="SJ30" s="395"/>
      <c r="SK30" s="395"/>
      <c r="SL30" s="395"/>
      <c r="SM30" s="395"/>
      <c r="SN30" s="395"/>
      <c r="SO30" s="395"/>
      <c r="SP30" s="395"/>
      <c r="SQ30" s="395"/>
      <c r="SR30" s="395"/>
      <c r="SS30" s="395"/>
      <c r="ST30" s="395"/>
      <c r="SU30" s="395"/>
      <c r="SV30" s="395"/>
      <c r="SW30" s="395"/>
      <c r="SX30" s="395"/>
      <c r="SY30" s="395"/>
      <c r="SZ30" s="395"/>
      <c r="TA30" s="395"/>
      <c r="TB30" s="395"/>
      <c r="TC30" s="395"/>
      <c r="TD30" s="395"/>
      <c r="TE30" s="395"/>
      <c r="TF30" s="395"/>
      <c r="TG30" s="395"/>
      <c r="TH30" s="395"/>
      <c r="TI30" s="395"/>
      <c r="TJ30" s="395"/>
      <c r="TK30" s="395"/>
      <c r="TL30" s="395"/>
      <c r="TM30" s="395"/>
      <c r="TN30" s="395"/>
      <c r="TO30" s="395"/>
      <c r="TP30" s="395"/>
      <c r="TQ30" s="395"/>
      <c r="TR30" s="395"/>
      <c r="TS30" s="395"/>
      <c r="TT30" s="395"/>
      <c r="TU30" s="395"/>
      <c r="TV30" s="395"/>
      <c r="TW30" s="395"/>
      <c r="TX30" s="395"/>
      <c r="TY30" s="395"/>
      <c r="TZ30" s="395"/>
      <c r="UA30" s="395"/>
      <c r="UB30" s="395"/>
      <c r="UC30" s="395"/>
      <c r="UD30" s="395"/>
      <c r="UE30" s="395"/>
      <c r="UF30" s="395"/>
      <c r="UG30" s="395"/>
      <c r="UH30" s="395"/>
      <c r="UI30" s="395"/>
      <c r="UJ30" s="395"/>
      <c r="UK30" s="395"/>
      <c r="UL30" s="395"/>
      <c r="UM30" s="395"/>
      <c r="UN30" s="395"/>
      <c r="UO30" s="395"/>
      <c r="UP30" s="395"/>
      <c r="UQ30" s="395"/>
      <c r="UR30" s="395"/>
      <c r="US30" s="395"/>
      <c r="UT30" s="395"/>
      <c r="UU30" s="395"/>
      <c r="UV30" s="395"/>
      <c r="UW30" s="395"/>
      <c r="UX30" s="395"/>
      <c r="UY30" s="395"/>
      <c r="UZ30" s="395"/>
      <c r="VA30" s="395"/>
      <c r="VB30" s="395"/>
      <c r="VC30" s="395"/>
      <c r="VD30" s="395"/>
      <c r="VE30" s="395"/>
      <c r="VF30" s="395"/>
      <c r="VG30" s="395"/>
      <c r="VH30" s="395"/>
      <c r="VI30" s="395"/>
      <c r="VJ30" s="395"/>
      <c r="VK30" s="395"/>
      <c r="VL30" s="395"/>
      <c r="VM30" s="395"/>
      <c r="VN30" s="395"/>
      <c r="VO30" s="395"/>
      <c r="VP30" s="395"/>
      <c r="VQ30" s="395"/>
      <c r="VR30" s="395"/>
      <c r="VS30" s="395"/>
      <c r="VT30" s="395"/>
      <c r="VU30" s="395"/>
      <c r="VV30" s="395"/>
      <c r="VW30" s="395"/>
      <c r="VX30" s="395"/>
      <c r="VY30" s="395"/>
      <c r="VZ30" s="395"/>
      <c r="WA30" s="395"/>
      <c r="WB30" s="395"/>
      <c r="WC30" s="395"/>
      <c r="WD30" s="395"/>
      <c r="WE30" s="395"/>
      <c r="WF30" s="395"/>
      <c r="WG30" s="395"/>
      <c r="WH30" s="395"/>
      <c r="WI30" s="395"/>
      <c r="WJ30" s="395"/>
      <c r="WK30" s="395"/>
      <c r="WL30" s="395"/>
      <c r="WM30" s="395"/>
      <c r="WN30" s="395"/>
      <c r="WO30" s="395"/>
      <c r="WP30" s="395"/>
      <c r="WQ30" s="395"/>
      <c r="WR30" s="395"/>
      <c r="WS30" s="395"/>
      <c r="WT30" s="395"/>
      <c r="WU30" s="395"/>
      <c r="WV30" s="395"/>
      <c r="WW30" s="395"/>
      <c r="WX30" s="395"/>
      <c r="WY30" s="395"/>
      <c r="WZ30" s="395"/>
      <c r="XA30" s="395"/>
      <c r="XB30" s="395"/>
      <c r="XC30" s="395"/>
      <c r="XD30" s="395"/>
      <c r="XE30" s="395"/>
      <c r="XF30" s="395"/>
      <c r="XG30" s="395"/>
      <c r="XH30" s="395"/>
      <c r="XI30" s="395"/>
      <c r="XJ30" s="395"/>
      <c r="XK30" s="395"/>
      <c r="XL30" s="395"/>
      <c r="XM30" s="395"/>
      <c r="XN30" s="395"/>
      <c r="XO30" s="395"/>
      <c r="XP30" s="395"/>
      <c r="XQ30" s="395"/>
      <c r="XR30" s="395"/>
      <c r="XS30" s="395"/>
      <c r="XT30" s="395"/>
      <c r="XU30" s="395"/>
      <c r="XV30" s="395"/>
      <c r="XW30" s="395"/>
      <c r="XX30" s="395"/>
      <c r="XY30" s="395"/>
      <c r="XZ30" s="395"/>
      <c r="YA30" s="395"/>
      <c r="YB30" s="395"/>
      <c r="YC30" s="395"/>
      <c r="YD30" s="395"/>
      <c r="YE30" s="395"/>
      <c r="YF30" s="395"/>
      <c r="YG30" s="395"/>
      <c r="YH30" s="395"/>
      <c r="YI30" s="395"/>
      <c r="YJ30" s="395"/>
      <c r="YK30" s="395"/>
      <c r="YL30" s="395"/>
      <c r="YM30" s="395"/>
      <c r="YN30" s="395"/>
      <c r="YO30" s="395"/>
      <c r="YP30" s="395"/>
      <c r="YQ30" s="395"/>
    </row>
    <row r="31" spans="1:16384" s="80" customFormat="1" ht="31.5">
      <c r="A31" s="828">
        <v>6021099</v>
      </c>
      <c r="B31" s="822"/>
      <c r="C31" s="829" t="s">
        <v>332</v>
      </c>
      <c r="D31" s="830"/>
      <c r="E31" s="831"/>
      <c r="F31" s="398"/>
      <c r="G31" s="398" t="s">
        <v>119</v>
      </c>
      <c r="H31" s="820" t="s">
        <v>113</v>
      </c>
      <c r="I31" s="388"/>
      <c r="J31" s="396"/>
      <c r="K31" s="396"/>
      <c r="L31" s="396"/>
      <c r="M31" s="396"/>
      <c r="N31" s="396"/>
      <c r="O31" s="396"/>
      <c r="P31" s="396"/>
      <c r="Q31" s="396"/>
      <c r="R31" s="396"/>
      <c r="S31" s="396"/>
      <c r="T31" s="396"/>
      <c r="U31" s="396"/>
      <c r="V31" s="396"/>
      <c r="W31" s="396"/>
      <c r="X31" s="396"/>
      <c r="Y31" s="396"/>
      <c r="Z31" s="396"/>
      <c r="AA31" s="396"/>
      <c r="AB31" s="396"/>
      <c r="AC31" s="396"/>
      <c r="AD31" s="396"/>
      <c r="AE31" s="396"/>
      <c r="AF31" s="396"/>
      <c r="AG31" s="396"/>
      <c r="AH31" s="396"/>
      <c r="AI31" s="396"/>
      <c r="AJ31" s="396"/>
      <c r="AK31" s="396"/>
      <c r="AL31" s="396"/>
      <c r="AM31" s="39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6"/>
      <c r="AX31" s="396"/>
      <c r="AY31" s="396"/>
      <c r="AZ31" s="396"/>
      <c r="BA31" s="396"/>
      <c r="BB31" s="396"/>
      <c r="BC31" s="396"/>
      <c r="BD31" s="396"/>
      <c r="BE31" s="396"/>
      <c r="BF31" s="396"/>
      <c r="BG31" s="396"/>
      <c r="BH31" s="396"/>
      <c r="BI31" s="396"/>
      <c r="BJ31" s="396"/>
      <c r="BK31" s="396"/>
      <c r="BL31" s="396"/>
      <c r="BM31" s="396"/>
      <c r="BN31" s="396"/>
      <c r="BO31" s="396"/>
      <c r="BP31" s="396"/>
      <c r="BQ31" s="396"/>
      <c r="BR31" s="396"/>
      <c r="BS31" s="396"/>
      <c r="BT31" s="396"/>
      <c r="BU31" s="396"/>
      <c r="BV31" s="396"/>
      <c r="BW31" s="396"/>
      <c r="BX31" s="396"/>
      <c r="BY31" s="396"/>
      <c r="BZ31" s="396"/>
      <c r="CA31" s="396"/>
      <c r="CB31" s="396"/>
      <c r="CC31" s="396"/>
      <c r="CD31" s="396"/>
      <c r="CE31" s="396"/>
      <c r="CF31" s="396"/>
      <c r="CG31" s="396"/>
      <c r="CH31" s="396"/>
      <c r="CI31" s="396"/>
      <c r="CJ31" s="396"/>
      <c r="CK31" s="396"/>
      <c r="CL31" s="396"/>
      <c r="CM31" s="396"/>
      <c r="CN31" s="396"/>
      <c r="CO31" s="396"/>
      <c r="CP31" s="396"/>
      <c r="CQ31" s="396"/>
      <c r="CR31" s="396"/>
      <c r="CS31" s="396"/>
      <c r="CT31" s="396"/>
      <c r="CU31" s="396"/>
      <c r="CV31" s="396"/>
      <c r="CW31" s="396"/>
      <c r="CX31" s="396"/>
      <c r="CY31" s="396"/>
      <c r="CZ31" s="396"/>
      <c r="DA31" s="396"/>
      <c r="DB31" s="396"/>
      <c r="DC31" s="396"/>
      <c r="DD31" s="396"/>
      <c r="DE31" s="396"/>
      <c r="DF31" s="396"/>
      <c r="DG31" s="396"/>
      <c r="DH31" s="396"/>
      <c r="DI31" s="396"/>
      <c r="DJ31" s="396"/>
      <c r="DK31" s="396"/>
      <c r="DL31" s="396"/>
      <c r="DM31" s="396"/>
      <c r="DN31" s="396"/>
      <c r="DO31" s="396"/>
      <c r="DP31" s="396"/>
      <c r="DQ31" s="396"/>
      <c r="DR31" s="396"/>
      <c r="DS31" s="396"/>
      <c r="DT31" s="396"/>
      <c r="DU31" s="396"/>
      <c r="DV31" s="396"/>
      <c r="DW31" s="396"/>
      <c r="DX31" s="396"/>
      <c r="DY31" s="396"/>
      <c r="DZ31" s="396"/>
      <c r="EA31" s="396"/>
      <c r="EB31" s="396"/>
      <c r="EC31" s="396"/>
      <c r="ED31" s="396"/>
      <c r="EE31" s="396"/>
      <c r="EF31" s="396"/>
      <c r="EG31" s="396"/>
      <c r="EH31" s="396"/>
      <c r="EI31" s="396"/>
      <c r="EJ31" s="396"/>
      <c r="EK31" s="396"/>
      <c r="EL31" s="396"/>
      <c r="EM31" s="396"/>
      <c r="EN31" s="396"/>
      <c r="EO31" s="396"/>
      <c r="EP31" s="396"/>
      <c r="EQ31" s="396"/>
      <c r="ER31" s="396"/>
      <c r="ES31" s="396"/>
      <c r="ET31" s="396"/>
      <c r="EU31" s="396"/>
      <c r="EV31" s="396"/>
      <c r="EW31" s="396"/>
      <c r="EX31" s="396"/>
      <c r="EY31" s="396"/>
      <c r="EZ31" s="396"/>
      <c r="FA31" s="396"/>
      <c r="FB31" s="396"/>
      <c r="FC31" s="396"/>
      <c r="FD31" s="396"/>
      <c r="FE31" s="396"/>
      <c r="FF31" s="396"/>
      <c r="FG31" s="396"/>
      <c r="FH31" s="396"/>
      <c r="FI31" s="396"/>
      <c r="FJ31" s="396"/>
      <c r="FK31" s="396"/>
      <c r="FL31" s="396"/>
      <c r="FM31" s="396"/>
      <c r="FN31" s="396"/>
      <c r="FO31" s="396"/>
      <c r="FP31" s="396"/>
      <c r="FQ31" s="396"/>
      <c r="FR31" s="396"/>
      <c r="FS31" s="396"/>
      <c r="FT31" s="396"/>
      <c r="FU31" s="396"/>
      <c r="FV31" s="396"/>
      <c r="FW31" s="396"/>
      <c r="FX31" s="396"/>
      <c r="FY31" s="396"/>
      <c r="FZ31" s="396"/>
      <c r="GA31" s="396"/>
      <c r="GB31" s="396"/>
      <c r="GC31" s="396"/>
      <c r="GD31" s="396"/>
      <c r="GE31" s="396"/>
      <c r="GF31" s="396"/>
      <c r="GG31" s="396"/>
      <c r="GH31" s="396"/>
      <c r="GI31" s="396"/>
      <c r="GJ31" s="396"/>
      <c r="GK31" s="396"/>
      <c r="GL31" s="396"/>
      <c r="GM31" s="396"/>
      <c r="GN31" s="396"/>
      <c r="GO31" s="396"/>
      <c r="GP31" s="396"/>
      <c r="GQ31" s="396"/>
      <c r="GR31" s="396"/>
      <c r="GS31" s="396"/>
      <c r="GT31" s="396"/>
      <c r="GU31" s="396"/>
      <c r="GV31" s="396"/>
      <c r="GW31" s="396"/>
      <c r="GX31" s="396"/>
      <c r="GY31" s="396"/>
      <c r="GZ31" s="396"/>
      <c r="HA31" s="396"/>
      <c r="HB31" s="396"/>
      <c r="HC31" s="396"/>
      <c r="HD31" s="396"/>
      <c r="HE31" s="396"/>
      <c r="HF31" s="396"/>
      <c r="HG31" s="396"/>
      <c r="HH31" s="396"/>
      <c r="HI31" s="396"/>
      <c r="HJ31" s="396"/>
      <c r="HK31" s="396"/>
      <c r="HL31" s="396"/>
      <c r="HM31" s="396"/>
      <c r="HN31" s="396"/>
      <c r="HO31" s="396"/>
      <c r="HP31" s="396"/>
      <c r="HQ31" s="396"/>
      <c r="HR31" s="396"/>
      <c r="HS31" s="396"/>
      <c r="HT31" s="396"/>
      <c r="HU31" s="396"/>
      <c r="HV31" s="396"/>
      <c r="HW31" s="396"/>
      <c r="HX31" s="396"/>
      <c r="HY31" s="396"/>
      <c r="HZ31" s="396"/>
      <c r="IA31" s="396"/>
      <c r="IB31" s="396"/>
      <c r="IC31" s="396"/>
      <c r="ID31" s="396"/>
      <c r="IE31" s="396"/>
      <c r="IF31" s="396"/>
      <c r="IG31" s="396"/>
      <c r="IH31" s="396"/>
      <c r="II31" s="396"/>
      <c r="IJ31" s="396"/>
      <c r="IK31" s="396"/>
      <c r="IL31" s="396"/>
      <c r="IM31" s="396"/>
      <c r="IN31" s="396"/>
      <c r="IO31" s="396"/>
      <c r="IP31" s="396"/>
      <c r="IQ31" s="396"/>
      <c r="IR31" s="396"/>
      <c r="IS31" s="396"/>
      <c r="IT31" s="396"/>
      <c r="IU31" s="396"/>
      <c r="IV31" s="396"/>
      <c r="IW31" s="396"/>
      <c r="IX31" s="396"/>
      <c r="IY31" s="396"/>
      <c r="IZ31" s="396"/>
      <c r="JA31" s="396"/>
      <c r="JB31" s="396"/>
      <c r="JC31" s="396"/>
      <c r="JD31" s="396"/>
      <c r="JE31" s="396"/>
      <c r="JF31" s="396"/>
      <c r="JG31" s="396"/>
      <c r="JH31" s="396"/>
      <c r="JI31" s="396"/>
      <c r="JJ31" s="396"/>
      <c r="JK31" s="396"/>
      <c r="JL31" s="396"/>
      <c r="JM31" s="396"/>
      <c r="JN31" s="396"/>
      <c r="JO31" s="396"/>
      <c r="JP31" s="396"/>
      <c r="JQ31" s="396"/>
      <c r="JR31" s="396"/>
      <c r="JS31" s="396"/>
      <c r="JT31" s="396"/>
      <c r="JU31" s="396"/>
      <c r="JV31" s="396"/>
      <c r="JW31" s="396"/>
      <c r="JX31" s="396"/>
      <c r="JY31" s="396"/>
      <c r="JZ31" s="396"/>
      <c r="KA31" s="396"/>
      <c r="KB31" s="396"/>
      <c r="KC31" s="396"/>
      <c r="KD31" s="396"/>
      <c r="KE31" s="396"/>
      <c r="KF31" s="396"/>
      <c r="KG31" s="396"/>
      <c r="KH31" s="396"/>
      <c r="KI31" s="396"/>
      <c r="KJ31" s="396"/>
      <c r="KK31" s="396"/>
      <c r="KL31" s="396"/>
      <c r="KM31" s="396"/>
      <c r="KN31" s="396"/>
      <c r="KO31" s="396"/>
      <c r="KP31" s="396"/>
      <c r="KQ31" s="396"/>
      <c r="KR31" s="396"/>
      <c r="KS31" s="396"/>
      <c r="KT31" s="396"/>
      <c r="KU31" s="396"/>
      <c r="KV31" s="396"/>
      <c r="KW31" s="396"/>
      <c r="KX31" s="396"/>
      <c r="KY31" s="396"/>
      <c r="KZ31" s="396"/>
      <c r="LA31" s="396"/>
      <c r="LB31" s="396"/>
      <c r="LC31" s="396"/>
      <c r="LD31" s="396"/>
      <c r="LE31" s="396"/>
      <c r="LF31" s="396"/>
      <c r="LG31" s="396"/>
      <c r="LH31" s="396"/>
      <c r="LI31" s="396"/>
      <c r="LJ31" s="396"/>
      <c r="LK31" s="396"/>
      <c r="LL31" s="396"/>
      <c r="LM31" s="396"/>
      <c r="LN31" s="396"/>
      <c r="LO31" s="396"/>
      <c r="LP31" s="396"/>
      <c r="LQ31" s="396"/>
      <c r="LR31" s="396"/>
      <c r="LS31" s="396"/>
      <c r="LT31" s="396"/>
      <c r="LU31" s="396"/>
      <c r="LV31" s="396"/>
      <c r="LW31" s="396"/>
      <c r="LX31" s="396"/>
      <c r="LY31" s="396"/>
      <c r="LZ31" s="396"/>
      <c r="MA31" s="396"/>
      <c r="MB31" s="396"/>
      <c r="MC31" s="396"/>
      <c r="MD31" s="396"/>
      <c r="ME31" s="396"/>
      <c r="MF31" s="396"/>
      <c r="MG31" s="396"/>
      <c r="MH31" s="396"/>
      <c r="MI31" s="396"/>
      <c r="MJ31" s="396"/>
      <c r="MK31" s="396"/>
      <c r="ML31" s="396"/>
      <c r="MM31" s="396"/>
      <c r="MN31" s="396"/>
      <c r="MO31" s="396"/>
      <c r="MP31" s="396"/>
      <c r="MQ31" s="396"/>
      <c r="MR31" s="396"/>
      <c r="MS31" s="396"/>
      <c r="MT31" s="396"/>
      <c r="MU31" s="396"/>
      <c r="MV31" s="396"/>
      <c r="MW31" s="396"/>
      <c r="MX31" s="396"/>
      <c r="MY31" s="396"/>
      <c r="MZ31" s="396"/>
      <c r="NA31" s="396"/>
      <c r="NB31" s="396"/>
      <c r="NC31" s="396"/>
      <c r="ND31" s="396"/>
      <c r="NE31" s="396"/>
      <c r="NF31" s="396"/>
      <c r="NG31" s="396"/>
      <c r="NH31" s="396"/>
      <c r="NI31" s="396"/>
      <c r="NJ31" s="396"/>
      <c r="NK31" s="396"/>
      <c r="NL31" s="396"/>
      <c r="NM31" s="396"/>
      <c r="NN31" s="396"/>
      <c r="NO31" s="396"/>
      <c r="NP31" s="396"/>
      <c r="NQ31" s="396"/>
      <c r="NR31" s="396"/>
      <c r="NS31" s="396"/>
      <c r="NT31" s="396"/>
      <c r="NU31" s="396"/>
      <c r="NV31" s="396"/>
      <c r="NW31" s="396"/>
      <c r="NX31" s="396"/>
      <c r="NY31" s="396"/>
      <c r="NZ31" s="396"/>
      <c r="OA31" s="396"/>
      <c r="OB31" s="396"/>
      <c r="OC31" s="396"/>
      <c r="OD31" s="396"/>
      <c r="OE31" s="396"/>
      <c r="OF31" s="396"/>
      <c r="OG31" s="396"/>
      <c r="OH31" s="396"/>
      <c r="OI31" s="396"/>
      <c r="OJ31" s="396"/>
      <c r="OK31" s="396"/>
      <c r="OL31" s="396"/>
      <c r="OM31" s="396"/>
      <c r="ON31" s="396"/>
      <c r="OO31" s="396"/>
      <c r="OP31" s="396"/>
      <c r="OQ31" s="396"/>
      <c r="OR31" s="396"/>
      <c r="OS31" s="396"/>
      <c r="OT31" s="396"/>
      <c r="OU31" s="396"/>
      <c r="OV31" s="396"/>
      <c r="OW31" s="396"/>
      <c r="OX31" s="396"/>
      <c r="OY31" s="396"/>
      <c r="OZ31" s="396"/>
      <c r="PA31" s="396"/>
      <c r="PB31" s="396"/>
      <c r="PC31" s="396"/>
      <c r="PD31" s="396"/>
      <c r="PE31" s="396"/>
      <c r="PF31" s="396"/>
      <c r="PG31" s="396"/>
      <c r="PH31" s="396"/>
      <c r="PI31" s="396"/>
      <c r="PJ31" s="396"/>
      <c r="PK31" s="396"/>
      <c r="PL31" s="396"/>
      <c r="PM31" s="396"/>
      <c r="PN31" s="396"/>
      <c r="PO31" s="396"/>
      <c r="PP31" s="396"/>
      <c r="PQ31" s="396"/>
      <c r="PR31" s="396"/>
      <c r="PS31" s="396"/>
      <c r="PT31" s="396"/>
      <c r="PU31" s="396"/>
      <c r="PV31" s="396"/>
      <c r="PW31" s="396"/>
      <c r="PX31" s="396"/>
      <c r="PY31" s="396"/>
      <c r="PZ31" s="396"/>
      <c r="QA31" s="396"/>
      <c r="QB31" s="396"/>
      <c r="QC31" s="396"/>
      <c r="QD31" s="396"/>
      <c r="QE31" s="396"/>
      <c r="QF31" s="396"/>
      <c r="QG31" s="396"/>
      <c r="QH31" s="396"/>
      <c r="QI31" s="396"/>
      <c r="QJ31" s="396"/>
      <c r="QK31" s="396"/>
      <c r="QL31" s="396"/>
      <c r="QM31" s="396"/>
      <c r="QN31" s="396"/>
      <c r="QO31" s="396"/>
      <c r="QP31" s="396"/>
      <c r="QQ31" s="396"/>
      <c r="QR31" s="396"/>
      <c r="QS31" s="396"/>
      <c r="QT31" s="396"/>
      <c r="QU31" s="396"/>
      <c r="QV31" s="396"/>
      <c r="QW31" s="396"/>
      <c r="QX31" s="396"/>
      <c r="QY31" s="396"/>
      <c r="QZ31" s="396"/>
      <c r="RA31" s="396"/>
      <c r="RB31" s="396"/>
      <c r="RC31" s="396"/>
      <c r="RD31" s="396"/>
      <c r="RE31" s="396"/>
      <c r="RF31" s="396"/>
      <c r="RG31" s="396"/>
      <c r="RH31" s="396"/>
      <c r="RI31" s="396"/>
      <c r="RJ31" s="396"/>
      <c r="RK31" s="396"/>
      <c r="RL31" s="396"/>
      <c r="RM31" s="396"/>
      <c r="RN31" s="396"/>
      <c r="RO31" s="396"/>
      <c r="RP31" s="396"/>
      <c r="RQ31" s="396"/>
      <c r="RR31" s="396"/>
      <c r="RS31" s="396"/>
      <c r="RT31" s="396"/>
      <c r="RU31" s="396"/>
      <c r="RV31" s="396"/>
      <c r="RW31" s="396"/>
      <c r="RX31" s="396"/>
      <c r="RY31" s="396"/>
      <c r="RZ31" s="396"/>
      <c r="SA31" s="396"/>
      <c r="SB31" s="396"/>
      <c r="SC31" s="396"/>
      <c r="SD31" s="396"/>
      <c r="SE31" s="396"/>
      <c r="SF31" s="396"/>
      <c r="SG31" s="396"/>
      <c r="SH31" s="396"/>
      <c r="SI31" s="396"/>
      <c r="SJ31" s="396"/>
      <c r="SK31" s="396"/>
      <c r="SL31" s="396"/>
      <c r="SM31" s="396"/>
      <c r="SN31" s="396"/>
      <c r="SO31" s="396"/>
      <c r="SP31" s="396"/>
      <c r="SQ31" s="396"/>
      <c r="SR31" s="396"/>
      <c r="SS31" s="396"/>
      <c r="ST31" s="396"/>
      <c r="SU31" s="396"/>
      <c r="SV31" s="396"/>
      <c r="SW31" s="396"/>
      <c r="SX31" s="396"/>
      <c r="SY31" s="396"/>
      <c r="SZ31" s="396"/>
      <c r="TA31" s="396"/>
      <c r="TB31" s="396"/>
      <c r="TC31" s="396"/>
      <c r="TD31" s="396"/>
      <c r="TE31" s="396"/>
      <c r="TF31" s="396"/>
      <c r="TG31" s="396"/>
      <c r="TH31" s="396"/>
      <c r="TI31" s="396"/>
      <c r="TJ31" s="396"/>
      <c r="TK31" s="396"/>
      <c r="TL31" s="396"/>
      <c r="TM31" s="396"/>
      <c r="TN31" s="396"/>
      <c r="TO31" s="396"/>
      <c r="TP31" s="396"/>
      <c r="TQ31" s="396"/>
      <c r="TR31" s="396"/>
      <c r="TS31" s="396"/>
      <c r="TT31" s="396"/>
      <c r="TU31" s="396"/>
      <c r="TV31" s="396"/>
      <c r="TW31" s="396"/>
      <c r="TX31" s="396"/>
      <c r="TY31" s="396"/>
      <c r="TZ31" s="396"/>
      <c r="UA31" s="396"/>
      <c r="UB31" s="396"/>
      <c r="UC31" s="396"/>
      <c r="UD31" s="396"/>
      <c r="UE31" s="396"/>
      <c r="UF31" s="396"/>
      <c r="UG31" s="396"/>
      <c r="UH31" s="396"/>
      <c r="UI31" s="396"/>
      <c r="UJ31" s="396"/>
      <c r="UK31" s="396"/>
      <c r="UL31" s="396"/>
      <c r="UM31" s="396"/>
      <c r="UN31" s="396"/>
      <c r="UO31" s="396"/>
      <c r="UP31" s="396"/>
      <c r="UQ31" s="396"/>
      <c r="UR31" s="396"/>
      <c r="US31" s="396"/>
      <c r="UT31" s="396"/>
      <c r="UU31" s="396"/>
      <c r="UV31" s="396"/>
      <c r="UW31" s="396"/>
      <c r="UX31" s="396"/>
      <c r="UY31" s="396"/>
      <c r="UZ31" s="396"/>
      <c r="VA31" s="396"/>
      <c r="VB31" s="396"/>
      <c r="VC31" s="396"/>
      <c r="VD31" s="396"/>
      <c r="VE31" s="396"/>
      <c r="VF31" s="396"/>
      <c r="VG31" s="396"/>
      <c r="VH31" s="396"/>
      <c r="VI31" s="396"/>
      <c r="VJ31" s="396"/>
      <c r="VK31" s="396"/>
      <c r="VL31" s="396"/>
      <c r="VM31" s="396"/>
      <c r="VN31" s="396"/>
      <c r="VO31" s="396"/>
      <c r="VP31" s="396"/>
      <c r="VQ31" s="396"/>
      <c r="VR31" s="396"/>
      <c r="VS31" s="396"/>
      <c r="VT31" s="396"/>
      <c r="VU31" s="396"/>
      <c r="VV31" s="396"/>
      <c r="VW31" s="396"/>
      <c r="VX31" s="396"/>
      <c r="VY31" s="396"/>
      <c r="VZ31" s="396"/>
      <c r="WA31" s="396"/>
      <c r="WB31" s="396"/>
      <c r="WC31" s="396"/>
      <c r="WD31" s="396"/>
      <c r="WE31" s="396"/>
      <c r="WF31" s="396"/>
      <c r="WG31" s="396"/>
      <c r="WH31" s="396"/>
      <c r="WI31" s="396"/>
      <c r="WJ31" s="396"/>
      <c r="WK31" s="396"/>
      <c r="WL31" s="396"/>
      <c r="WM31" s="396"/>
      <c r="WN31" s="396"/>
      <c r="WO31" s="396"/>
      <c r="WP31" s="396"/>
      <c r="WQ31" s="396"/>
      <c r="WR31" s="396"/>
      <c r="WS31" s="396"/>
      <c r="WT31" s="396"/>
      <c r="WU31" s="396"/>
      <c r="WV31" s="396"/>
      <c r="WW31" s="396"/>
      <c r="WX31" s="396"/>
      <c r="WY31" s="396"/>
      <c r="WZ31" s="396"/>
      <c r="XA31" s="396"/>
      <c r="XB31" s="396"/>
      <c r="XC31" s="396"/>
      <c r="XD31" s="396"/>
      <c r="XE31" s="396"/>
      <c r="XF31" s="396"/>
      <c r="XG31" s="396"/>
      <c r="XH31" s="396"/>
      <c r="XI31" s="396"/>
      <c r="XJ31" s="396"/>
      <c r="XK31" s="396"/>
      <c r="XL31" s="396"/>
      <c r="XM31" s="396"/>
      <c r="XN31" s="396"/>
      <c r="XO31" s="396"/>
      <c r="XP31" s="396"/>
      <c r="XQ31" s="396"/>
      <c r="XR31" s="396"/>
      <c r="XS31" s="396"/>
      <c r="XT31" s="396"/>
      <c r="XU31" s="396"/>
      <c r="XV31" s="396"/>
      <c r="XW31" s="396"/>
      <c r="XX31" s="396"/>
      <c r="XY31" s="396"/>
      <c r="XZ31" s="396"/>
      <c r="YA31" s="396"/>
      <c r="YB31" s="396"/>
      <c r="YC31" s="396"/>
      <c r="YD31" s="396"/>
      <c r="YE31" s="396"/>
      <c r="YF31" s="396"/>
      <c r="YG31" s="396"/>
      <c r="YH31" s="396"/>
      <c r="YI31" s="396"/>
      <c r="YJ31" s="396"/>
      <c r="YK31" s="396"/>
      <c r="YL31" s="396"/>
      <c r="YM31" s="396"/>
      <c r="YN31" s="396"/>
      <c r="YO31" s="396"/>
      <c r="YP31" s="396"/>
      <c r="YQ31" s="396"/>
      <c r="YR31" s="382"/>
      <c r="YS31" s="382"/>
      <c r="YT31" s="382"/>
      <c r="YU31" s="382"/>
      <c r="YV31" s="382"/>
      <c r="YW31" s="382"/>
      <c r="YX31" s="382"/>
      <c r="YY31" s="382"/>
      <c r="YZ31" s="382"/>
      <c r="ZA31" s="382"/>
      <c r="ZB31" s="382"/>
      <c r="ZC31" s="382"/>
      <c r="ZD31" s="382"/>
      <c r="ZE31" s="382"/>
      <c r="ZF31" s="382"/>
      <c r="ZG31" s="382"/>
      <c r="ZH31" s="382"/>
      <c r="ZI31" s="382"/>
      <c r="ZJ31" s="382"/>
      <c r="ZK31" s="382"/>
      <c r="ZL31" s="382"/>
      <c r="ZM31" s="382"/>
      <c r="ZN31" s="382"/>
      <c r="ZO31" s="382"/>
      <c r="ZP31" s="382"/>
      <c r="ZQ31" s="382"/>
      <c r="ZR31" s="382"/>
      <c r="ZS31" s="382"/>
      <c r="ZT31" s="382"/>
      <c r="ZU31" s="382"/>
      <c r="ZV31" s="382"/>
      <c r="ZW31" s="382"/>
      <c r="ZX31" s="382"/>
      <c r="ZY31" s="382"/>
      <c r="ZZ31" s="382"/>
      <c r="AAA31" s="382"/>
      <c r="AAB31" s="382"/>
      <c r="AAC31" s="382"/>
      <c r="AAD31" s="382"/>
      <c r="AAE31" s="382"/>
      <c r="AAF31" s="382"/>
      <c r="AAG31" s="382"/>
      <c r="AAH31" s="382"/>
      <c r="AAI31" s="382"/>
      <c r="AAJ31" s="382"/>
      <c r="AAK31" s="382"/>
      <c r="AAL31" s="382"/>
      <c r="AAM31" s="382"/>
      <c r="AAN31" s="382"/>
      <c r="AAO31" s="382"/>
      <c r="AAP31" s="382"/>
      <c r="AAQ31" s="382"/>
      <c r="AAR31" s="382"/>
      <c r="AAS31" s="382"/>
      <c r="AAT31" s="382"/>
      <c r="AAU31" s="382"/>
      <c r="AAV31" s="382"/>
      <c r="AAW31" s="382"/>
      <c r="AAX31" s="382"/>
      <c r="AAY31" s="382"/>
      <c r="AAZ31" s="382"/>
      <c r="ABA31" s="382"/>
      <c r="ABB31" s="382"/>
      <c r="ABC31" s="382"/>
      <c r="ABD31" s="382"/>
      <c r="ABE31" s="382"/>
      <c r="ABF31" s="382"/>
      <c r="ABG31" s="382"/>
      <c r="ABH31" s="382"/>
      <c r="ABI31" s="382"/>
      <c r="ABJ31" s="382"/>
      <c r="ABK31" s="382"/>
      <c r="ABL31" s="382"/>
      <c r="ABM31" s="382"/>
      <c r="ABN31" s="382"/>
      <c r="ABO31" s="382"/>
      <c r="ABP31" s="382"/>
      <c r="ABQ31" s="382"/>
      <c r="ABR31" s="382"/>
      <c r="ABS31" s="382"/>
      <c r="ABT31" s="382"/>
      <c r="ABU31" s="382"/>
      <c r="ABV31" s="382"/>
      <c r="ABW31" s="382"/>
      <c r="ABX31" s="382"/>
      <c r="ABY31" s="382"/>
      <c r="ABZ31" s="382"/>
      <c r="ACA31" s="382"/>
      <c r="ACB31" s="382"/>
      <c r="ACC31" s="382"/>
      <c r="ACD31" s="382"/>
      <c r="ACE31" s="382"/>
      <c r="ACF31" s="382"/>
      <c r="ACG31" s="382"/>
      <c r="ACH31" s="382"/>
      <c r="ACI31" s="382"/>
      <c r="ACJ31" s="382"/>
      <c r="ACK31" s="382"/>
      <c r="ACL31" s="382"/>
      <c r="ACM31" s="382"/>
      <c r="ACN31" s="382"/>
      <c r="ACO31" s="382"/>
      <c r="ACP31" s="382"/>
      <c r="ACQ31" s="382"/>
      <c r="ACR31" s="382"/>
      <c r="ACS31" s="382"/>
      <c r="ACT31" s="382"/>
      <c r="ACU31" s="382"/>
      <c r="ACV31" s="382"/>
      <c r="ACW31" s="382"/>
      <c r="ACX31" s="382"/>
      <c r="ACY31" s="382"/>
      <c r="ACZ31" s="382"/>
      <c r="ADA31" s="382"/>
      <c r="ADB31" s="382"/>
      <c r="ADC31" s="382"/>
      <c r="ADD31" s="382"/>
      <c r="ADE31" s="382"/>
      <c r="ADF31" s="382"/>
      <c r="ADG31" s="382"/>
      <c r="ADH31" s="382"/>
      <c r="ADI31" s="382"/>
      <c r="ADJ31" s="382"/>
      <c r="ADK31" s="382"/>
      <c r="ADL31" s="382"/>
      <c r="ADM31" s="382"/>
      <c r="ADN31" s="382"/>
      <c r="ADO31" s="382"/>
      <c r="ADP31" s="382"/>
      <c r="ADQ31" s="382"/>
      <c r="ADR31" s="382"/>
      <c r="ADS31" s="382"/>
      <c r="ADT31" s="382"/>
      <c r="ADU31" s="382"/>
      <c r="ADV31" s="382"/>
      <c r="ADW31" s="382"/>
      <c r="ADX31" s="382"/>
      <c r="ADY31" s="382"/>
      <c r="ADZ31" s="382"/>
      <c r="AEA31" s="382"/>
      <c r="AEB31" s="382"/>
      <c r="AEC31" s="382"/>
      <c r="AED31" s="382"/>
      <c r="AEE31" s="382"/>
      <c r="AEF31" s="382"/>
      <c r="AEG31" s="382"/>
      <c r="AEH31" s="382"/>
      <c r="AEI31" s="382"/>
      <c r="AEJ31" s="382"/>
      <c r="AEK31" s="382"/>
      <c r="AEL31" s="382"/>
      <c r="AEM31" s="382"/>
      <c r="AEN31" s="382"/>
      <c r="AEO31" s="382"/>
      <c r="AEP31" s="382"/>
      <c r="AEQ31" s="382"/>
      <c r="AER31" s="382"/>
      <c r="AES31" s="382"/>
      <c r="AET31" s="382"/>
      <c r="AEU31" s="382"/>
      <c r="AEV31" s="382"/>
      <c r="AEW31" s="382"/>
      <c r="AEX31" s="382"/>
      <c r="AEY31" s="382"/>
      <c r="AEZ31" s="382"/>
      <c r="AFA31" s="382"/>
      <c r="AFB31" s="382"/>
      <c r="AFC31" s="382"/>
      <c r="AFD31" s="382"/>
      <c r="AFE31" s="382"/>
      <c r="AFF31" s="382"/>
      <c r="AFG31" s="382"/>
      <c r="AFH31" s="382"/>
      <c r="AFI31" s="382"/>
      <c r="AFJ31" s="382"/>
      <c r="AFK31" s="382"/>
      <c r="AFL31" s="382"/>
      <c r="AFM31" s="382"/>
      <c r="AFN31" s="382"/>
      <c r="AFO31" s="382"/>
      <c r="AFP31" s="382"/>
      <c r="AFQ31" s="382"/>
      <c r="AFR31" s="382"/>
      <c r="AFS31" s="382"/>
      <c r="AFT31" s="382"/>
      <c r="AFU31" s="382"/>
      <c r="AFV31" s="382"/>
      <c r="AFW31" s="382"/>
      <c r="AFX31" s="382"/>
      <c r="AFY31" s="382"/>
      <c r="AFZ31" s="382"/>
      <c r="AGA31" s="382"/>
      <c r="AGB31" s="382"/>
      <c r="AGC31" s="382"/>
      <c r="AGD31" s="382"/>
      <c r="AGE31" s="382"/>
      <c r="AGF31" s="382"/>
      <c r="AGG31" s="382"/>
      <c r="AGH31" s="382"/>
      <c r="AGI31" s="382"/>
      <c r="AGJ31" s="382"/>
      <c r="AGK31" s="382"/>
      <c r="AGL31" s="382"/>
      <c r="AGM31" s="382"/>
      <c r="AGN31" s="382"/>
      <c r="AGO31" s="382"/>
      <c r="AGP31" s="382"/>
      <c r="AGQ31" s="382"/>
      <c r="AGR31" s="382"/>
      <c r="AGS31" s="382"/>
      <c r="AGT31" s="382"/>
      <c r="AGU31" s="382"/>
      <c r="AGV31" s="382"/>
      <c r="AGW31" s="382"/>
      <c r="AGX31" s="382"/>
      <c r="AGY31" s="382"/>
      <c r="AGZ31" s="382"/>
      <c r="AHA31" s="382"/>
      <c r="AHB31" s="382"/>
      <c r="AHC31" s="382"/>
      <c r="AHD31" s="382"/>
      <c r="AHE31" s="382"/>
      <c r="AHF31" s="382"/>
      <c r="AHG31" s="382"/>
      <c r="AHH31" s="382"/>
      <c r="AHI31" s="382"/>
      <c r="AHJ31" s="382"/>
      <c r="AHK31" s="382"/>
      <c r="AHL31" s="382"/>
      <c r="AHM31" s="382"/>
      <c r="AHN31" s="382"/>
      <c r="AHO31" s="382"/>
      <c r="AHP31" s="382"/>
      <c r="AHQ31" s="382"/>
      <c r="AHR31" s="382"/>
      <c r="AHS31" s="382"/>
      <c r="AHT31" s="382"/>
      <c r="AHU31" s="382"/>
      <c r="AHV31" s="382"/>
      <c r="AHW31" s="382"/>
      <c r="AHX31" s="382"/>
      <c r="AHY31" s="382"/>
      <c r="AHZ31" s="382"/>
      <c r="AIA31" s="382"/>
      <c r="AIB31" s="382"/>
      <c r="AIC31" s="382"/>
      <c r="AID31" s="382"/>
      <c r="AIE31" s="382"/>
      <c r="AIF31" s="382"/>
      <c r="AIG31" s="382"/>
      <c r="AIH31" s="382"/>
      <c r="AII31" s="382"/>
      <c r="AIJ31" s="382"/>
      <c r="AIK31" s="382"/>
      <c r="AIL31" s="382"/>
      <c r="AIM31" s="382"/>
      <c r="AIN31" s="382"/>
      <c r="AIO31" s="382"/>
      <c r="AIP31" s="382"/>
      <c r="AIQ31" s="382"/>
      <c r="AIR31" s="382"/>
      <c r="AIS31" s="382"/>
      <c r="AIT31" s="382"/>
      <c r="AIU31" s="382"/>
      <c r="AIV31" s="382"/>
      <c r="AIW31" s="382"/>
      <c r="AIX31" s="382"/>
      <c r="AIY31" s="382"/>
      <c r="AIZ31" s="382"/>
      <c r="AJA31" s="382"/>
      <c r="AJB31" s="382"/>
      <c r="AJC31" s="382"/>
      <c r="AJD31" s="382"/>
      <c r="AJE31" s="382"/>
      <c r="AJF31" s="382"/>
      <c r="AJG31" s="382"/>
      <c r="AJH31" s="382"/>
      <c r="AJI31" s="382"/>
      <c r="AJJ31" s="382"/>
      <c r="AJK31" s="382"/>
      <c r="AJL31" s="382"/>
      <c r="AJM31" s="382"/>
      <c r="AJN31" s="382"/>
      <c r="AJO31" s="382"/>
      <c r="AJP31" s="382"/>
      <c r="AJQ31" s="382"/>
      <c r="AJR31" s="382"/>
      <c r="AJS31" s="382"/>
      <c r="AJT31" s="382"/>
      <c r="AJU31" s="382"/>
      <c r="AJV31" s="382"/>
      <c r="AJW31" s="382"/>
      <c r="AJX31" s="382"/>
      <c r="AJY31" s="382"/>
      <c r="AJZ31" s="382"/>
      <c r="AKA31" s="382"/>
      <c r="AKB31" s="382"/>
      <c r="AKC31" s="382"/>
      <c r="AKD31" s="382"/>
      <c r="AKE31" s="382"/>
      <c r="AKF31" s="382"/>
      <c r="AKG31" s="382"/>
      <c r="AKH31" s="382"/>
      <c r="AKI31" s="382"/>
      <c r="AKJ31" s="382"/>
      <c r="AKK31" s="382"/>
      <c r="AKL31" s="382"/>
      <c r="AKM31" s="382"/>
      <c r="AKN31" s="382"/>
      <c r="AKO31" s="382"/>
      <c r="AKP31" s="382"/>
      <c r="AKQ31" s="382"/>
      <c r="AKR31" s="382"/>
      <c r="AKS31" s="382"/>
      <c r="AKT31" s="382"/>
      <c r="AKU31" s="382"/>
      <c r="AKV31" s="382"/>
      <c r="AKW31" s="382"/>
      <c r="AKX31" s="382"/>
      <c r="AKY31" s="382"/>
      <c r="AKZ31" s="382"/>
      <c r="ALA31" s="382"/>
      <c r="ALB31" s="382"/>
      <c r="ALC31" s="382"/>
      <c r="ALD31" s="382"/>
      <c r="ALE31" s="382"/>
      <c r="ALF31" s="382"/>
      <c r="ALG31" s="382"/>
      <c r="ALH31" s="382"/>
      <c r="ALI31" s="382"/>
      <c r="ALJ31" s="382"/>
      <c r="ALK31" s="382"/>
      <c r="ALL31" s="382"/>
      <c r="ALM31" s="382"/>
      <c r="ALN31" s="382"/>
      <c r="ALO31" s="382"/>
      <c r="ALP31" s="382"/>
      <c r="ALQ31" s="382"/>
      <c r="ALR31" s="382"/>
      <c r="ALS31" s="382"/>
      <c r="ALT31" s="382"/>
      <c r="ALU31" s="382"/>
      <c r="ALV31" s="382"/>
      <c r="ALW31" s="382"/>
      <c r="ALX31" s="382"/>
      <c r="ALY31" s="382"/>
      <c r="ALZ31" s="382"/>
      <c r="AMA31" s="382"/>
      <c r="AMB31" s="382"/>
      <c r="AMC31" s="382"/>
      <c r="AMD31" s="382"/>
      <c r="AME31" s="382"/>
      <c r="AMF31" s="382"/>
      <c r="AMG31" s="382"/>
      <c r="AMH31" s="382"/>
      <c r="AMI31" s="382"/>
      <c r="AMJ31" s="382"/>
      <c r="AMK31" s="382"/>
      <c r="AML31" s="382"/>
      <c r="AMM31" s="382"/>
      <c r="AMN31" s="382"/>
      <c r="AMO31" s="382"/>
      <c r="AMP31" s="382"/>
      <c r="AMQ31" s="382"/>
      <c r="AMR31" s="382"/>
      <c r="AMS31" s="382"/>
      <c r="AMT31" s="382"/>
      <c r="AMU31" s="382"/>
      <c r="AMV31" s="382"/>
      <c r="AMW31" s="382"/>
      <c r="AMX31" s="382"/>
      <c r="AMY31" s="382"/>
      <c r="AMZ31" s="382"/>
      <c r="ANA31" s="382"/>
      <c r="ANB31" s="382"/>
      <c r="ANC31" s="382"/>
      <c r="AND31" s="382"/>
      <c r="ANE31" s="382"/>
      <c r="ANF31" s="382"/>
      <c r="ANG31" s="382"/>
      <c r="ANH31" s="382"/>
      <c r="ANI31" s="382"/>
      <c r="ANJ31" s="382"/>
      <c r="ANK31" s="382"/>
      <c r="ANL31" s="382"/>
      <c r="ANM31" s="382"/>
      <c r="ANN31" s="382"/>
      <c r="ANO31" s="382"/>
      <c r="ANP31" s="382"/>
      <c r="ANQ31" s="382"/>
      <c r="ANR31" s="382"/>
      <c r="ANS31" s="382"/>
      <c r="ANT31" s="382"/>
      <c r="ANU31" s="382"/>
      <c r="ANV31" s="382"/>
      <c r="ANW31" s="382"/>
      <c r="ANX31" s="382"/>
      <c r="ANY31" s="382"/>
      <c r="ANZ31" s="382"/>
      <c r="AOA31" s="382"/>
      <c r="AOB31" s="382"/>
      <c r="AOC31" s="382"/>
      <c r="AOD31" s="382"/>
      <c r="AOE31" s="382"/>
      <c r="AOF31" s="382"/>
      <c r="AOG31" s="382"/>
      <c r="AOH31" s="382"/>
      <c r="AOI31" s="382"/>
      <c r="AOJ31" s="382"/>
      <c r="AOK31" s="382"/>
      <c r="AOL31" s="382"/>
      <c r="AOM31" s="382"/>
      <c r="AON31" s="382"/>
      <c r="AOO31" s="382"/>
      <c r="AOP31" s="382"/>
      <c r="AOQ31" s="382"/>
      <c r="AOR31" s="382"/>
      <c r="AOS31" s="382"/>
      <c r="AOT31" s="382"/>
      <c r="AOU31" s="382"/>
      <c r="AOV31" s="382"/>
      <c r="AOW31" s="382"/>
      <c r="AOX31" s="382"/>
      <c r="AOY31" s="382"/>
      <c r="AOZ31" s="382"/>
      <c r="APA31" s="382"/>
      <c r="APB31" s="382"/>
      <c r="APC31" s="382"/>
      <c r="APD31" s="382"/>
      <c r="APE31" s="382"/>
      <c r="APF31" s="382"/>
      <c r="APG31" s="382"/>
      <c r="APH31" s="382"/>
      <c r="API31" s="382"/>
      <c r="APJ31" s="382"/>
      <c r="APK31" s="382"/>
      <c r="APL31" s="382"/>
      <c r="APM31" s="382"/>
      <c r="APN31" s="382"/>
      <c r="APO31" s="382"/>
      <c r="APP31" s="382"/>
      <c r="APQ31" s="382"/>
      <c r="APR31" s="382"/>
      <c r="APS31" s="382"/>
      <c r="APT31" s="382"/>
      <c r="APU31" s="382"/>
      <c r="APV31" s="382"/>
      <c r="APW31" s="382"/>
      <c r="APX31" s="382"/>
      <c r="APY31" s="382"/>
      <c r="APZ31" s="382"/>
      <c r="AQA31" s="382"/>
      <c r="AQB31" s="382"/>
      <c r="AQC31" s="382"/>
      <c r="AQD31" s="382"/>
      <c r="AQE31" s="382"/>
      <c r="AQF31" s="382"/>
      <c r="AQG31" s="382"/>
      <c r="AQH31" s="382"/>
      <c r="AQI31" s="382"/>
      <c r="AQJ31" s="382"/>
      <c r="AQK31" s="382"/>
      <c r="AQL31" s="382"/>
      <c r="AQM31" s="382"/>
      <c r="AQN31" s="382"/>
      <c r="AQO31" s="382"/>
      <c r="AQP31" s="382"/>
      <c r="AQQ31" s="382"/>
      <c r="AQR31" s="382"/>
      <c r="AQS31" s="382"/>
      <c r="AQT31" s="382"/>
      <c r="AQU31" s="382"/>
      <c r="AQV31" s="382"/>
      <c r="AQW31" s="382"/>
      <c r="AQX31" s="382"/>
      <c r="AQY31" s="382"/>
      <c r="AQZ31" s="382"/>
      <c r="ARA31" s="382"/>
      <c r="ARB31" s="382"/>
      <c r="ARC31" s="382"/>
      <c r="ARD31" s="382"/>
      <c r="ARE31" s="382"/>
      <c r="ARF31" s="382"/>
      <c r="ARG31" s="382"/>
      <c r="ARH31" s="382"/>
      <c r="ARI31" s="382"/>
      <c r="ARJ31" s="382"/>
      <c r="ARK31" s="382"/>
      <c r="ARL31" s="382"/>
      <c r="ARM31" s="382"/>
      <c r="ARN31" s="382"/>
      <c r="ARO31" s="382"/>
      <c r="ARP31" s="382"/>
      <c r="ARQ31" s="382"/>
      <c r="ARR31" s="382"/>
      <c r="ARS31" s="382"/>
      <c r="ART31" s="382"/>
      <c r="ARU31" s="382"/>
      <c r="ARV31" s="382"/>
      <c r="ARW31" s="382"/>
      <c r="ARX31" s="382"/>
      <c r="ARY31" s="382"/>
      <c r="ARZ31" s="382"/>
      <c r="ASA31" s="382"/>
      <c r="ASB31" s="382"/>
      <c r="ASC31" s="382"/>
      <c r="ASD31" s="382"/>
      <c r="ASE31" s="382"/>
      <c r="ASF31" s="382"/>
      <c r="ASG31" s="382"/>
      <c r="ASH31" s="382"/>
      <c r="ASI31" s="382"/>
      <c r="ASJ31" s="382"/>
      <c r="ASK31" s="382"/>
      <c r="ASL31" s="382"/>
      <c r="ASM31" s="382"/>
      <c r="ASN31" s="382"/>
      <c r="ASO31" s="382"/>
      <c r="ASP31" s="382"/>
      <c r="ASQ31" s="382"/>
      <c r="ASR31" s="382"/>
      <c r="ASS31" s="382"/>
      <c r="AST31" s="382"/>
      <c r="ASU31" s="382"/>
      <c r="ASV31" s="382"/>
      <c r="ASW31" s="382"/>
      <c r="ASX31" s="382"/>
      <c r="ASY31" s="382"/>
      <c r="ASZ31" s="382"/>
      <c r="ATA31" s="382"/>
      <c r="ATB31" s="382"/>
      <c r="ATC31" s="382"/>
      <c r="ATD31" s="382"/>
      <c r="ATE31" s="382"/>
      <c r="ATF31" s="382"/>
      <c r="ATG31" s="382"/>
      <c r="ATH31" s="382"/>
      <c r="ATI31" s="382"/>
      <c r="ATJ31" s="382"/>
      <c r="ATK31" s="382"/>
      <c r="ATL31" s="382"/>
      <c r="ATM31" s="382"/>
      <c r="ATN31" s="382"/>
      <c r="ATO31" s="382"/>
      <c r="ATP31" s="382"/>
      <c r="ATQ31" s="382"/>
      <c r="ATR31" s="382"/>
      <c r="ATS31" s="382"/>
      <c r="ATT31" s="382"/>
      <c r="ATU31" s="382"/>
      <c r="ATV31" s="382"/>
      <c r="ATW31" s="382"/>
      <c r="ATX31" s="382"/>
      <c r="ATY31" s="382"/>
      <c r="ATZ31" s="382"/>
      <c r="AUA31" s="382"/>
      <c r="AUB31" s="382"/>
      <c r="AUC31" s="382"/>
      <c r="AUD31" s="382"/>
      <c r="AUE31" s="382"/>
      <c r="AUF31" s="382"/>
      <c r="AUG31" s="382"/>
      <c r="AUH31" s="382"/>
      <c r="AUI31" s="382"/>
      <c r="AUJ31" s="382"/>
      <c r="AUK31" s="382"/>
      <c r="AUL31" s="382"/>
      <c r="AUM31" s="382"/>
      <c r="AUN31" s="382"/>
      <c r="AUO31" s="382"/>
      <c r="AUP31" s="382"/>
      <c r="AUQ31" s="382"/>
      <c r="AUR31" s="382"/>
      <c r="AUS31" s="382"/>
      <c r="AUT31" s="382"/>
      <c r="AUU31" s="382"/>
      <c r="AUV31" s="382"/>
      <c r="AUW31" s="382"/>
      <c r="AUX31" s="382"/>
      <c r="AUY31" s="382"/>
      <c r="AUZ31" s="382"/>
      <c r="AVA31" s="382"/>
      <c r="AVB31" s="382"/>
      <c r="AVC31" s="382"/>
      <c r="AVD31" s="382"/>
      <c r="AVE31" s="382"/>
      <c r="AVF31" s="382"/>
      <c r="AVG31" s="382"/>
      <c r="AVH31" s="382"/>
      <c r="AVI31" s="382"/>
      <c r="AVJ31" s="382"/>
      <c r="AVK31" s="382"/>
      <c r="AVL31" s="382"/>
      <c r="AVM31" s="382"/>
      <c r="AVN31" s="382"/>
      <c r="AVO31" s="382"/>
      <c r="AVP31" s="382"/>
      <c r="AVQ31" s="382"/>
      <c r="AVR31" s="382"/>
      <c r="AVS31" s="382"/>
      <c r="AVT31" s="382"/>
      <c r="AVU31" s="382"/>
      <c r="AVV31" s="382"/>
      <c r="AVW31" s="382"/>
      <c r="AVX31" s="382"/>
      <c r="AVY31" s="382"/>
      <c r="AVZ31" s="382"/>
      <c r="AWA31" s="382"/>
      <c r="AWB31" s="382"/>
      <c r="AWC31" s="382"/>
      <c r="AWD31" s="382"/>
      <c r="AWE31" s="382"/>
      <c r="AWF31" s="382"/>
      <c r="AWG31" s="382"/>
      <c r="AWH31" s="382"/>
      <c r="AWI31" s="382"/>
      <c r="AWJ31" s="382"/>
      <c r="AWK31" s="382"/>
      <c r="AWL31" s="382"/>
      <c r="AWM31" s="382"/>
      <c r="AWN31" s="382"/>
      <c r="AWO31" s="382"/>
      <c r="AWP31" s="382"/>
      <c r="AWQ31" s="382"/>
      <c r="AWR31" s="382"/>
      <c r="AWS31" s="382"/>
      <c r="AWT31" s="382"/>
      <c r="AWU31" s="382"/>
      <c r="AWV31" s="382"/>
      <c r="AWW31" s="382"/>
      <c r="AWX31" s="382"/>
      <c r="AWY31" s="382"/>
      <c r="AWZ31" s="382"/>
      <c r="AXA31" s="382"/>
      <c r="AXB31" s="382"/>
      <c r="AXC31" s="382"/>
      <c r="AXD31" s="382"/>
      <c r="AXE31" s="382"/>
      <c r="AXF31" s="382"/>
      <c r="AXG31" s="382"/>
      <c r="AXH31" s="382"/>
      <c r="AXI31" s="382"/>
      <c r="AXJ31" s="382"/>
      <c r="AXK31" s="382"/>
      <c r="AXL31" s="382"/>
      <c r="AXM31" s="382"/>
      <c r="AXN31" s="382"/>
      <c r="AXO31" s="382"/>
      <c r="AXP31" s="382"/>
      <c r="AXQ31" s="382"/>
      <c r="AXR31" s="382"/>
      <c r="AXS31" s="382"/>
      <c r="AXT31" s="382"/>
      <c r="AXU31" s="382"/>
      <c r="AXV31" s="382"/>
      <c r="AXW31" s="382"/>
      <c r="AXX31" s="382"/>
      <c r="AXY31" s="382"/>
      <c r="AXZ31" s="382"/>
      <c r="AYA31" s="382"/>
      <c r="AYB31" s="382"/>
      <c r="AYC31" s="382"/>
      <c r="AYD31" s="382"/>
      <c r="AYE31" s="382"/>
      <c r="AYF31" s="382"/>
      <c r="AYG31" s="382"/>
      <c r="AYH31" s="382"/>
      <c r="AYI31" s="382"/>
      <c r="AYJ31" s="382"/>
      <c r="AYK31" s="382"/>
      <c r="AYL31" s="382"/>
      <c r="AYM31" s="382"/>
      <c r="AYN31" s="382"/>
      <c r="AYO31" s="382"/>
      <c r="AYP31" s="382"/>
      <c r="AYQ31" s="382"/>
      <c r="AYR31" s="382"/>
      <c r="AYS31" s="382"/>
      <c r="AYT31" s="382"/>
      <c r="AYU31" s="382"/>
      <c r="AYV31" s="382"/>
      <c r="AYW31" s="382"/>
      <c r="AYX31" s="382"/>
      <c r="AYY31" s="382"/>
      <c r="AYZ31" s="382"/>
      <c r="AZA31" s="382"/>
      <c r="AZB31" s="382"/>
      <c r="AZC31" s="382"/>
      <c r="AZD31" s="382"/>
      <c r="AZE31" s="382"/>
      <c r="AZF31" s="382"/>
      <c r="AZG31" s="382"/>
      <c r="AZH31" s="382"/>
      <c r="AZI31" s="382"/>
      <c r="AZJ31" s="382"/>
      <c r="AZK31" s="382"/>
      <c r="AZL31" s="382"/>
      <c r="AZM31" s="382"/>
      <c r="AZN31" s="382"/>
      <c r="AZO31" s="382"/>
      <c r="AZP31" s="382"/>
      <c r="AZQ31" s="382"/>
      <c r="AZR31" s="382"/>
      <c r="AZS31" s="382"/>
      <c r="AZT31" s="382"/>
      <c r="AZU31" s="382"/>
      <c r="AZV31" s="382"/>
      <c r="AZW31" s="382"/>
      <c r="AZX31" s="382"/>
      <c r="AZY31" s="382"/>
      <c r="AZZ31" s="382"/>
      <c r="BAA31" s="382"/>
      <c r="BAB31" s="382"/>
      <c r="BAC31" s="382"/>
      <c r="BAD31" s="382"/>
      <c r="BAE31" s="382"/>
      <c r="BAF31" s="382"/>
      <c r="BAG31" s="382"/>
      <c r="BAH31" s="382"/>
      <c r="BAI31" s="382"/>
      <c r="BAJ31" s="382"/>
      <c r="BAK31" s="382"/>
      <c r="BAL31" s="382"/>
      <c r="BAM31" s="382"/>
      <c r="BAN31" s="382"/>
      <c r="BAO31" s="382"/>
      <c r="BAP31" s="382"/>
      <c r="BAQ31" s="382"/>
      <c r="BAR31" s="382"/>
      <c r="BAS31" s="382"/>
      <c r="BAT31" s="382"/>
      <c r="BAU31" s="382"/>
      <c r="BAV31" s="382"/>
      <c r="BAW31" s="382"/>
      <c r="BAX31" s="382"/>
      <c r="BAY31" s="382"/>
      <c r="BAZ31" s="382"/>
      <c r="BBA31" s="382"/>
      <c r="BBB31" s="382"/>
      <c r="BBC31" s="382"/>
      <c r="BBD31" s="382"/>
      <c r="BBE31" s="382"/>
      <c r="BBF31" s="382"/>
      <c r="BBG31" s="382"/>
      <c r="BBH31" s="382"/>
      <c r="BBI31" s="382"/>
      <c r="BBJ31" s="382"/>
      <c r="BBK31" s="382"/>
      <c r="BBL31" s="382"/>
      <c r="BBM31" s="382"/>
      <c r="BBN31" s="382"/>
      <c r="BBO31" s="382"/>
      <c r="BBP31" s="382"/>
      <c r="BBQ31" s="382"/>
      <c r="BBR31" s="382"/>
      <c r="BBS31" s="382"/>
      <c r="BBT31" s="382"/>
      <c r="BBU31" s="382"/>
      <c r="BBV31" s="382"/>
      <c r="BBW31" s="382"/>
      <c r="BBX31" s="382"/>
      <c r="BBY31" s="382"/>
      <c r="BBZ31" s="382"/>
      <c r="BCA31" s="382"/>
      <c r="BCB31" s="382"/>
      <c r="BCC31" s="382"/>
      <c r="BCD31" s="382"/>
      <c r="BCE31" s="382"/>
      <c r="BCF31" s="382"/>
      <c r="BCG31" s="382"/>
      <c r="BCH31" s="382"/>
      <c r="BCI31" s="382"/>
      <c r="BCJ31" s="382"/>
      <c r="BCK31" s="382"/>
      <c r="BCL31" s="382"/>
      <c r="BCM31" s="382"/>
      <c r="BCN31" s="382"/>
      <c r="BCO31" s="382"/>
      <c r="BCP31" s="382"/>
      <c r="BCQ31" s="382"/>
      <c r="BCR31" s="382"/>
      <c r="BCS31" s="382"/>
      <c r="BCT31" s="382"/>
      <c r="BCU31" s="382"/>
      <c r="BCV31" s="382"/>
      <c r="BCW31" s="382"/>
      <c r="BCX31" s="382"/>
      <c r="BCY31" s="382"/>
      <c r="BCZ31" s="382"/>
      <c r="BDA31" s="382"/>
      <c r="BDB31" s="382"/>
      <c r="BDC31" s="382"/>
      <c r="BDD31" s="382"/>
      <c r="BDE31" s="382"/>
      <c r="BDF31" s="382"/>
      <c r="BDG31" s="382"/>
      <c r="BDH31" s="382"/>
      <c r="BDI31" s="382"/>
      <c r="BDJ31" s="382"/>
      <c r="BDK31" s="382"/>
      <c r="BDL31" s="382"/>
      <c r="BDM31" s="382"/>
      <c r="BDN31" s="382"/>
      <c r="BDO31" s="382"/>
      <c r="BDP31" s="382"/>
      <c r="BDQ31" s="382"/>
      <c r="BDR31" s="382"/>
      <c r="BDS31" s="382"/>
      <c r="BDT31" s="382"/>
      <c r="BDU31" s="382"/>
      <c r="BDV31" s="382"/>
      <c r="BDW31" s="382"/>
      <c r="BDX31" s="382"/>
      <c r="BDY31" s="382"/>
      <c r="BDZ31" s="382"/>
      <c r="BEA31" s="382"/>
      <c r="BEB31" s="382"/>
      <c r="BEC31" s="382"/>
      <c r="BED31" s="382"/>
      <c r="BEE31" s="382"/>
      <c r="BEF31" s="382"/>
      <c r="BEG31" s="382"/>
      <c r="BEH31" s="382"/>
      <c r="BEI31" s="382"/>
      <c r="BEJ31" s="382"/>
      <c r="BEK31" s="382"/>
      <c r="BEL31" s="382"/>
      <c r="BEM31" s="382"/>
      <c r="BEN31" s="382"/>
      <c r="BEO31" s="382"/>
      <c r="BEP31" s="382"/>
      <c r="BEQ31" s="382"/>
      <c r="BER31" s="382"/>
      <c r="BES31" s="382"/>
      <c r="BET31" s="382"/>
      <c r="BEU31" s="382"/>
      <c r="BEV31" s="382"/>
      <c r="BEW31" s="382"/>
      <c r="BEX31" s="382"/>
      <c r="BEY31" s="382"/>
      <c r="BEZ31" s="382"/>
      <c r="BFA31" s="382"/>
      <c r="BFB31" s="382"/>
      <c r="BFC31" s="382"/>
      <c r="BFD31" s="382"/>
      <c r="BFE31" s="382"/>
      <c r="BFF31" s="382"/>
      <c r="BFG31" s="382"/>
      <c r="BFH31" s="382"/>
      <c r="BFI31" s="382"/>
      <c r="BFJ31" s="382"/>
      <c r="BFK31" s="382"/>
      <c r="BFL31" s="382"/>
      <c r="BFM31" s="382"/>
      <c r="BFN31" s="382"/>
      <c r="BFO31" s="382"/>
      <c r="BFP31" s="382"/>
      <c r="BFQ31" s="382"/>
      <c r="BFR31" s="382"/>
      <c r="BFS31" s="382"/>
      <c r="BFT31" s="382"/>
      <c r="BFU31" s="382"/>
      <c r="BFV31" s="382"/>
      <c r="BFW31" s="382"/>
      <c r="BFX31" s="382"/>
      <c r="BFY31" s="382"/>
      <c r="BFZ31" s="382"/>
      <c r="BGA31" s="382"/>
      <c r="BGB31" s="382"/>
      <c r="BGC31" s="382"/>
      <c r="BGD31" s="382"/>
      <c r="BGE31" s="382"/>
      <c r="BGF31" s="382"/>
      <c r="BGG31" s="382"/>
      <c r="BGH31" s="382"/>
      <c r="BGI31" s="382"/>
      <c r="BGJ31" s="382"/>
      <c r="BGK31" s="382"/>
      <c r="BGL31" s="382"/>
      <c r="BGM31" s="382"/>
      <c r="BGN31" s="382"/>
      <c r="BGO31" s="382"/>
      <c r="BGP31" s="382"/>
      <c r="BGQ31" s="382"/>
      <c r="BGR31" s="382"/>
      <c r="BGS31" s="382"/>
      <c r="BGT31" s="382"/>
      <c r="BGU31" s="382"/>
      <c r="BGV31" s="382"/>
      <c r="BGW31" s="382"/>
      <c r="BGX31" s="382"/>
      <c r="BGY31" s="382"/>
      <c r="BGZ31" s="382"/>
      <c r="BHA31" s="382"/>
      <c r="BHB31" s="382"/>
      <c r="BHC31" s="382"/>
      <c r="BHD31" s="382"/>
      <c r="BHE31" s="382"/>
      <c r="BHF31" s="382"/>
      <c r="BHG31" s="382"/>
      <c r="BHH31" s="382"/>
      <c r="BHI31" s="382"/>
      <c r="BHJ31" s="382"/>
      <c r="BHK31" s="382"/>
      <c r="BHL31" s="382"/>
      <c r="BHM31" s="382"/>
      <c r="BHN31" s="382"/>
      <c r="BHO31" s="382"/>
      <c r="BHP31" s="382"/>
      <c r="BHQ31" s="382"/>
      <c r="BHR31" s="382"/>
      <c r="BHS31" s="382"/>
      <c r="BHT31" s="382"/>
      <c r="BHU31" s="382"/>
      <c r="BHV31" s="382"/>
      <c r="BHW31" s="382"/>
      <c r="BHX31" s="382"/>
      <c r="BHY31" s="382"/>
      <c r="BHZ31" s="382"/>
      <c r="BIA31" s="382"/>
      <c r="BIB31" s="382"/>
      <c r="BIC31" s="382"/>
      <c r="BID31" s="382"/>
      <c r="BIE31" s="382"/>
      <c r="BIF31" s="382"/>
      <c r="BIG31" s="382"/>
      <c r="BIH31" s="382"/>
      <c r="BII31" s="382"/>
      <c r="BIJ31" s="382"/>
      <c r="BIK31" s="382"/>
      <c r="BIL31" s="382"/>
      <c r="BIM31" s="382"/>
      <c r="BIN31" s="382"/>
      <c r="BIO31" s="382"/>
      <c r="BIP31" s="382"/>
      <c r="BIQ31" s="382"/>
      <c r="BIR31" s="382"/>
      <c r="BIS31" s="382"/>
      <c r="BIT31" s="382"/>
      <c r="BIU31" s="382"/>
      <c r="BIV31" s="382"/>
      <c r="BIW31" s="382"/>
      <c r="BIX31" s="382"/>
      <c r="BIY31" s="382"/>
      <c r="BIZ31" s="382"/>
      <c r="BJA31" s="382"/>
      <c r="BJB31" s="382"/>
      <c r="BJC31" s="382"/>
      <c r="BJD31" s="382"/>
      <c r="BJE31" s="382"/>
      <c r="BJF31" s="382"/>
      <c r="BJG31" s="382"/>
      <c r="BJH31" s="382"/>
      <c r="BJI31" s="382"/>
      <c r="BJJ31" s="382"/>
      <c r="BJK31" s="382"/>
      <c r="BJL31" s="382"/>
      <c r="BJM31" s="382"/>
      <c r="BJN31" s="382"/>
      <c r="BJO31" s="382"/>
      <c r="BJP31" s="382"/>
      <c r="BJQ31" s="382"/>
      <c r="BJR31" s="382"/>
      <c r="BJS31" s="382"/>
      <c r="BJT31" s="382"/>
      <c r="BJU31" s="382"/>
      <c r="BJV31" s="382"/>
      <c r="BJW31" s="382"/>
      <c r="BJX31" s="382"/>
      <c r="BJY31" s="382"/>
      <c r="BJZ31" s="382"/>
      <c r="BKA31" s="382"/>
      <c r="BKB31" s="382"/>
      <c r="BKC31" s="382"/>
      <c r="BKD31" s="382"/>
      <c r="BKE31" s="382"/>
      <c r="BKF31" s="382"/>
      <c r="BKG31" s="382"/>
      <c r="BKH31" s="382"/>
      <c r="BKI31" s="382"/>
      <c r="BKJ31" s="382"/>
      <c r="BKK31" s="382"/>
      <c r="BKL31" s="382"/>
      <c r="BKM31" s="382"/>
      <c r="BKN31" s="382"/>
      <c r="BKO31" s="382"/>
      <c r="BKP31" s="382"/>
      <c r="BKQ31" s="382"/>
      <c r="BKR31" s="382"/>
      <c r="BKS31" s="382"/>
      <c r="BKT31" s="382"/>
      <c r="BKU31" s="382"/>
      <c r="BKV31" s="382"/>
      <c r="BKW31" s="382"/>
      <c r="BKX31" s="382"/>
      <c r="BKY31" s="382"/>
      <c r="BKZ31" s="382"/>
      <c r="BLA31" s="382"/>
      <c r="BLB31" s="382"/>
      <c r="BLC31" s="382"/>
      <c r="BLD31" s="382"/>
      <c r="BLE31" s="382"/>
      <c r="BLF31" s="382"/>
      <c r="BLG31" s="382"/>
      <c r="BLH31" s="382"/>
      <c r="BLI31" s="382"/>
      <c r="BLJ31" s="382"/>
      <c r="BLK31" s="382"/>
      <c r="BLL31" s="382"/>
      <c r="BLM31" s="382"/>
      <c r="BLN31" s="382"/>
      <c r="BLO31" s="382"/>
      <c r="BLP31" s="382"/>
      <c r="BLQ31" s="382"/>
      <c r="BLR31" s="382"/>
      <c r="BLS31" s="382"/>
      <c r="BLT31" s="382"/>
      <c r="BLU31" s="382"/>
      <c r="BLV31" s="382"/>
      <c r="BLW31" s="382"/>
      <c r="BLX31" s="382"/>
      <c r="BLY31" s="382"/>
      <c r="BLZ31" s="382"/>
      <c r="BMA31" s="382"/>
      <c r="BMB31" s="382"/>
      <c r="BMC31" s="382"/>
      <c r="BMD31" s="382"/>
      <c r="BME31" s="382"/>
      <c r="BMF31" s="382"/>
      <c r="BMG31" s="382"/>
      <c r="BMH31" s="382"/>
      <c r="BMI31" s="382"/>
      <c r="BMJ31" s="382"/>
      <c r="BMK31" s="382"/>
      <c r="BML31" s="382"/>
      <c r="BMM31" s="382"/>
      <c r="BMN31" s="382"/>
      <c r="BMO31" s="382"/>
      <c r="BMP31" s="382"/>
      <c r="BMQ31" s="382"/>
      <c r="BMR31" s="382"/>
      <c r="BMS31" s="382"/>
      <c r="BMT31" s="382"/>
      <c r="BMU31" s="382"/>
      <c r="BMV31" s="382"/>
      <c r="BMW31" s="382"/>
      <c r="BMX31" s="382"/>
      <c r="BMY31" s="382"/>
      <c r="BMZ31" s="382"/>
      <c r="BNA31" s="382"/>
      <c r="BNB31" s="382"/>
      <c r="BNC31" s="382"/>
      <c r="BND31" s="382"/>
      <c r="BNE31" s="382"/>
      <c r="BNF31" s="382"/>
      <c r="BNG31" s="382"/>
      <c r="BNH31" s="382"/>
      <c r="BNI31" s="382"/>
      <c r="BNJ31" s="382"/>
      <c r="BNK31" s="382"/>
      <c r="BNL31" s="382"/>
      <c r="BNM31" s="382"/>
      <c r="BNN31" s="382"/>
      <c r="BNO31" s="382"/>
      <c r="BNP31" s="382"/>
      <c r="BNQ31" s="382"/>
      <c r="BNR31" s="382"/>
      <c r="BNS31" s="382"/>
      <c r="BNT31" s="382"/>
      <c r="BNU31" s="382"/>
      <c r="BNV31" s="382"/>
      <c r="BNW31" s="382"/>
      <c r="BNX31" s="382"/>
      <c r="BNY31" s="382"/>
      <c r="BNZ31" s="382"/>
      <c r="BOA31" s="382"/>
      <c r="BOB31" s="382"/>
      <c r="BOC31" s="382"/>
      <c r="BOD31" s="382"/>
      <c r="BOE31" s="382"/>
      <c r="BOF31" s="382"/>
      <c r="BOG31" s="382"/>
      <c r="BOH31" s="382"/>
      <c r="BOI31" s="382"/>
      <c r="BOJ31" s="382"/>
      <c r="BOK31" s="382"/>
      <c r="BOL31" s="382"/>
      <c r="BOM31" s="382"/>
      <c r="BON31" s="382"/>
      <c r="BOO31" s="382"/>
      <c r="BOP31" s="382"/>
      <c r="BOQ31" s="382"/>
      <c r="BOR31" s="382"/>
      <c r="BOS31" s="382"/>
      <c r="BOT31" s="382"/>
      <c r="BOU31" s="382"/>
      <c r="BOV31" s="382"/>
      <c r="BOW31" s="382"/>
      <c r="BOX31" s="382"/>
      <c r="BOY31" s="382"/>
      <c r="BOZ31" s="382"/>
      <c r="BPA31" s="382"/>
      <c r="BPB31" s="382"/>
      <c r="BPC31" s="382"/>
      <c r="BPD31" s="382"/>
      <c r="BPE31" s="382"/>
      <c r="BPF31" s="382"/>
      <c r="BPG31" s="382"/>
      <c r="BPH31" s="382"/>
      <c r="BPI31" s="382"/>
      <c r="BPJ31" s="382"/>
      <c r="BPK31" s="382"/>
      <c r="BPL31" s="382"/>
      <c r="BPM31" s="382"/>
      <c r="BPN31" s="382"/>
      <c r="BPO31" s="382"/>
      <c r="BPP31" s="382"/>
      <c r="BPQ31" s="382"/>
      <c r="BPR31" s="382"/>
      <c r="BPS31" s="382"/>
      <c r="BPT31" s="382"/>
      <c r="BPU31" s="382"/>
      <c r="BPV31" s="382"/>
      <c r="BPW31" s="382"/>
      <c r="BPX31" s="382"/>
      <c r="BPY31" s="382"/>
      <c r="BPZ31" s="382"/>
      <c r="BQA31" s="382"/>
      <c r="BQB31" s="382"/>
      <c r="BQC31" s="382"/>
      <c r="BQD31" s="382"/>
      <c r="BQE31" s="382"/>
      <c r="BQF31" s="382"/>
      <c r="BQG31" s="382"/>
      <c r="BQH31" s="382"/>
      <c r="BQI31" s="382"/>
      <c r="BQJ31" s="382"/>
      <c r="BQK31" s="382"/>
      <c r="BQL31" s="382"/>
      <c r="BQM31" s="382"/>
      <c r="BQN31" s="382"/>
      <c r="BQO31" s="382"/>
      <c r="BQP31" s="382"/>
      <c r="BQQ31" s="382"/>
      <c r="BQR31" s="382"/>
      <c r="BQS31" s="382"/>
      <c r="BQT31" s="382"/>
      <c r="BQU31" s="382"/>
      <c r="BQV31" s="382"/>
      <c r="BQW31" s="382"/>
      <c r="BQX31" s="382"/>
      <c r="BQY31" s="382"/>
      <c r="BQZ31" s="382"/>
      <c r="BRA31" s="382"/>
      <c r="BRB31" s="382"/>
      <c r="BRC31" s="382"/>
      <c r="BRD31" s="382"/>
      <c r="BRE31" s="382"/>
      <c r="BRF31" s="382"/>
      <c r="BRG31" s="382"/>
      <c r="BRH31" s="382"/>
      <c r="BRI31" s="382"/>
      <c r="BRJ31" s="382"/>
      <c r="BRK31" s="382"/>
      <c r="BRL31" s="382"/>
      <c r="BRM31" s="382"/>
      <c r="BRN31" s="382"/>
      <c r="BRO31" s="382"/>
      <c r="BRP31" s="382"/>
      <c r="BRQ31" s="382"/>
      <c r="BRR31" s="382"/>
      <c r="BRS31" s="382"/>
      <c r="BRT31" s="382"/>
      <c r="BRU31" s="382"/>
      <c r="BRV31" s="382"/>
      <c r="BRW31" s="382"/>
      <c r="BRX31" s="382"/>
      <c r="BRY31" s="382"/>
      <c r="BRZ31" s="382"/>
      <c r="BSA31" s="382"/>
      <c r="BSB31" s="382"/>
      <c r="BSC31" s="382"/>
      <c r="BSD31" s="382"/>
      <c r="BSE31" s="382"/>
      <c r="BSF31" s="382"/>
      <c r="BSG31" s="382"/>
      <c r="BSH31" s="382"/>
      <c r="BSI31" s="382"/>
      <c r="BSJ31" s="382"/>
      <c r="BSK31" s="382"/>
      <c r="BSL31" s="382"/>
      <c r="BSM31" s="382"/>
      <c r="BSN31" s="382"/>
      <c r="BSO31" s="382"/>
      <c r="BSP31" s="382"/>
      <c r="BSQ31" s="382"/>
      <c r="BSR31" s="382"/>
      <c r="BSS31" s="382"/>
      <c r="BST31" s="382"/>
      <c r="BSU31" s="382"/>
      <c r="BSV31" s="382"/>
      <c r="BSW31" s="382"/>
      <c r="BSX31" s="382"/>
      <c r="BSY31" s="382"/>
      <c r="BSZ31" s="382"/>
      <c r="BTA31" s="382"/>
      <c r="BTB31" s="382"/>
      <c r="BTC31" s="382"/>
      <c r="BTD31" s="382"/>
      <c r="BTE31" s="382"/>
      <c r="BTF31" s="382"/>
      <c r="BTG31" s="382"/>
      <c r="BTH31" s="382"/>
      <c r="BTI31" s="382"/>
      <c r="BTJ31" s="382"/>
      <c r="BTK31" s="382"/>
      <c r="BTL31" s="382"/>
      <c r="BTM31" s="382"/>
      <c r="BTN31" s="382"/>
      <c r="BTO31" s="382"/>
      <c r="BTP31" s="382"/>
      <c r="BTQ31" s="382"/>
      <c r="BTR31" s="382"/>
      <c r="BTS31" s="382"/>
      <c r="BTT31" s="382"/>
      <c r="BTU31" s="382"/>
      <c r="BTV31" s="382"/>
      <c r="BTW31" s="382"/>
      <c r="BTX31" s="382"/>
      <c r="BTY31" s="382"/>
      <c r="BTZ31" s="382"/>
      <c r="BUA31" s="382"/>
      <c r="BUB31" s="382"/>
      <c r="BUC31" s="382"/>
      <c r="BUD31" s="382"/>
      <c r="BUE31" s="382"/>
      <c r="BUF31" s="382"/>
      <c r="BUG31" s="382"/>
      <c r="BUH31" s="382"/>
      <c r="BUI31" s="382"/>
      <c r="BUJ31" s="382"/>
      <c r="BUK31" s="382"/>
      <c r="BUL31" s="382"/>
      <c r="BUM31" s="382"/>
      <c r="BUN31" s="382"/>
      <c r="BUO31" s="382"/>
      <c r="BUP31" s="382"/>
      <c r="BUQ31" s="382"/>
      <c r="BUR31" s="382"/>
      <c r="BUS31" s="382"/>
      <c r="BUT31" s="382"/>
      <c r="BUU31" s="382"/>
      <c r="BUV31" s="382"/>
      <c r="BUW31" s="382"/>
      <c r="BUX31" s="382"/>
      <c r="BUY31" s="382"/>
      <c r="BUZ31" s="382"/>
      <c r="BVA31" s="382"/>
      <c r="BVB31" s="382"/>
      <c r="BVC31" s="382"/>
      <c r="BVD31" s="382"/>
      <c r="BVE31" s="382"/>
      <c r="BVF31" s="382"/>
      <c r="BVG31" s="382"/>
      <c r="BVH31" s="382"/>
      <c r="BVI31" s="382"/>
      <c r="BVJ31" s="382"/>
      <c r="BVK31" s="382"/>
      <c r="BVL31" s="382"/>
      <c r="BVM31" s="382"/>
      <c r="BVN31" s="382"/>
      <c r="BVO31" s="382"/>
      <c r="BVP31" s="382"/>
      <c r="BVQ31" s="382"/>
      <c r="BVR31" s="382"/>
      <c r="BVS31" s="382"/>
      <c r="BVT31" s="382"/>
      <c r="BVU31" s="382"/>
      <c r="BVV31" s="382"/>
      <c r="BVW31" s="382"/>
      <c r="BVX31" s="382"/>
      <c r="BVY31" s="382"/>
      <c r="BVZ31" s="382"/>
      <c r="BWA31" s="382"/>
      <c r="BWB31" s="382"/>
      <c r="BWC31" s="382"/>
      <c r="BWD31" s="382"/>
      <c r="BWE31" s="382"/>
      <c r="BWF31" s="382"/>
      <c r="BWG31" s="382"/>
      <c r="BWH31" s="382"/>
      <c r="BWI31" s="382"/>
      <c r="BWJ31" s="382"/>
      <c r="BWK31" s="382"/>
      <c r="BWL31" s="382"/>
      <c r="BWM31" s="382"/>
      <c r="BWN31" s="382"/>
      <c r="BWO31" s="382"/>
      <c r="BWP31" s="382"/>
      <c r="BWQ31" s="382"/>
      <c r="BWR31" s="382"/>
      <c r="BWS31" s="382"/>
      <c r="BWT31" s="382"/>
      <c r="BWU31" s="382"/>
      <c r="BWV31" s="382"/>
      <c r="BWW31" s="382"/>
      <c r="BWX31" s="382"/>
      <c r="BWY31" s="382"/>
      <c r="BWZ31" s="382"/>
      <c r="BXA31" s="382"/>
      <c r="BXB31" s="382"/>
      <c r="BXC31" s="382"/>
      <c r="BXD31" s="382"/>
      <c r="BXE31" s="382"/>
      <c r="BXF31" s="382"/>
      <c r="BXG31" s="382"/>
      <c r="BXH31" s="382"/>
      <c r="BXI31" s="382"/>
      <c r="BXJ31" s="382"/>
      <c r="BXK31" s="382"/>
      <c r="BXL31" s="382"/>
      <c r="BXM31" s="382"/>
      <c r="BXN31" s="382"/>
      <c r="BXO31" s="382"/>
      <c r="BXP31" s="382"/>
      <c r="BXQ31" s="382"/>
      <c r="BXR31" s="382"/>
      <c r="BXS31" s="382"/>
      <c r="BXT31" s="382"/>
      <c r="BXU31" s="382"/>
      <c r="BXV31" s="382"/>
      <c r="BXW31" s="382"/>
      <c r="BXX31" s="382"/>
      <c r="BXY31" s="382"/>
      <c r="BXZ31" s="382"/>
      <c r="BYA31" s="382"/>
      <c r="BYB31" s="382"/>
      <c r="BYC31" s="382"/>
      <c r="BYD31" s="382"/>
      <c r="BYE31" s="382"/>
      <c r="BYF31" s="382"/>
      <c r="BYG31" s="382"/>
      <c r="BYH31" s="382"/>
      <c r="BYI31" s="382"/>
      <c r="BYJ31" s="382"/>
      <c r="BYK31" s="382"/>
      <c r="BYL31" s="382"/>
      <c r="BYM31" s="382"/>
      <c r="BYN31" s="382"/>
      <c r="BYO31" s="382"/>
      <c r="BYP31" s="382"/>
      <c r="BYQ31" s="382"/>
      <c r="BYR31" s="382"/>
      <c r="BYS31" s="382"/>
      <c r="BYT31" s="382"/>
      <c r="BYU31" s="382"/>
      <c r="BYV31" s="382"/>
      <c r="BYW31" s="382"/>
      <c r="BYX31" s="382"/>
      <c r="BYY31" s="382"/>
      <c r="BYZ31" s="382"/>
      <c r="BZA31" s="382"/>
      <c r="BZB31" s="382"/>
      <c r="BZC31" s="382"/>
      <c r="BZD31" s="382"/>
      <c r="BZE31" s="382"/>
      <c r="BZF31" s="382"/>
      <c r="BZG31" s="382"/>
      <c r="BZH31" s="382"/>
      <c r="BZI31" s="382"/>
      <c r="BZJ31" s="382"/>
      <c r="BZK31" s="382"/>
      <c r="BZL31" s="382"/>
      <c r="BZM31" s="382"/>
      <c r="BZN31" s="382"/>
      <c r="BZO31" s="382"/>
      <c r="BZP31" s="382"/>
      <c r="BZQ31" s="382"/>
      <c r="BZR31" s="382"/>
      <c r="BZS31" s="382"/>
      <c r="BZT31" s="382"/>
      <c r="BZU31" s="382"/>
      <c r="BZV31" s="382"/>
      <c r="BZW31" s="382"/>
      <c r="BZX31" s="382"/>
      <c r="BZY31" s="382"/>
      <c r="BZZ31" s="382"/>
      <c r="CAA31" s="382"/>
      <c r="CAB31" s="382"/>
      <c r="CAC31" s="382"/>
      <c r="CAD31" s="382"/>
      <c r="CAE31" s="382"/>
      <c r="CAF31" s="382"/>
      <c r="CAG31" s="382"/>
      <c r="CAH31" s="382"/>
      <c r="CAI31" s="382"/>
      <c r="CAJ31" s="382"/>
      <c r="CAK31" s="382"/>
      <c r="CAL31" s="382"/>
      <c r="CAM31" s="382"/>
      <c r="CAN31" s="382"/>
      <c r="CAO31" s="382"/>
      <c r="CAP31" s="382"/>
      <c r="CAQ31" s="382"/>
      <c r="CAR31" s="382"/>
      <c r="CAS31" s="382"/>
      <c r="CAT31" s="382"/>
      <c r="CAU31" s="382"/>
      <c r="CAV31" s="382"/>
      <c r="CAW31" s="382"/>
      <c r="CAX31" s="382"/>
      <c r="CAY31" s="382"/>
      <c r="CAZ31" s="382"/>
      <c r="CBA31" s="382"/>
      <c r="CBB31" s="382"/>
      <c r="CBC31" s="382"/>
      <c r="CBD31" s="382"/>
      <c r="CBE31" s="382"/>
      <c r="CBF31" s="382"/>
      <c r="CBG31" s="382"/>
      <c r="CBH31" s="382"/>
      <c r="CBI31" s="382"/>
      <c r="CBJ31" s="382"/>
      <c r="CBK31" s="382"/>
      <c r="CBL31" s="382"/>
      <c r="CBM31" s="382"/>
      <c r="CBN31" s="382"/>
      <c r="CBO31" s="382"/>
      <c r="CBP31" s="382"/>
      <c r="CBQ31" s="382"/>
      <c r="CBR31" s="382"/>
      <c r="CBS31" s="382"/>
      <c r="CBT31" s="382"/>
      <c r="CBU31" s="382"/>
      <c r="CBV31" s="382"/>
      <c r="CBW31" s="382"/>
      <c r="CBX31" s="382"/>
      <c r="CBY31" s="382"/>
      <c r="CBZ31" s="382"/>
      <c r="CCA31" s="382"/>
      <c r="CCB31" s="382"/>
      <c r="CCC31" s="382"/>
      <c r="CCD31" s="382"/>
      <c r="CCE31" s="382"/>
      <c r="CCF31" s="382"/>
      <c r="CCG31" s="382"/>
      <c r="CCH31" s="382"/>
      <c r="CCI31" s="382"/>
      <c r="CCJ31" s="382"/>
      <c r="CCK31" s="382"/>
      <c r="CCL31" s="382"/>
      <c r="CCM31" s="382"/>
      <c r="CCN31" s="382"/>
      <c r="CCO31" s="382"/>
      <c r="CCP31" s="382"/>
      <c r="CCQ31" s="382"/>
      <c r="CCR31" s="382"/>
      <c r="CCS31" s="382"/>
      <c r="CCT31" s="382"/>
      <c r="CCU31" s="382"/>
      <c r="CCV31" s="382"/>
      <c r="CCW31" s="382"/>
      <c r="CCX31" s="382"/>
      <c r="CCY31" s="382"/>
      <c r="CCZ31" s="382"/>
      <c r="CDA31" s="382"/>
      <c r="CDB31" s="382"/>
      <c r="CDC31" s="382"/>
      <c r="CDD31" s="382"/>
      <c r="CDE31" s="382"/>
      <c r="CDF31" s="382"/>
      <c r="CDG31" s="382"/>
      <c r="CDH31" s="382"/>
      <c r="CDI31" s="382"/>
      <c r="CDJ31" s="382"/>
      <c r="CDK31" s="382"/>
      <c r="CDL31" s="382"/>
      <c r="CDM31" s="382"/>
      <c r="CDN31" s="382"/>
      <c r="CDO31" s="382"/>
      <c r="CDP31" s="382"/>
      <c r="CDQ31" s="382"/>
      <c r="CDR31" s="382"/>
      <c r="CDS31" s="382"/>
      <c r="CDT31" s="382"/>
      <c r="CDU31" s="382"/>
      <c r="CDV31" s="382"/>
      <c r="CDW31" s="382"/>
      <c r="CDX31" s="382"/>
      <c r="CDY31" s="382"/>
      <c r="CDZ31" s="382"/>
      <c r="CEA31" s="382"/>
      <c r="CEB31" s="382"/>
      <c r="CEC31" s="382"/>
      <c r="CED31" s="382"/>
      <c r="CEE31" s="382"/>
      <c r="CEF31" s="382"/>
      <c r="CEG31" s="382"/>
      <c r="CEH31" s="382"/>
      <c r="CEI31" s="382"/>
      <c r="CEJ31" s="382"/>
      <c r="CEK31" s="382"/>
      <c r="CEL31" s="382"/>
      <c r="CEM31" s="382"/>
      <c r="CEN31" s="382"/>
      <c r="CEO31" s="382"/>
      <c r="CEP31" s="382"/>
      <c r="CEQ31" s="382"/>
      <c r="CER31" s="382"/>
      <c r="CES31" s="382"/>
      <c r="CET31" s="382"/>
      <c r="CEU31" s="382"/>
      <c r="CEV31" s="382"/>
      <c r="CEW31" s="382"/>
      <c r="CEX31" s="382"/>
      <c r="CEY31" s="382"/>
      <c r="CEZ31" s="382"/>
      <c r="CFA31" s="382"/>
      <c r="CFB31" s="382"/>
      <c r="CFC31" s="382"/>
      <c r="CFD31" s="382"/>
      <c r="CFE31" s="382"/>
      <c r="CFF31" s="382"/>
      <c r="CFG31" s="382"/>
      <c r="CFH31" s="382"/>
      <c r="CFI31" s="382"/>
      <c r="CFJ31" s="382"/>
      <c r="CFK31" s="382"/>
      <c r="CFL31" s="382"/>
      <c r="CFM31" s="382"/>
      <c r="CFN31" s="382"/>
      <c r="CFO31" s="382"/>
      <c r="CFP31" s="382"/>
      <c r="CFQ31" s="382"/>
      <c r="CFR31" s="382"/>
      <c r="CFS31" s="382"/>
      <c r="CFT31" s="382"/>
      <c r="CFU31" s="382"/>
      <c r="CFV31" s="382"/>
      <c r="CFW31" s="382"/>
      <c r="CFX31" s="382"/>
      <c r="CFY31" s="382"/>
      <c r="CFZ31" s="382"/>
      <c r="CGA31" s="382"/>
      <c r="CGB31" s="382"/>
      <c r="CGC31" s="382"/>
      <c r="CGD31" s="382"/>
      <c r="CGE31" s="382"/>
      <c r="CGF31" s="382"/>
      <c r="CGG31" s="382"/>
      <c r="CGH31" s="382"/>
      <c r="CGI31" s="382"/>
      <c r="CGJ31" s="382"/>
      <c r="CGK31" s="382"/>
      <c r="CGL31" s="382"/>
      <c r="CGM31" s="382"/>
      <c r="CGN31" s="382"/>
      <c r="CGO31" s="382"/>
      <c r="CGP31" s="382"/>
      <c r="CGQ31" s="382"/>
      <c r="CGR31" s="382"/>
      <c r="CGS31" s="382"/>
      <c r="CGT31" s="382"/>
      <c r="CGU31" s="382"/>
      <c r="CGV31" s="382"/>
      <c r="CGW31" s="382"/>
      <c r="CGX31" s="382"/>
      <c r="CGY31" s="382"/>
      <c r="CGZ31" s="382"/>
      <c r="CHA31" s="382"/>
      <c r="CHB31" s="382"/>
      <c r="CHC31" s="382"/>
      <c r="CHD31" s="382"/>
      <c r="CHE31" s="382"/>
      <c r="CHF31" s="382"/>
      <c r="CHG31" s="382"/>
      <c r="CHH31" s="382"/>
      <c r="CHI31" s="382"/>
      <c r="CHJ31" s="382"/>
      <c r="CHK31" s="382"/>
      <c r="CHL31" s="382"/>
      <c r="CHM31" s="382"/>
      <c r="CHN31" s="382"/>
      <c r="CHO31" s="382"/>
      <c r="CHP31" s="382"/>
      <c r="CHQ31" s="382"/>
      <c r="CHR31" s="382"/>
      <c r="CHS31" s="382"/>
      <c r="CHT31" s="382"/>
      <c r="CHU31" s="382"/>
      <c r="CHV31" s="382"/>
      <c r="CHW31" s="382"/>
      <c r="CHX31" s="382"/>
      <c r="CHY31" s="382"/>
      <c r="CHZ31" s="382"/>
      <c r="CIA31" s="382"/>
      <c r="CIB31" s="382"/>
      <c r="CIC31" s="382"/>
      <c r="CID31" s="382"/>
      <c r="CIE31" s="382"/>
      <c r="CIF31" s="382"/>
      <c r="CIG31" s="382"/>
      <c r="CIH31" s="382"/>
      <c r="CII31" s="382"/>
      <c r="CIJ31" s="382"/>
      <c r="CIK31" s="382"/>
      <c r="CIL31" s="382"/>
      <c r="CIM31" s="382"/>
      <c r="CIN31" s="382"/>
      <c r="CIO31" s="382"/>
      <c r="CIP31" s="382"/>
      <c r="CIQ31" s="382"/>
      <c r="CIR31" s="382"/>
      <c r="CIS31" s="382"/>
      <c r="CIT31" s="382"/>
      <c r="CIU31" s="382"/>
      <c r="CIV31" s="382"/>
      <c r="CIW31" s="382"/>
      <c r="CIX31" s="382"/>
      <c r="CIY31" s="382"/>
      <c r="CIZ31" s="382"/>
      <c r="CJA31" s="382"/>
      <c r="CJB31" s="382"/>
      <c r="CJC31" s="382"/>
      <c r="CJD31" s="382"/>
      <c r="CJE31" s="382"/>
      <c r="CJF31" s="382"/>
      <c r="CJG31" s="382"/>
      <c r="CJH31" s="382"/>
      <c r="CJI31" s="382"/>
      <c r="CJJ31" s="382"/>
      <c r="CJK31" s="382"/>
      <c r="CJL31" s="382"/>
      <c r="CJM31" s="382"/>
      <c r="CJN31" s="382"/>
      <c r="CJO31" s="382"/>
      <c r="CJP31" s="382"/>
      <c r="CJQ31" s="382"/>
      <c r="CJR31" s="382"/>
      <c r="CJS31" s="382"/>
      <c r="CJT31" s="382"/>
      <c r="CJU31" s="382"/>
      <c r="CJV31" s="382"/>
      <c r="CJW31" s="382"/>
      <c r="CJX31" s="382"/>
      <c r="CJY31" s="382"/>
      <c r="CJZ31" s="382"/>
      <c r="CKA31" s="382"/>
      <c r="CKB31" s="382"/>
      <c r="CKC31" s="382"/>
      <c r="CKD31" s="382"/>
      <c r="CKE31" s="382"/>
      <c r="CKF31" s="382"/>
      <c r="CKG31" s="382"/>
      <c r="CKH31" s="382"/>
      <c r="CKI31" s="382"/>
      <c r="CKJ31" s="382"/>
      <c r="CKK31" s="382"/>
      <c r="CKL31" s="382"/>
      <c r="CKM31" s="382"/>
      <c r="CKN31" s="382"/>
      <c r="CKO31" s="382"/>
      <c r="CKP31" s="382"/>
      <c r="CKQ31" s="382"/>
      <c r="CKR31" s="382"/>
      <c r="CKS31" s="382"/>
      <c r="CKT31" s="382"/>
      <c r="CKU31" s="382"/>
      <c r="CKV31" s="382"/>
      <c r="CKW31" s="382"/>
      <c r="CKX31" s="382"/>
      <c r="CKY31" s="382"/>
      <c r="CKZ31" s="382"/>
      <c r="CLA31" s="382"/>
      <c r="CLB31" s="382"/>
      <c r="CLC31" s="382"/>
      <c r="CLD31" s="382"/>
      <c r="CLE31" s="382"/>
      <c r="CLF31" s="382"/>
      <c r="CLG31" s="382"/>
      <c r="CLH31" s="382"/>
      <c r="CLI31" s="382"/>
      <c r="CLJ31" s="382"/>
      <c r="CLK31" s="382"/>
      <c r="CLL31" s="382"/>
      <c r="CLM31" s="382"/>
      <c r="CLN31" s="382"/>
      <c r="CLO31" s="382"/>
      <c r="CLP31" s="382"/>
      <c r="CLQ31" s="382"/>
      <c r="CLR31" s="382"/>
      <c r="CLS31" s="382"/>
      <c r="CLT31" s="382"/>
      <c r="CLU31" s="382"/>
      <c r="CLV31" s="382"/>
      <c r="CLW31" s="382"/>
      <c r="CLX31" s="382"/>
      <c r="CLY31" s="382"/>
      <c r="CLZ31" s="382"/>
      <c r="CMA31" s="382"/>
      <c r="CMB31" s="382"/>
      <c r="CMC31" s="382"/>
      <c r="CMD31" s="382"/>
      <c r="CME31" s="382"/>
      <c r="CMF31" s="382"/>
      <c r="CMG31" s="382"/>
      <c r="CMH31" s="382"/>
      <c r="CMI31" s="382"/>
      <c r="CMJ31" s="382"/>
      <c r="CMK31" s="382"/>
      <c r="CML31" s="382"/>
      <c r="CMM31" s="382"/>
      <c r="CMN31" s="382"/>
      <c r="CMO31" s="382"/>
      <c r="CMP31" s="382"/>
      <c r="CMQ31" s="382"/>
      <c r="CMR31" s="382"/>
      <c r="CMS31" s="382"/>
      <c r="CMT31" s="382"/>
      <c r="CMU31" s="382"/>
      <c r="CMV31" s="382"/>
      <c r="CMW31" s="382"/>
      <c r="CMX31" s="382"/>
      <c r="CMY31" s="382"/>
      <c r="CMZ31" s="382"/>
      <c r="CNA31" s="382"/>
      <c r="CNB31" s="382"/>
      <c r="CNC31" s="382"/>
      <c r="CND31" s="382"/>
      <c r="CNE31" s="382"/>
      <c r="CNF31" s="382"/>
      <c r="CNG31" s="382"/>
      <c r="CNH31" s="382"/>
      <c r="CNI31" s="382"/>
      <c r="CNJ31" s="382"/>
      <c r="CNK31" s="382"/>
      <c r="CNL31" s="382"/>
      <c r="CNM31" s="382"/>
      <c r="CNN31" s="382"/>
      <c r="CNO31" s="382"/>
      <c r="CNP31" s="382"/>
      <c r="CNQ31" s="382"/>
      <c r="CNR31" s="382"/>
      <c r="CNS31" s="382"/>
      <c r="CNT31" s="382"/>
      <c r="CNU31" s="382"/>
      <c r="CNV31" s="382"/>
      <c r="CNW31" s="382"/>
      <c r="CNX31" s="382"/>
      <c r="CNY31" s="382"/>
      <c r="CNZ31" s="382"/>
      <c r="COA31" s="382"/>
      <c r="COB31" s="382"/>
      <c r="COC31" s="382"/>
      <c r="COD31" s="382"/>
      <c r="COE31" s="382"/>
      <c r="COF31" s="382"/>
      <c r="COG31" s="382"/>
      <c r="COH31" s="382"/>
      <c r="COI31" s="382"/>
      <c r="COJ31" s="382"/>
      <c r="COK31" s="382"/>
      <c r="COL31" s="382"/>
      <c r="COM31" s="382"/>
      <c r="CON31" s="382"/>
      <c r="COO31" s="382"/>
      <c r="COP31" s="382"/>
      <c r="COQ31" s="382"/>
      <c r="COR31" s="382"/>
      <c r="COS31" s="382"/>
      <c r="COT31" s="382"/>
      <c r="COU31" s="382"/>
      <c r="COV31" s="382"/>
      <c r="COW31" s="382"/>
      <c r="COX31" s="382"/>
      <c r="COY31" s="382"/>
      <c r="COZ31" s="382"/>
      <c r="CPA31" s="382"/>
      <c r="CPB31" s="382"/>
      <c r="CPC31" s="382"/>
      <c r="CPD31" s="382"/>
      <c r="CPE31" s="382"/>
      <c r="CPF31" s="382"/>
      <c r="CPG31" s="382"/>
      <c r="CPH31" s="382"/>
      <c r="CPI31" s="382"/>
      <c r="CPJ31" s="382"/>
      <c r="CPK31" s="382"/>
      <c r="CPL31" s="382"/>
      <c r="CPM31" s="382"/>
      <c r="CPN31" s="382"/>
      <c r="CPO31" s="382"/>
      <c r="CPP31" s="382"/>
      <c r="CPQ31" s="382"/>
      <c r="CPR31" s="382"/>
      <c r="CPS31" s="382"/>
      <c r="CPT31" s="382"/>
      <c r="CPU31" s="382"/>
      <c r="CPV31" s="382"/>
      <c r="CPW31" s="382"/>
      <c r="CPX31" s="382"/>
      <c r="CPY31" s="382"/>
      <c r="CPZ31" s="382"/>
      <c r="CQA31" s="382"/>
      <c r="CQB31" s="382"/>
      <c r="CQC31" s="382"/>
      <c r="CQD31" s="382"/>
      <c r="CQE31" s="382"/>
      <c r="CQF31" s="382"/>
      <c r="CQG31" s="382"/>
      <c r="CQH31" s="382"/>
      <c r="CQI31" s="382"/>
      <c r="CQJ31" s="382"/>
      <c r="CQK31" s="382"/>
      <c r="CQL31" s="382"/>
      <c r="CQM31" s="382"/>
      <c r="CQN31" s="382"/>
      <c r="CQO31" s="382"/>
      <c r="CQP31" s="382"/>
      <c r="CQQ31" s="382"/>
      <c r="CQR31" s="382"/>
      <c r="CQS31" s="382"/>
      <c r="CQT31" s="382"/>
      <c r="CQU31" s="382"/>
      <c r="CQV31" s="382"/>
      <c r="CQW31" s="382"/>
      <c r="CQX31" s="382"/>
      <c r="CQY31" s="382"/>
      <c r="CQZ31" s="382"/>
      <c r="CRA31" s="382"/>
      <c r="CRB31" s="382"/>
      <c r="CRC31" s="382"/>
      <c r="CRD31" s="382"/>
      <c r="CRE31" s="382"/>
      <c r="CRF31" s="382"/>
      <c r="CRG31" s="382"/>
      <c r="CRH31" s="382"/>
      <c r="CRI31" s="382"/>
      <c r="CRJ31" s="382"/>
      <c r="CRK31" s="382"/>
      <c r="CRL31" s="382"/>
      <c r="CRM31" s="382"/>
      <c r="CRN31" s="382"/>
      <c r="CRO31" s="382"/>
      <c r="CRP31" s="382"/>
      <c r="CRQ31" s="382"/>
      <c r="CRR31" s="382"/>
      <c r="CRS31" s="382"/>
      <c r="CRT31" s="382"/>
      <c r="CRU31" s="382"/>
      <c r="CRV31" s="382"/>
      <c r="CRW31" s="382"/>
      <c r="CRX31" s="382"/>
      <c r="CRY31" s="382"/>
      <c r="CRZ31" s="382"/>
      <c r="CSA31" s="382"/>
      <c r="CSB31" s="382"/>
      <c r="CSC31" s="382"/>
      <c r="CSD31" s="382"/>
      <c r="CSE31" s="382"/>
      <c r="CSF31" s="382"/>
      <c r="CSG31" s="382"/>
      <c r="CSH31" s="382"/>
      <c r="CSI31" s="382"/>
      <c r="CSJ31" s="382"/>
      <c r="CSK31" s="382"/>
      <c r="CSL31" s="382"/>
      <c r="CSM31" s="382"/>
      <c r="CSN31" s="382"/>
      <c r="CSO31" s="382"/>
      <c r="CSP31" s="382"/>
      <c r="CSQ31" s="382"/>
      <c r="CSR31" s="382"/>
      <c r="CSS31" s="382"/>
      <c r="CST31" s="382"/>
      <c r="CSU31" s="382"/>
      <c r="CSV31" s="382"/>
      <c r="CSW31" s="382"/>
      <c r="CSX31" s="382"/>
      <c r="CSY31" s="382"/>
      <c r="CSZ31" s="382"/>
      <c r="CTA31" s="382"/>
      <c r="CTB31" s="382"/>
      <c r="CTC31" s="382"/>
      <c r="CTD31" s="382"/>
      <c r="CTE31" s="382"/>
      <c r="CTF31" s="382"/>
      <c r="CTG31" s="382"/>
      <c r="CTH31" s="382"/>
      <c r="CTI31" s="382"/>
      <c r="CTJ31" s="382"/>
      <c r="CTK31" s="382"/>
      <c r="CTL31" s="382"/>
      <c r="CTM31" s="382"/>
      <c r="CTN31" s="382"/>
      <c r="CTO31" s="382"/>
      <c r="CTP31" s="382"/>
      <c r="CTQ31" s="382"/>
      <c r="CTR31" s="382"/>
      <c r="CTS31" s="382"/>
      <c r="CTT31" s="382"/>
      <c r="CTU31" s="382"/>
      <c r="CTV31" s="382"/>
      <c r="CTW31" s="382"/>
      <c r="CTX31" s="382"/>
      <c r="CTY31" s="382"/>
      <c r="CTZ31" s="382"/>
      <c r="CUA31" s="382"/>
      <c r="CUB31" s="382"/>
      <c r="CUC31" s="382"/>
      <c r="CUD31" s="382"/>
      <c r="CUE31" s="382"/>
      <c r="CUF31" s="382"/>
      <c r="CUG31" s="382"/>
      <c r="CUH31" s="382"/>
      <c r="CUI31" s="382"/>
      <c r="CUJ31" s="382"/>
      <c r="CUK31" s="382"/>
      <c r="CUL31" s="382"/>
      <c r="CUM31" s="382"/>
      <c r="CUN31" s="382"/>
      <c r="CUO31" s="382"/>
      <c r="CUP31" s="382"/>
      <c r="CUQ31" s="382"/>
      <c r="CUR31" s="382"/>
      <c r="CUS31" s="382"/>
      <c r="CUT31" s="382"/>
      <c r="CUU31" s="382"/>
      <c r="CUV31" s="382"/>
      <c r="CUW31" s="382"/>
      <c r="CUX31" s="382"/>
      <c r="CUY31" s="382"/>
      <c r="CUZ31" s="382"/>
      <c r="CVA31" s="382"/>
      <c r="CVB31" s="382"/>
      <c r="CVC31" s="382"/>
      <c r="CVD31" s="382"/>
      <c r="CVE31" s="382"/>
      <c r="CVF31" s="382"/>
      <c r="CVG31" s="382"/>
      <c r="CVH31" s="382"/>
      <c r="CVI31" s="382"/>
      <c r="CVJ31" s="382"/>
      <c r="CVK31" s="382"/>
      <c r="CVL31" s="382"/>
      <c r="CVM31" s="382"/>
      <c r="CVN31" s="382"/>
      <c r="CVO31" s="382"/>
      <c r="CVP31" s="382"/>
      <c r="CVQ31" s="382"/>
      <c r="CVR31" s="382"/>
      <c r="CVS31" s="382"/>
      <c r="CVT31" s="382"/>
      <c r="CVU31" s="382"/>
      <c r="CVV31" s="382"/>
      <c r="CVW31" s="382"/>
      <c r="CVX31" s="382"/>
      <c r="CVY31" s="382"/>
      <c r="CVZ31" s="382"/>
      <c r="CWA31" s="382"/>
      <c r="CWB31" s="382"/>
      <c r="CWC31" s="382"/>
      <c r="CWD31" s="382"/>
      <c r="CWE31" s="382"/>
      <c r="CWF31" s="382"/>
      <c r="CWG31" s="382"/>
      <c r="CWH31" s="382"/>
      <c r="CWI31" s="382"/>
      <c r="CWJ31" s="382"/>
      <c r="CWK31" s="382"/>
      <c r="CWL31" s="382"/>
      <c r="CWM31" s="382"/>
      <c r="CWN31" s="382"/>
      <c r="CWO31" s="382"/>
      <c r="CWP31" s="382"/>
      <c r="CWQ31" s="382"/>
      <c r="CWR31" s="382"/>
      <c r="CWS31" s="382"/>
      <c r="CWT31" s="382"/>
      <c r="CWU31" s="382"/>
      <c r="CWV31" s="382"/>
      <c r="CWW31" s="382"/>
      <c r="CWX31" s="382"/>
      <c r="CWY31" s="382"/>
      <c r="CWZ31" s="382"/>
      <c r="CXA31" s="382"/>
      <c r="CXB31" s="382"/>
      <c r="CXC31" s="382"/>
      <c r="CXD31" s="382"/>
      <c r="CXE31" s="382"/>
      <c r="CXF31" s="382"/>
      <c r="CXG31" s="382"/>
      <c r="CXH31" s="382"/>
      <c r="CXI31" s="382"/>
      <c r="CXJ31" s="382"/>
      <c r="CXK31" s="382"/>
      <c r="CXL31" s="382"/>
      <c r="CXM31" s="382"/>
      <c r="CXN31" s="382"/>
      <c r="CXO31" s="382"/>
      <c r="CXP31" s="382"/>
      <c r="CXQ31" s="382"/>
      <c r="CXR31" s="382"/>
      <c r="CXS31" s="382"/>
      <c r="CXT31" s="382"/>
      <c r="CXU31" s="382"/>
      <c r="CXV31" s="382"/>
      <c r="CXW31" s="382"/>
      <c r="CXX31" s="382"/>
      <c r="CXY31" s="382"/>
      <c r="CXZ31" s="382"/>
      <c r="CYA31" s="382"/>
      <c r="CYB31" s="382"/>
      <c r="CYC31" s="382"/>
      <c r="CYD31" s="382"/>
      <c r="CYE31" s="382"/>
      <c r="CYF31" s="382"/>
      <c r="CYG31" s="382"/>
      <c r="CYH31" s="382"/>
      <c r="CYI31" s="382"/>
      <c r="CYJ31" s="382"/>
      <c r="CYK31" s="382"/>
      <c r="CYL31" s="382"/>
      <c r="CYM31" s="382"/>
      <c r="CYN31" s="382"/>
      <c r="CYO31" s="382"/>
      <c r="CYP31" s="382"/>
      <c r="CYQ31" s="382"/>
      <c r="CYR31" s="382"/>
      <c r="CYS31" s="382"/>
      <c r="CYT31" s="382"/>
      <c r="CYU31" s="382"/>
      <c r="CYV31" s="382"/>
      <c r="CYW31" s="382"/>
      <c r="CYX31" s="382"/>
      <c r="CYY31" s="382"/>
      <c r="CYZ31" s="382"/>
      <c r="CZA31" s="382"/>
      <c r="CZB31" s="382"/>
      <c r="CZC31" s="382"/>
      <c r="CZD31" s="382"/>
      <c r="CZE31" s="382"/>
      <c r="CZF31" s="382"/>
      <c r="CZG31" s="382"/>
      <c r="CZH31" s="382"/>
      <c r="CZI31" s="382"/>
      <c r="CZJ31" s="382"/>
      <c r="CZK31" s="382"/>
      <c r="CZL31" s="382"/>
      <c r="CZM31" s="382"/>
      <c r="CZN31" s="382"/>
      <c r="CZO31" s="382"/>
      <c r="CZP31" s="382"/>
      <c r="CZQ31" s="382"/>
      <c r="CZR31" s="382"/>
      <c r="CZS31" s="382"/>
      <c r="CZT31" s="382"/>
      <c r="CZU31" s="382"/>
      <c r="CZV31" s="382"/>
      <c r="CZW31" s="382"/>
      <c r="CZX31" s="382"/>
      <c r="CZY31" s="382"/>
      <c r="CZZ31" s="382"/>
      <c r="DAA31" s="382"/>
      <c r="DAB31" s="382"/>
      <c r="DAC31" s="382"/>
      <c r="DAD31" s="382"/>
      <c r="DAE31" s="382"/>
      <c r="DAF31" s="382"/>
      <c r="DAG31" s="382"/>
      <c r="DAH31" s="382"/>
      <c r="DAI31" s="382"/>
      <c r="DAJ31" s="382"/>
      <c r="DAK31" s="382"/>
      <c r="DAL31" s="382"/>
      <c r="DAM31" s="382"/>
      <c r="DAN31" s="382"/>
      <c r="DAO31" s="382"/>
      <c r="DAP31" s="382"/>
      <c r="DAQ31" s="382"/>
      <c r="DAR31" s="382"/>
      <c r="DAS31" s="382"/>
      <c r="DAT31" s="382"/>
      <c r="DAU31" s="382"/>
      <c r="DAV31" s="382"/>
      <c r="DAW31" s="382"/>
      <c r="DAX31" s="382"/>
      <c r="DAY31" s="382"/>
      <c r="DAZ31" s="382"/>
      <c r="DBA31" s="382"/>
      <c r="DBB31" s="382"/>
      <c r="DBC31" s="382"/>
      <c r="DBD31" s="382"/>
      <c r="DBE31" s="382"/>
      <c r="DBF31" s="382"/>
      <c r="DBG31" s="382"/>
      <c r="DBH31" s="382"/>
      <c r="DBI31" s="382"/>
      <c r="DBJ31" s="382"/>
      <c r="DBK31" s="382"/>
      <c r="DBL31" s="382"/>
      <c r="DBM31" s="382"/>
      <c r="DBN31" s="382"/>
      <c r="DBO31" s="382"/>
      <c r="DBP31" s="382"/>
      <c r="DBQ31" s="382"/>
      <c r="DBR31" s="382"/>
      <c r="DBS31" s="382"/>
      <c r="DBT31" s="382"/>
      <c r="DBU31" s="382"/>
      <c r="DBV31" s="382"/>
      <c r="DBW31" s="382"/>
      <c r="DBX31" s="382"/>
      <c r="DBY31" s="382"/>
      <c r="DBZ31" s="382"/>
      <c r="DCA31" s="382"/>
      <c r="DCB31" s="382"/>
      <c r="DCC31" s="382"/>
      <c r="DCD31" s="382"/>
      <c r="DCE31" s="382"/>
      <c r="DCF31" s="382"/>
      <c r="DCG31" s="382"/>
      <c r="DCH31" s="382"/>
      <c r="DCI31" s="382"/>
      <c r="DCJ31" s="382"/>
      <c r="DCK31" s="382"/>
      <c r="DCL31" s="382"/>
      <c r="DCM31" s="382"/>
      <c r="DCN31" s="382"/>
      <c r="DCO31" s="382"/>
      <c r="DCP31" s="382"/>
      <c r="DCQ31" s="382"/>
      <c r="DCR31" s="382"/>
      <c r="DCS31" s="382"/>
      <c r="DCT31" s="382"/>
      <c r="DCU31" s="382"/>
      <c r="DCV31" s="382"/>
      <c r="DCW31" s="382"/>
      <c r="DCX31" s="382"/>
      <c r="DCY31" s="382"/>
      <c r="DCZ31" s="382"/>
      <c r="DDA31" s="382"/>
      <c r="DDB31" s="382"/>
      <c r="DDC31" s="382"/>
      <c r="DDD31" s="382"/>
      <c r="DDE31" s="382"/>
      <c r="DDF31" s="382"/>
      <c r="DDG31" s="382"/>
      <c r="DDH31" s="382"/>
      <c r="DDI31" s="382"/>
      <c r="DDJ31" s="382"/>
      <c r="DDK31" s="382"/>
      <c r="DDL31" s="382"/>
      <c r="DDM31" s="382"/>
      <c r="DDN31" s="382"/>
      <c r="DDO31" s="382"/>
      <c r="DDP31" s="382"/>
      <c r="DDQ31" s="382"/>
      <c r="DDR31" s="382"/>
      <c r="DDS31" s="382"/>
      <c r="DDT31" s="382"/>
      <c r="DDU31" s="382"/>
      <c r="DDV31" s="382"/>
      <c r="DDW31" s="382"/>
      <c r="DDX31" s="382"/>
      <c r="DDY31" s="382"/>
      <c r="DDZ31" s="382"/>
      <c r="DEA31" s="382"/>
      <c r="DEB31" s="382"/>
      <c r="DEC31" s="382"/>
      <c r="DED31" s="382"/>
      <c r="DEE31" s="382"/>
      <c r="DEF31" s="382"/>
      <c r="DEG31" s="382"/>
      <c r="DEH31" s="382"/>
      <c r="DEI31" s="382"/>
      <c r="DEJ31" s="382"/>
      <c r="DEK31" s="382"/>
      <c r="DEL31" s="382"/>
      <c r="DEM31" s="382"/>
      <c r="DEN31" s="382"/>
      <c r="DEO31" s="382"/>
      <c r="DEP31" s="382"/>
      <c r="DEQ31" s="382"/>
      <c r="DER31" s="382"/>
      <c r="DES31" s="382"/>
      <c r="DET31" s="382"/>
      <c r="DEU31" s="382"/>
      <c r="DEV31" s="382"/>
      <c r="DEW31" s="382"/>
      <c r="DEX31" s="382"/>
      <c r="DEY31" s="382"/>
      <c r="DEZ31" s="382"/>
      <c r="DFA31" s="382"/>
      <c r="DFB31" s="382"/>
      <c r="DFC31" s="382"/>
      <c r="DFD31" s="382"/>
      <c r="DFE31" s="382"/>
      <c r="DFF31" s="382"/>
      <c r="DFG31" s="382"/>
      <c r="DFH31" s="382"/>
      <c r="DFI31" s="382"/>
      <c r="DFJ31" s="382"/>
      <c r="DFK31" s="382"/>
      <c r="DFL31" s="382"/>
      <c r="DFM31" s="382"/>
      <c r="DFN31" s="382"/>
      <c r="DFO31" s="382"/>
      <c r="DFP31" s="382"/>
      <c r="DFQ31" s="382"/>
      <c r="DFR31" s="382"/>
      <c r="DFS31" s="382"/>
      <c r="DFT31" s="382"/>
      <c r="DFU31" s="382"/>
      <c r="DFV31" s="382"/>
      <c r="DFW31" s="382"/>
      <c r="DFX31" s="382"/>
      <c r="DFY31" s="382"/>
      <c r="DFZ31" s="382"/>
      <c r="DGA31" s="382"/>
      <c r="DGB31" s="382"/>
      <c r="DGC31" s="382"/>
      <c r="DGD31" s="382"/>
      <c r="DGE31" s="382"/>
      <c r="DGF31" s="382"/>
      <c r="DGG31" s="382"/>
      <c r="DGH31" s="382"/>
      <c r="DGI31" s="382"/>
      <c r="DGJ31" s="382"/>
      <c r="DGK31" s="382"/>
      <c r="DGL31" s="382"/>
      <c r="DGM31" s="382"/>
      <c r="DGN31" s="382"/>
      <c r="DGO31" s="382"/>
      <c r="DGP31" s="382"/>
      <c r="DGQ31" s="382"/>
      <c r="DGR31" s="382"/>
      <c r="DGS31" s="382"/>
      <c r="DGT31" s="382"/>
      <c r="DGU31" s="382"/>
      <c r="DGV31" s="382"/>
      <c r="DGW31" s="382"/>
      <c r="DGX31" s="382"/>
      <c r="DGY31" s="382"/>
      <c r="DGZ31" s="382"/>
      <c r="DHA31" s="382"/>
      <c r="DHB31" s="382"/>
      <c r="DHC31" s="382"/>
      <c r="DHD31" s="382"/>
      <c r="DHE31" s="382"/>
      <c r="DHF31" s="382"/>
      <c r="DHG31" s="382"/>
      <c r="DHH31" s="382"/>
      <c r="DHI31" s="382"/>
      <c r="DHJ31" s="382"/>
      <c r="DHK31" s="382"/>
      <c r="DHL31" s="382"/>
      <c r="DHM31" s="382"/>
      <c r="DHN31" s="382"/>
      <c r="DHO31" s="382"/>
      <c r="DHP31" s="382"/>
      <c r="DHQ31" s="382"/>
      <c r="DHR31" s="382"/>
      <c r="DHS31" s="382"/>
      <c r="DHT31" s="382"/>
      <c r="DHU31" s="382"/>
      <c r="DHV31" s="382"/>
      <c r="DHW31" s="382"/>
      <c r="DHX31" s="382"/>
      <c r="DHY31" s="382"/>
      <c r="DHZ31" s="382"/>
      <c r="DIA31" s="382"/>
      <c r="DIB31" s="382"/>
      <c r="DIC31" s="382"/>
      <c r="DID31" s="382"/>
      <c r="DIE31" s="382"/>
      <c r="DIF31" s="382"/>
      <c r="DIG31" s="382"/>
      <c r="DIH31" s="382"/>
      <c r="DII31" s="382"/>
      <c r="DIJ31" s="382"/>
      <c r="DIK31" s="382"/>
      <c r="DIL31" s="382"/>
      <c r="DIM31" s="382"/>
      <c r="DIN31" s="382"/>
      <c r="DIO31" s="382"/>
      <c r="DIP31" s="382"/>
      <c r="DIQ31" s="382"/>
      <c r="DIR31" s="382"/>
      <c r="DIS31" s="382"/>
      <c r="DIT31" s="382"/>
      <c r="DIU31" s="382"/>
      <c r="DIV31" s="382"/>
      <c r="DIW31" s="382"/>
      <c r="DIX31" s="382"/>
      <c r="DIY31" s="382"/>
      <c r="DIZ31" s="382"/>
      <c r="DJA31" s="382"/>
      <c r="DJB31" s="382"/>
      <c r="DJC31" s="382"/>
      <c r="DJD31" s="382"/>
      <c r="DJE31" s="382"/>
      <c r="DJF31" s="382"/>
      <c r="DJG31" s="382"/>
      <c r="DJH31" s="382"/>
      <c r="DJI31" s="382"/>
      <c r="DJJ31" s="382"/>
      <c r="DJK31" s="382"/>
      <c r="DJL31" s="382"/>
      <c r="DJM31" s="382"/>
      <c r="DJN31" s="382"/>
      <c r="DJO31" s="382"/>
      <c r="DJP31" s="382"/>
      <c r="DJQ31" s="382"/>
      <c r="DJR31" s="382"/>
      <c r="DJS31" s="382"/>
      <c r="DJT31" s="382"/>
      <c r="DJU31" s="382"/>
      <c r="DJV31" s="382"/>
      <c r="DJW31" s="382"/>
      <c r="DJX31" s="382"/>
      <c r="DJY31" s="382"/>
      <c r="DJZ31" s="382"/>
      <c r="DKA31" s="382"/>
      <c r="DKB31" s="382"/>
      <c r="DKC31" s="382"/>
      <c r="DKD31" s="382"/>
      <c r="DKE31" s="382"/>
      <c r="DKF31" s="382"/>
      <c r="DKG31" s="382"/>
      <c r="DKH31" s="382"/>
      <c r="DKI31" s="382"/>
      <c r="DKJ31" s="382"/>
      <c r="DKK31" s="382"/>
      <c r="DKL31" s="382"/>
      <c r="DKM31" s="382"/>
      <c r="DKN31" s="382"/>
      <c r="DKO31" s="382"/>
      <c r="DKP31" s="382"/>
      <c r="DKQ31" s="382"/>
      <c r="DKR31" s="382"/>
      <c r="DKS31" s="382"/>
      <c r="DKT31" s="382"/>
      <c r="DKU31" s="382"/>
      <c r="DKV31" s="382"/>
      <c r="DKW31" s="382"/>
      <c r="DKX31" s="382"/>
      <c r="DKY31" s="382"/>
      <c r="DKZ31" s="382"/>
      <c r="DLA31" s="382"/>
      <c r="DLB31" s="382"/>
      <c r="DLC31" s="382"/>
      <c r="DLD31" s="382"/>
      <c r="DLE31" s="382"/>
      <c r="DLF31" s="382"/>
      <c r="DLG31" s="382"/>
      <c r="DLH31" s="382"/>
      <c r="DLI31" s="382"/>
      <c r="DLJ31" s="382"/>
      <c r="DLK31" s="382"/>
      <c r="DLL31" s="382"/>
      <c r="DLM31" s="382"/>
      <c r="DLN31" s="382"/>
      <c r="DLO31" s="382"/>
      <c r="DLP31" s="382"/>
      <c r="DLQ31" s="382"/>
      <c r="DLR31" s="382"/>
      <c r="DLS31" s="382"/>
      <c r="DLT31" s="382"/>
      <c r="DLU31" s="382"/>
      <c r="DLV31" s="382"/>
      <c r="DLW31" s="382"/>
      <c r="DLX31" s="382"/>
      <c r="DLY31" s="382"/>
      <c r="DLZ31" s="382"/>
      <c r="DMA31" s="382"/>
      <c r="DMB31" s="382"/>
      <c r="DMC31" s="382"/>
      <c r="DMD31" s="382"/>
      <c r="DME31" s="382"/>
      <c r="DMF31" s="382"/>
      <c r="DMG31" s="382"/>
      <c r="DMH31" s="382"/>
      <c r="DMI31" s="382"/>
      <c r="DMJ31" s="382"/>
      <c r="DMK31" s="382"/>
      <c r="DML31" s="382"/>
      <c r="DMM31" s="382"/>
      <c r="DMN31" s="382"/>
      <c r="DMO31" s="382"/>
      <c r="DMP31" s="382"/>
      <c r="DMQ31" s="382"/>
      <c r="DMR31" s="382"/>
      <c r="DMS31" s="382"/>
      <c r="DMT31" s="382"/>
      <c r="DMU31" s="382"/>
      <c r="DMV31" s="382"/>
      <c r="DMW31" s="382"/>
      <c r="DMX31" s="382"/>
      <c r="DMY31" s="382"/>
      <c r="DMZ31" s="382"/>
      <c r="DNA31" s="382"/>
      <c r="DNB31" s="382"/>
      <c r="DNC31" s="382"/>
      <c r="DND31" s="382"/>
      <c r="DNE31" s="382"/>
      <c r="DNF31" s="382"/>
      <c r="DNG31" s="382"/>
      <c r="DNH31" s="382"/>
      <c r="DNI31" s="382"/>
      <c r="DNJ31" s="382"/>
      <c r="DNK31" s="382"/>
      <c r="DNL31" s="382"/>
      <c r="DNM31" s="382"/>
      <c r="DNN31" s="382"/>
      <c r="DNO31" s="382"/>
      <c r="DNP31" s="382"/>
      <c r="DNQ31" s="382"/>
      <c r="DNR31" s="382"/>
      <c r="DNS31" s="382"/>
      <c r="DNT31" s="382"/>
      <c r="DNU31" s="382"/>
      <c r="DNV31" s="382"/>
      <c r="DNW31" s="382"/>
      <c r="DNX31" s="382"/>
      <c r="DNY31" s="382"/>
      <c r="DNZ31" s="382"/>
      <c r="DOA31" s="382"/>
      <c r="DOB31" s="382"/>
      <c r="DOC31" s="382"/>
      <c r="DOD31" s="382"/>
      <c r="DOE31" s="382"/>
      <c r="DOF31" s="382"/>
      <c r="DOG31" s="382"/>
      <c r="DOH31" s="382"/>
      <c r="DOI31" s="382"/>
      <c r="DOJ31" s="382"/>
      <c r="DOK31" s="382"/>
      <c r="DOL31" s="382"/>
      <c r="DOM31" s="382"/>
      <c r="DON31" s="382"/>
      <c r="DOO31" s="382"/>
      <c r="DOP31" s="382"/>
      <c r="DOQ31" s="382"/>
      <c r="DOR31" s="382"/>
      <c r="DOS31" s="382"/>
      <c r="DOT31" s="382"/>
      <c r="DOU31" s="382"/>
      <c r="DOV31" s="382"/>
      <c r="DOW31" s="382"/>
      <c r="DOX31" s="382"/>
      <c r="DOY31" s="382"/>
      <c r="DOZ31" s="382"/>
      <c r="DPA31" s="382"/>
      <c r="DPB31" s="382"/>
      <c r="DPC31" s="382"/>
      <c r="DPD31" s="382"/>
      <c r="DPE31" s="382"/>
      <c r="DPF31" s="382"/>
      <c r="DPG31" s="382"/>
      <c r="DPH31" s="382"/>
      <c r="DPI31" s="382"/>
      <c r="DPJ31" s="382"/>
      <c r="DPK31" s="382"/>
      <c r="DPL31" s="382"/>
      <c r="DPM31" s="382"/>
      <c r="DPN31" s="382"/>
      <c r="DPO31" s="382"/>
      <c r="DPP31" s="382"/>
      <c r="DPQ31" s="382"/>
      <c r="DPR31" s="382"/>
      <c r="DPS31" s="382"/>
      <c r="DPT31" s="382"/>
      <c r="DPU31" s="382"/>
      <c r="DPV31" s="382"/>
      <c r="DPW31" s="382"/>
      <c r="DPX31" s="382"/>
      <c r="DPY31" s="382"/>
      <c r="DPZ31" s="382"/>
      <c r="DQA31" s="382"/>
      <c r="DQB31" s="382"/>
      <c r="DQC31" s="382"/>
      <c r="DQD31" s="382"/>
      <c r="DQE31" s="382"/>
      <c r="DQF31" s="382"/>
      <c r="DQG31" s="382"/>
      <c r="DQH31" s="382"/>
      <c r="DQI31" s="382"/>
      <c r="DQJ31" s="382"/>
      <c r="DQK31" s="382"/>
      <c r="DQL31" s="382"/>
      <c r="DQM31" s="382"/>
      <c r="DQN31" s="382"/>
      <c r="DQO31" s="382"/>
      <c r="DQP31" s="382"/>
      <c r="DQQ31" s="382"/>
      <c r="DQR31" s="382"/>
      <c r="DQS31" s="382"/>
      <c r="DQT31" s="382"/>
      <c r="DQU31" s="382"/>
      <c r="DQV31" s="382"/>
      <c r="DQW31" s="382"/>
      <c r="DQX31" s="382"/>
      <c r="DQY31" s="382"/>
      <c r="DQZ31" s="382"/>
      <c r="DRA31" s="382"/>
      <c r="DRB31" s="382"/>
      <c r="DRC31" s="382"/>
      <c r="DRD31" s="382"/>
      <c r="DRE31" s="382"/>
      <c r="DRF31" s="382"/>
      <c r="DRG31" s="382"/>
      <c r="DRH31" s="382"/>
      <c r="DRI31" s="382"/>
      <c r="DRJ31" s="382"/>
      <c r="DRK31" s="382"/>
      <c r="DRL31" s="382"/>
      <c r="DRM31" s="382"/>
      <c r="DRN31" s="382"/>
      <c r="DRO31" s="382"/>
      <c r="DRP31" s="382"/>
      <c r="DRQ31" s="382"/>
      <c r="DRR31" s="382"/>
      <c r="DRS31" s="382"/>
      <c r="DRT31" s="382"/>
      <c r="DRU31" s="382"/>
      <c r="DRV31" s="382"/>
      <c r="DRW31" s="382"/>
      <c r="DRX31" s="382"/>
      <c r="DRY31" s="382"/>
      <c r="DRZ31" s="382"/>
      <c r="DSA31" s="382"/>
      <c r="DSB31" s="382"/>
      <c r="DSC31" s="382"/>
      <c r="DSD31" s="382"/>
      <c r="DSE31" s="382"/>
      <c r="DSF31" s="382"/>
      <c r="DSG31" s="382"/>
      <c r="DSH31" s="382"/>
      <c r="DSI31" s="382"/>
      <c r="DSJ31" s="382"/>
      <c r="DSK31" s="382"/>
      <c r="DSL31" s="382"/>
      <c r="DSM31" s="382"/>
      <c r="DSN31" s="382"/>
      <c r="DSO31" s="382"/>
      <c r="DSP31" s="382"/>
      <c r="DSQ31" s="382"/>
      <c r="DSR31" s="382"/>
      <c r="DSS31" s="382"/>
      <c r="DST31" s="382"/>
      <c r="DSU31" s="382"/>
      <c r="DSV31" s="382"/>
      <c r="DSW31" s="382"/>
      <c r="DSX31" s="382"/>
      <c r="DSY31" s="382"/>
      <c r="DSZ31" s="382"/>
      <c r="DTA31" s="382"/>
      <c r="DTB31" s="382"/>
      <c r="DTC31" s="382"/>
      <c r="DTD31" s="382"/>
      <c r="DTE31" s="382"/>
      <c r="DTF31" s="382"/>
      <c r="DTG31" s="382"/>
      <c r="DTH31" s="382"/>
      <c r="DTI31" s="382"/>
      <c r="DTJ31" s="382"/>
      <c r="DTK31" s="382"/>
      <c r="DTL31" s="382"/>
      <c r="DTM31" s="382"/>
      <c r="DTN31" s="382"/>
      <c r="DTO31" s="382"/>
      <c r="DTP31" s="382"/>
      <c r="DTQ31" s="382"/>
      <c r="DTR31" s="382"/>
      <c r="DTS31" s="382"/>
      <c r="DTT31" s="382"/>
      <c r="DTU31" s="382"/>
      <c r="DTV31" s="382"/>
      <c r="DTW31" s="382"/>
      <c r="DTX31" s="382"/>
      <c r="DTY31" s="382"/>
      <c r="DTZ31" s="382"/>
      <c r="DUA31" s="382"/>
      <c r="DUB31" s="382"/>
      <c r="DUC31" s="382"/>
      <c r="DUD31" s="382"/>
      <c r="DUE31" s="382"/>
      <c r="DUF31" s="382"/>
      <c r="DUG31" s="382"/>
      <c r="DUH31" s="382"/>
      <c r="DUI31" s="382"/>
      <c r="DUJ31" s="382"/>
      <c r="DUK31" s="382"/>
      <c r="DUL31" s="382"/>
      <c r="DUM31" s="382"/>
      <c r="DUN31" s="382"/>
      <c r="DUO31" s="382"/>
      <c r="DUP31" s="382"/>
      <c r="DUQ31" s="382"/>
      <c r="DUR31" s="382"/>
      <c r="DUS31" s="382"/>
      <c r="DUT31" s="382"/>
      <c r="DUU31" s="382"/>
      <c r="DUV31" s="382"/>
      <c r="DUW31" s="382"/>
      <c r="DUX31" s="382"/>
      <c r="DUY31" s="382"/>
      <c r="DUZ31" s="382"/>
      <c r="DVA31" s="382"/>
      <c r="DVB31" s="382"/>
      <c r="DVC31" s="382"/>
      <c r="DVD31" s="382"/>
      <c r="DVE31" s="382"/>
      <c r="DVF31" s="382"/>
      <c r="DVG31" s="382"/>
      <c r="DVH31" s="382"/>
      <c r="DVI31" s="382"/>
      <c r="DVJ31" s="382"/>
      <c r="DVK31" s="382"/>
      <c r="DVL31" s="382"/>
      <c r="DVM31" s="382"/>
      <c r="DVN31" s="382"/>
      <c r="DVO31" s="382"/>
      <c r="DVP31" s="382"/>
      <c r="DVQ31" s="382"/>
      <c r="DVR31" s="382"/>
      <c r="DVS31" s="382"/>
      <c r="DVT31" s="382"/>
      <c r="DVU31" s="382"/>
      <c r="DVV31" s="382"/>
      <c r="DVW31" s="382"/>
      <c r="DVX31" s="382"/>
      <c r="DVY31" s="382"/>
      <c r="DVZ31" s="382"/>
      <c r="DWA31" s="382"/>
      <c r="DWB31" s="382"/>
      <c r="DWC31" s="382"/>
      <c r="DWD31" s="382"/>
      <c r="DWE31" s="382"/>
      <c r="DWF31" s="382"/>
      <c r="DWG31" s="382"/>
      <c r="DWH31" s="382"/>
      <c r="DWI31" s="382"/>
      <c r="DWJ31" s="382"/>
      <c r="DWK31" s="382"/>
      <c r="DWL31" s="382"/>
      <c r="DWM31" s="382"/>
      <c r="DWN31" s="382"/>
      <c r="DWO31" s="382"/>
      <c r="DWP31" s="382"/>
      <c r="DWQ31" s="382"/>
      <c r="DWR31" s="382"/>
      <c r="DWS31" s="382"/>
      <c r="DWT31" s="382"/>
      <c r="DWU31" s="382"/>
      <c r="DWV31" s="382"/>
      <c r="DWW31" s="382"/>
      <c r="DWX31" s="382"/>
      <c r="DWY31" s="382"/>
      <c r="DWZ31" s="382"/>
      <c r="DXA31" s="382"/>
      <c r="DXB31" s="382"/>
      <c r="DXC31" s="382"/>
      <c r="DXD31" s="382"/>
      <c r="DXE31" s="382"/>
      <c r="DXF31" s="382"/>
      <c r="DXG31" s="382"/>
      <c r="DXH31" s="382"/>
      <c r="DXI31" s="382"/>
      <c r="DXJ31" s="382"/>
      <c r="DXK31" s="382"/>
      <c r="DXL31" s="382"/>
      <c r="DXM31" s="382"/>
      <c r="DXN31" s="382"/>
      <c r="DXO31" s="382"/>
      <c r="DXP31" s="382"/>
      <c r="DXQ31" s="382"/>
      <c r="DXR31" s="382"/>
      <c r="DXS31" s="382"/>
      <c r="DXT31" s="382"/>
      <c r="DXU31" s="382"/>
      <c r="DXV31" s="382"/>
      <c r="DXW31" s="382"/>
      <c r="DXX31" s="382"/>
      <c r="DXY31" s="382"/>
      <c r="DXZ31" s="382"/>
      <c r="DYA31" s="382"/>
      <c r="DYB31" s="382"/>
      <c r="DYC31" s="382"/>
      <c r="DYD31" s="382"/>
      <c r="DYE31" s="382"/>
      <c r="DYF31" s="382"/>
      <c r="DYG31" s="382"/>
      <c r="DYH31" s="382"/>
      <c r="DYI31" s="382"/>
      <c r="DYJ31" s="382"/>
      <c r="DYK31" s="382"/>
      <c r="DYL31" s="382"/>
      <c r="DYM31" s="382"/>
      <c r="DYN31" s="382"/>
      <c r="DYO31" s="382"/>
      <c r="DYP31" s="382"/>
      <c r="DYQ31" s="382"/>
      <c r="DYR31" s="382"/>
      <c r="DYS31" s="382"/>
      <c r="DYT31" s="382"/>
      <c r="DYU31" s="382"/>
      <c r="DYV31" s="382"/>
      <c r="DYW31" s="382"/>
      <c r="DYX31" s="382"/>
      <c r="DYY31" s="382"/>
      <c r="DYZ31" s="382"/>
      <c r="DZA31" s="382"/>
      <c r="DZB31" s="382"/>
      <c r="DZC31" s="382"/>
      <c r="DZD31" s="382"/>
      <c r="DZE31" s="382"/>
      <c r="DZF31" s="382"/>
      <c r="DZG31" s="382"/>
      <c r="DZH31" s="382"/>
      <c r="DZI31" s="382"/>
      <c r="DZJ31" s="382"/>
      <c r="DZK31" s="382"/>
      <c r="DZL31" s="382"/>
      <c r="DZM31" s="382"/>
      <c r="DZN31" s="382"/>
      <c r="DZO31" s="382"/>
      <c r="DZP31" s="382"/>
      <c r="DZQ31" s="382"/>
      <c r="DZR31" s="382"/>
      <c r="DZS31" s="382"/>
      <c r="DZT31" s="382"/>
      <c r="DZU31" s="382"/>
      <c r="DZV31" s="382"/>
      <c r="DZW31" s="382"/>
      <c r="DZX31" s="382"/>
      <c r="DZY31" s="382"/>
      <c r="DZZ31" s="382"/>
      <c r="EAA31" s="382"/>
      <c r="EAB31" s="382"/>
      <c r="EAC31" s="382"/>
      <c r="EAD31" s="382"/>
      <c r="EAE31" s="382"/>
      <c r="EAF31" s="382"/>
      <c r="EAG31" s="382"/>
      <c r="EAH31" s="382"/>
      <c r="EAI31" s="382"/>
      <c r="EAJ31" s="382"/>
      <c r="EAK31" s="382"/>
      <c r="EAL31" s="382"/>
      <c r="EAM31" s="382"/>
      <c r="EAN31" s="382"/>
      <c r="EAO31" s="382"/>
      <c r="EAP31" s="382"/>
      <c r="EAQ31" s="382"/>
      <c r="EAR31" s="382"/>
      <c r="EAS31" s="382"/>
      <c r="EAT31" s="382"/>
      <c r="EAU31" s="382"/>
      <c r="EAV31" s="382"/>
      <c r="EAW31" s="382"/>
      <c r="EAX31" s="382"/>
      <c r="EAY31" s="382"/>
      <c r="EAZ31" s="382"/>
      <c r="EBA31" s="382"/>
      <c r="EBB31" s="382"/>
      <c r="EBC31" s="382"/>
      <c r="EBD31" s="382"/>
      <c r="EBE31" s="382"/>
      <c r="EBF31" s="382"/>
      <c r="EBG31" s="382"/>
      <c r="EBH31" s="382"/>
      <c r="EBI31" s="382"/>
      <c r="EBJ31" s="382"/>
      <c r="EBK31" s="382"/>
      <c r="EBL31" s="382"/>
      <c r="EBM31" s="382"/>
      <c r="EBN31" s="382"/>
      <c r="EBO31" s="382"/>
      <c r="EBP31" s="382"/>
      <c r="EBQ31" s="382"/>
      <c r="EBR31" s="382"/>
      <c r="EBS31" s="382"/>
      <c r="EBT31" s="382"/>
      <c r="EBU31" s="382"/>
      <c r="EBV31" s="382"/>
      <c r="EBW31" s="382"/>
      <c r="EBX31" s="382"/>
      <c r="EBY31" s="382"/>
      <c r="EBZ31" s="382"/>
      <c r="ECA31" s="382"/>
      <c r="ECB31" s="382"/>
      <c r="ECC31" s="382"/>
      <c r="ECD31" s="382"/>
      <c r="ECE31" s="382"/>
      <c r="ECF31" s="382"/>
      <c r="ECG31" s="382"/>
      <c r="ECH31" s="382"/>
      <c r="ECI31" s="382"/>
      <c r="ECJ31" s="382"/>
      <c r="ECK31" s="382"/>
      <c r="ECL31" s="382"/>
      <c r="ECM31" s="382"/>
      <c r="ECN31" s="382"/>
      <c r="ECO31" s="382"/>
      <c r="ECP31" s="382"/>
      <c r="ECQ31" s="382"/>
      <c r="ECR31" s="382"/>
      <c r="ECS31" s="382"/>
      <c r="ECT31" s="382"/>
      <c r="ECU31" s="382"/>
      <c r="ECV31" s="382"/>
      <c r="ECW31" s="382"/>
      <c r="ECX31" s="382"/>
      <c r="ECY31" s="382"/>
      <c r="ECZ31" s="382"/>
      <c r="EDA31" s="382"/>
      <c r="EDB31" s="382"/>
      <c r="EDC31" s="382"/>
      <c r="EDD31" s="382"/>
      <c r="EDE31" s="382"/>
      <c r="EDF31" s="382"/>
      <c r="EDG31" s="382"/>
      <c r="EDH31" s="382"/>
      <c r="EDI31" s="382"/>
      <c r="EDJ31" s="382"/>
      <c r="EDK31" s="382"/>
      <c r="EDL31" s="382"/>
      <c r="EDM31" s="382"/>
      <c r="EDN31" s="382"/>
      <c r="EDO31" s="382"/>
      <c r="EDP31" s="382"/>
      <c r="EDQ31" s="382"/>
      <c r="EDR31" s="382"/>
      <c r="EDS31" s="382"/>
      <c r="EDT31" s="382"/>
      <c r="EDU31" s="382"/>
      <c r="EDV31" s="382"/>
      <c r="EDW31" s="382"/>
      <c r="EDX31" s="382"/>
      <c r="EDY31" s="382"/>
      <c r="EDZ31" s="382"/>
      <c r="EEA31" s="382"/>
      <c r="EEB31" s="382"/>
      <c r="EEC31" s="382"/>
      <c r="EED31" s="382"/>
      <c r="EEE31" s="382"/>
      <c r="EEF31" s="382"/>
      <c r="EEG31" s="382"/>
      <c r="EEH31" s="382"/>
      <c r="EEI31" s="382"/>
      <c r="EEJ31" s="382"/>
      <c r="EEK31" s="382"/>
      <c r="EEL31" s="382"/>
      <c r="EEM31" s="382"/>
      <c r="EEN31" s="382"/>
      <c r="EEO31" s="382"/>
      <c r="EEP31" s="382"/>
      <c r="EEQ31" s="382"/>
      <c r="EER31" s="382"/>
      <c r="EES31" s="382"/>
      <c r="EET31" s="382"/>
      <c r="EEU31" s="382"/>
      <c r="EEV31" s="382"/>
      <c r="EEW31" s="382"/>
      <c r="EEX31" s="382"/>
      <c r="EEY31" s="382"/>
      <c r="EEZ31" s="382"/>
      <c r="EFA31" s="382"/>
      <c r="EFB31" s="382"/>
      <c r="EFC31" s="382"/>
      <c r="EFD31" s="382"/>
      <c r="EFE31" s="382"/>
      <c r="EFF31" s="382"/>
      <c r="EFG31" s="382"/>
      <c r="EFH31" s="382"/>
      <c r="EFI31" s="382"/>
      <c r="EFJ31" s="382"/>
      <c r="EFK31" s="382"/>
      <c r="EFL31" s="382"/>
      <c r="EFM31" s="382"/>
      <c r="EFN31" s="382"/>
      <c r="EFO31" s="382"/>
      <c r="EFP31" s="382"/>
      <c r="EFQ31" s="382"/>
      <c r="EFR31" s="382"/>
      <c r="EFS31" s="382"/>
      <c r="EFT31" s="382"/>
      <c r="EFU31" s="382"/>
      <c r="EFV31" s="382"/>
      <c r="EFW31" s="382"/>
      <c r="EFX31" s="382"/>
      <c r="EFY31" s="382"/>
      <c r="EFZ31" s="382"/>
      <c r="EGA31" s="382"/>
      <c r="EGB31" s="382"/>
      <c r="EGC31" s="382"/>
      <c r="EGD31" s="382"/>
      <c r="EGE31" s="382"/>
      <c r="EGF31" s="382"/>
      <c r="EGG31" s="382"/>
      <c r="EGH31" s="382"/>
      <c r="EGI31" s="382"/>
      <c r="EGJ31" s="382"/>
      <c r="EGK31" s="382"/>
      <c r="EGL31" s="382"/>
      <c r="EGM31" s="382"/>
      <c r="EGN31" s="382"/>
      <c r="EGO31" s="382"/>
      <c r="EGP31" s="382"/>
      <c r="EGQ31" s="382"/>
      <c r="EGR31" s="382"/>
      <c r="EGS31" s="382"/>
      <c r="EGT31" s="382"/>
      <c r="EGU31" s="382"/>
      <c r="EGV31" s="382"/>
      <c r="EGW31" s="382"/>
      <c r="EGX31" s="382"/>
      <c r="EGY31" s="382"/>
      <c r="EGZ31" s="382"/>
      <c r="EHA31" s="382"/>
      <c r="EHB31" s="382"/>
      <c r="EHC31" s="382"/>
      <c r="EHD31" s="382"/>
      <c r="EHE31" s="382"/>
      <c r="EHF31" s="382"/>
      <c r="EHG31" s="382"/>
      <c r="EHH31" s="382"/>
      <c r="EHI31" s="382"/>
      <c r="EHJ31" s="382"/>
      <c r="EHK31" s="382"/>
      <c r="EHL31" s="382"/>
      <c r="EHM31" s="382"/>
      <c r="EHN31" s="382"/>
      <c r="EHO31" s="382"/>
      <c r="EHP31" s="382"/>
      <c r="EHQ31" s="382"/>
      <c r="EHR31" s="382"/>
      <c r="EHS31" s="382"/>
      <c r="EHT31" s="382"/>
      <c r="EHU31" s="382"/>
      <c r="EHV31" s="382"/>
      <c r="EHW31" s="382"/>
      <c r="EHX31" s="382"/>
      <c r="EHY31" s="382"/>
      <c r="EHZ31" s="382"/>
      <c r="EIA31" s="382"/>
      <c r="EIB31" s="382"/>
      <c r="EIC31" s="382"/>
      <c r="EID31" s="382"/>
      <c r="EIE31" s="382"/>
      <c r="EIF31" s="382"/>
      <c r="EIG31" s="382"/>
      <c r="EIH31" s="382"/>
      <c r="EII31" s="382"/>
      <c r="EIJ31" s="382"/>
      <c r="EIK31" s="382"/>
      <c r="EIL31" s="382"/>
      <c r="EIM31" s="382"/>
      <c r="EIN31" s="382"/>
      <c r="EIO31" s="382"/>
      <c r="EIP31" s="382"/>
      <c r="EIQ31" s="382"/>
      <c r="EIR31" s="382"/>
      <c r="EIS31" s="382"/>
      <c r="EIT31" s="382"/>
      <c r="EIU31" s="382"/>
      <c r="EIV31" s="382"/>
      <c r="EIW31" s="382"/>
      <c r="EIX31" s="382"/>
      <c r="EIY31" s="382"/>
      <c r="EIZ31" s="382"/>
      <c r="EJA31" s="382"/>
      <c r="EJB31" s="382"/>
      <c r="EJC31" s="382"/>
      <c r="EJD31" s="382"/>
      <c r="EJE31" s="382"/>
      <c r="EJF31" s="382"/>
      <c r="EJG31" s="382"/>
      <c r="EJH31" s="382"/>
      <c r="EJI31" s="382"/>
      <c r="EJJ31" s="382"/>
      <c r="EJK31" s="382"/>
      <c r="EJL31" s="382"/>
      <c r="EJM31" s="382"/>
      <c r="EJN31" s="382"/>
      <c r="EJO31" s="382"/>
      <c r="EJP31" s="382"/>
      <c r="EJQ31" s="382"/>
      <c r="EJR31" s="382"/>
      <c r="EJS31" s="382"/>
      <c r="EJT31" s="382"/>
      <c r="EJU31" s="382"/>
      <c r="EJV31" s="382"/>
      <c r="EJW31" s="382"/>
      <c r="EJX31" s="382"/>
      <c r="EJY31" s="382"/>
      <c r="EJZ31" s="382"/>
      <c r="EKA31" s="382"/>
      <c r="EKB31" s="382"/>
      <c r="EKC31" s="382"/>
      <c r="EKD31" s="382"/>
      <c r="EKE31" s="382"/>
      <c r="EKF31" s="382"/>
      <c r="EKG31" s="382"/>
      <c r="EKH31" s="382"/>
      <c r="EKI31" s="382"/>
      <c r="EKJ31" s="382"/>
      <c r="EKK31" s="382"/>
      <c r="EKL31" s="382"/>
      <c r="EKM31" s="382"/>
      <c r="EKN31" s="382"/>
      <c r="EKO31" s="382"/>
      <c r="EKP31" s="382"/>
      <c r="EKQ31" s="382"/>
      <c r="EKR31" s="382"/>
      <c r="EKS31" s="382"/>
      <c r="EKT31" s="382"/>
      <c r="EKU31" s="382"/>
      <c r="EKV31" s="382"/>
      <c r="EKW31" s="382"/>
      <c r="EKX31" s="382"/>
      <c r="EKY31" s="382"/>
      <c r="EKZ31" s="382"/>
      <c r="ELA31" s="382"/>
      <c r="ELB31" s="382"/>
      <c r="ELC31" s="382"/>
      <c r="ELD31" s="382"/>
      <c r="ELE31" s="382"/>
      <c r="ELF31" s="382"/>
      <c r="ELG31" s="382"/>
      <c r="ELH31" s="382"/>
      <c r="ELI31" s="382"/>
      <c r="ELJ31" s="382"/>
      <c r="ELK31" s="382"/>
      <c r="ELL31" s="382"/>
      <c r="ELM31" s="382"/>
      <c r="ELN31" s="382"/>
      <c r="ELO31" s="382"/>
      <c r="ELP31" s="382"/>
      <c r="ELQ31" s="382"/>
      <c r="ELR31" s="382"/>
      <c r="ELS31" s="382"/>
      <c r="ELT31" s="382"/>
      <c r="ELU31" s="382"/>
      <c r="ELV31" s="382"/>
      <c r="ELW31" s="382"/>
      <c r="ELX31" s="382"/>
      <c r="ELY31" s="382"/>
      <c r="ELZ31" s="382"/>
      <c r="EMA31" s="382"/>
      <c r="EMB31" s="382"/>
      <c r="EMC31" s="382"/>
      <c r="EMD31" s="382"/>
      <c r="EME31" s="382"/>
      <c r="EMF31" s="382"/>
      <c r="EMG31" s="382"/>
      <c r="EMH31" s="382"/>
      <c r="EMI31" s="382"/>
      <c r="EMJ31" s="382"/>
      <c r="EMK31" s="382"/>
      <c r="EML31" s="382"/>
      <c r="EMM31" s="382"/>
      <c r="EMN31" s="382"/>
      <c r="EMO31" s="382"/>
      <c r="EMP31" s="382"/>
      <c r="EMQ31" s="382"/>
      <c r="EMR31" s="382"/>
      <c r="EMS31" s="382"/>
      <c r="EMT31" s="382"/>
      <c r="EMU31" s="382"/>
      <c r="EMV31" s="382"/>
      <c r="EMW31" s="382"/>
      <c r="EMX31" s="382"/>
      <c r="EMY31" s="382"/>
      <c r="EMZ31" s="382"/>
      <c r="ENA31" s="382"/>
      <c r="ENB31" s="382"/>
      <c r="ENC31" s="382"/>
      <c r="END31" s="382"/>
      <c r="ENE31" s="382"/>
      <c r="ENF31" s="382"/>
      <c r="ENG31" s="382"/>
      <c r="ENH31" s="382"/>
      <c r="ENI31" s="382"/>
      <c r="ENJ31" s="382"/>
      <c r="ENK31" s="382"/>
      <c r="ENL31" s="382"/>
      <c r="ENM31" s="382"/>
      <c r="ENN31" s="382"/>
      <c r="ENO31" s="382"/>
      <c r="ENP31" s="382"/>
      <c r="ENQ31" s="382"/>
      <c r="ENR31" s="382"/>
      <c r="ENS31" s="382"/>
      <c r="ENT31" s="382"/>
      <c r="ENU31" s="382"/>
      <c r="ENV31" s="382"/>
      <c r="ENW31" s="382"/>
      <c r="ENX31" s="382"/>
      <c r="ENY31" s="382"/>
      <c r="ENZ31" s="382"/>
      <c r="EOA31" s="382"/>
      <c r="EOB31" s="382"/>
      <c r="EOC31" s="382"/>
      <c r="EOD31" s="382"/>
      <c r="EOE31" s="382"/>
      <c r="EOF31" s="382"/>
      <c r="EOG31" s="382"/>
      <c r="EOH31" s="382"/>
      <c r="EOI31" s="382"/>
      <c r="EOJ31" s="382"/>
      <c r="EOK31" s="382"/>
      <c r="EOL31" s="382"/>
      <c r="EOM31" s="382"/>
      <c r="EON31" s="382"/>
      <c r="EOO31" s="382"/>
      <c r="EOP31" s="382"/>
      <c r="EOQ31" s="382"/>
      <c r="EOR31" s="382"/>
      <c r="EOS31" s="382"/>
      <c r="EOT31" s="382"/>
      <c r="EOU31" s="382"/>
      <c r="EOV31" s="382"/>
      <c r="EOW31" s="382"/>
      <c r="EOX31" s="382"/>
      <c r="EOY31" s="382"/>
      <c r="EOZ31" s="382"/>
      <c r="EPA31" s="382"/>
      <c r="EPB31" s="382"/>
      <c r="EPC31" s="382"/>
      <c r="EPD31" s="382"/>
      <c r="EPE31" s="382"/>
      <c r="EPF31" s="382"/>
      <c r="EPG31" s="382"/>
      <c r="EPH31" s="382"/>
      <c r="EPI31" s="382"/>
      <c r="EPJ31" s="382"/>
      <c r="EPK31" s="382"/>
      <c r="EPL31" s="382"/>
      <c r="EPM31" s="382"/>
      <c r="EPN31" s="382"/>
      <c r="EPO31" s="382"/>
      <c r="EPP31" s="382"/>
      <c r="EPQ31" s="382"/>
      <c r="EPR31" s="382"/>
      <c r="EPS31" s="382"/>
      <c r="EPT31" s="382"/>
      <c r="EPU31" s="382"/>
      <c r="EPV31" s="382"/>
      <c r="EPW31" s="382"/>
      <c r="EPX31" s="382"/>
      <c r="EPY31" s="382"/>
      <c r="EPZ31" s="382"/>
      <c r="EQA31" s="382"/>
      <c r="EQB31" s="382"/>
      <c r="EQC31" s="382"/>
      <c r="EQD31" s="382"/>
      <c r="EQE31" s="382"/>
      <c r="EQF31" s="382"/>
      <c r="EQG31" s="382"/>
      <c r="EQH31" s="382"/>
      <c r="EQI31" s="382"/>
      <c r="EQJ31" s="382"/>
      <c r="EQK31" s="382"/>
      <c r="EQL31" s="382"/>
      <c r="EQM31" s="382"/>
      <c r="EQN31" s="382"/>
      <c r="EQO31" s="382"/>
      <c r="EQP31" s="382"/>
      <c r="EQQ31" s="382"/>
      <c r="EQR31" s="382"/>
      <c r="EQS31" s="382"/>
      <c r="EQT31" s="382"/>
      <c r="EQU31" s="382"/>
      <c r="EQV31" s="382"/>
      <c r="EQW31" s="382"/>
      <c r="EQX31" s="382"/>
      <c r="EQY31" s="382"/>
      <c r="EQZ31" s="382"/>
      <c r="ERA31" s="382"/>
      <c r="ERB31" s="382"/>
      <c r="ERC31" s="382"/>
      <c r="ERD31" s="382"/>
      <c r="ERE31" s="382"/>
      <c r="ERF31" s="382"/>
      <c r="ERG31" s="382"/>
      <c r="ERH31" s="382"/>
      <c r="ERI31" s="382"/>
      <c r="ERJ31" s="382"/>
      <c r="ERK31" s="382"/>
      <c r="ERL31" s="382"/>
      <c r="ERM31" s="382"/>
      <c r="ERN31" s="382"/>
      <c r="ERO31" s="382"/>
      <c r="ERP31" s="382"/>
      <c r="ERQ31" s="382"/>
      <c r="ERR31" s="382"/>
      <c r="ERS31" s="382"/>
      <c r="ERT31" s="382"/>
      <c r="ERU31" s="382"/>
      <c r="ERV31" s="382"/>
      <c r="ERW31" s="382"/>
      <c r="ERX31" s="382"/>
      <c r="ERY31" s="382"/>
      <c r="ERZ31" s="382"/>
      <c r="ESA31" s="382"/>
      <c r="ESB31" s="382"/>
      <c r="ESC31" s="382"/>
      <c r="ESD31" s="382"/>
      <c r="ESE31" s="382"/>
      <c r="ESF31" s="382"/>
      <c r="ESG31" s="382"/>
      <c r="ESH31" s="382"/>
      <c r="ESI31" s="382"/>
      <c r="ESJ31" s="382"/>
      <c r="ESK31" s="382"/>
      <c r="ESL31" s="382"/>
      <c r="ESM31" s="382"/>
      <c r="ESN31" s="382"/>
      <c r="ESO31" s="382"/>
      <c r="ESP31" s="382"/>
      <c r="ESQ31" s="382"/>
      <c r="ESR31" s="382"/>
      <c r="ESS31" s="382"/>
      <c r="EST31" s="382"/>
      <c r="ESU31" s="382"/>
      <c r="ESV31" s="382"/>
      <c r="ESW31" s="382"/>
      <c r="ESX31" s="382"/>
      <c r="ESY31" s="382"/>
      <c r="ESZ31" s="382"/>
      <c r="ETA31" s="382"/>
      <c r="ETB31" s="382"/>
      <c r="ETC31" s="382"/>
      <c r="ETD31" s="382"/>
      <c r="ETE31" s="382"/>
      <c r="ETF31" s="382"/>
      <c r="ETG31" s="382"/>
      <c r="ETH31" s="382"/>
      <c r="ETI31" s="382"/>
      <c r="ETJ31" s="382"/>
      <c r="ETK31" s="382"/>
      <c r="ETL31" s="382"/>
      <c r="ETM31" s="382"/>
      <c r="ETN31" s="382"/>
      <c r="ETO31" s="382"/>
      <c r="ETP31" s="382"/>
      <c r="ETQ31" s="382"/>
      <c r="ETR31" s="382"/>
      <c r="ETS31" s="382"/>
      <c r="ETT31" s="382"/>
      <c r="ETU31" s="382"/>
      <c r="ETV31" s="382"/>
      <c r="ETW31" s="382"/>
      <c r="ETX31" s="382"/>
      <c r="ETY31" s="382"/>
      <c r="ETZ31" s="382"/>
      <c r="EUA31" s="382"/>
      <c r="EUB31" s="382"/>
      <c r="EUC31" s="382"/>
      <c r="EUD31" s="382"/>
      <c r="EUE31" s="382"/>
      <c r="EUF31" s="382"/>
      <c r="EUG31" s="382"/>
      <c r="EUH31" s="382"/>
      <c r="EUI31" s="382"/>
      <c r="EUJ31" s="382"/>
      <c r="EUK31" s="382"/>
      <c r="EUL31" s="382"/>
      <c r="EUM31" s="382"/>
      <c r="EUN31" s="382"/>
      <c r="EUO31" s="382"/>
      <c r="EUP31" s="382"/>
      <c r="EUQ31" s="382"/>
      <c r="EUR31" s="382"/>
      <c r="EUS31" s="382"/>
      <c r="EUT31" s="382"/>
      <c r="EUU31" s="382"/>
      <c r="EUV31" s="382"/>
      <c r="EUW31" s="382"/>
      <c r="EUX31" s="382"/>
      <c r="EUY31" s="382"/>
      <c r="EUZ31" s="382"/>
      <c r="EVA31" s="382"/>
      <c r="EVB31" s="382"/>
      <c r="EVC31" s="382"/>
      <c r="EVD31" s="382"/>
      <c r="EVE31" s="382"/>
      <c r="EVF31" s="382"/>
      <c r="EVG31" s="382"/>
      <c r="EVH31" s="382"/>
      <c r="EVI31" s="382"/>
      <c r="EVJ31" s="382"/>
      <c r="EVK31" s="382"/>
      <c r="EVL31" s="382"/>
      <c r="EVM31" s="382"/>
      <c r="EVN31" s="382"/>
      <c r="EVO31" s="382"/>
      <c r="EVP31" s="382"/>
      <c r="EVQ31" s="382"/>
      <c r="EVR31" s="382"/>
      <c r="EVS31" s="382"/>
      <c r="EVT31" s="382"/>
      <c r="EVU31" s="382"/>
      <c r="EVV31" s="382"/>
      <c r="EVW31" s="382"/>
      <c r="EVX31" s="382"/>
      <c r="EVY31" s="382"/>
      <c r="EVZ31" s="382"/>
      <c r="EWA31" s="382"/>
      <c r="EWB31" s="382"/>
      <c r="EWC31" s="382"/>
      <c r="EWD31" s="382"/>
      <c r="EWE31" s="382"/>
      <c r="EWF31" s="382"/>
      <c r="EWG31" s="382"/>
      <c r="EWH31" s="382"/>
      <c r="EWI31" s="382"/>
      <c r="EWJ31" s="382"/>
      <c r="EWK31" s="382"/>
      <c r="EWL31" s="382"/>
      <c r="EWM31" s="382"/>
      <c r="EWN31" s="382"/>
      <c r="EWO31" s="382"/>
      <c r="EWP31" s="382"/>
      <c r="EWQ31" s="382"/>
      <c r="EWR31" s="382"/>
      <c r="EWS31" s="382"/>
      <c r="EWT31" s="382"/>
      <c r="EWU31" s="382"/>
      <c r="EWV31" s="382"/>
      <c r="EWW31" s="382"/>
      <c r="EWX31" s="382"/>
      <c r="EWY31" s="382"/>
      <c r="EWZ31" s="382"/>
      <c r="EXA31" s="382"/>
      <c r="EXB31" s="382"/>
      <c r="EXC31" s="382"/>
      <c r="EXD31" s="382"/>
      <c r="EXE31" s="382"/>
      <c r="EXF31" s="382"/>
      <c r="EXG31" s="382"/>
      <c r="EXH31" s="382"/>
      <c r="EXI31" s="382"/>
      <c r="EXJ31" s="382"/>
      <c r="EXK31" s="382"/>
      <c r="EXL31" s="382"/>
      <c r="EXM31" s="382"/>
      <c r="EXN31" s="382"/>
      <c r="EXO31" s="382"/>
      <c r="EXP31" s="382"/>
      <c r="EXQ31" s="382"/>
      <c r="EXR31" s="382"/>
      <c r="EXS31" s="382"/>
      <c r="EXT31" s="382"/>
      <c r="EXU31" s="382"/>
      <c r="EXV31" s="382"/>
      <c r="EXW31" s="382"/>
      <c r="EXX31" s="382"/>
      <c r="EXY31" s="382"/>
      <c r="EXZ31" s="382"/>
      <c r="EYA31" s="382"/>
      <c r="EYB31" s="382"/>
      <c r="EYC31" s="382"/>
      <c r="EYD31" s="382"/>
      <c r="EYE31" s="382"/>
      <c r="EYF31" s="382"/>
      <c r="EYG31" s="382"/>
      <c r="EYH31" s="382"/>
      <c r="EYI31" s="382"/>
      <c r="EYJ31" s="382"/>
      <c r="EYK31" s="382"/>
      <c r="EYL31" s="382"/>
      <c r="EYM31" s="382"/>
      <c r="EYN31" s="382"/>
      <c r="EYO31" s="382"/>
      <c r="EYP31" s="382"/>
      <c r="EYQ31" s="382"/>
      <c r="EYR31" s="382"/>
      <c r="EYS31" s="382"/>
      <c r="EYT31" s="382"/>
      <c r="EYU31" s="382"/>
      <c r="EYV31" s="382"/>
      <c r="EYW31" s="382"/>
      <c r="EYX31" s="382"/>
      <c r="EYY31" s="382"/>
      <c r="EYZ31" s="382"/>
      <c r="EZA31" s="382"/>
      <c r="EZB31" s="382"/>
      <c r="EZC31" s="382"/>
      <c r="EZD31" s="382"/>
      <c r="EZE31" s="382"/>
      <c r="EZF31" s="382"/>
      <c r="EZG31" s="382"/>
      <c r="EZH31" s="382"/>
      <c r="EZI31" s="382"/>
      <c r="EZJ31" s="382"/>
      <c r="EZK31" s="382"/>
      <c r="EZL31" s="382"/>
      <c r="EZM31" s="382"/>
      <c r="EZN31" s="382"/>
      <c r="EZO31" s="382"/>
      <c r="EZP31" s="382"/>
      <c r="EZQ31" s="382"/>
      <c r="EZR31" s="382"/>
      <c r="EZS31" s="382"/>
      <c r="EZT31" s="382"/>
      <c r="EZU31" s="382"/>
      <c r="EZV31" s="382"/>
      <c r="EZW31" s="382"/>
      <c r="EZX31" s="382"/>
      <c r="EZY31" s="382"/>
      <c r="EZZ31" s="382"/>
      <c r="FAA31" s="382"/>
      <c r="FAB31" s="382"/>
      <c r="FAC31" s="382"/>
      <c r="FAD31" s="382"/>
      <c r="FAE31" s="382"/>
      <c r="FAF31" s="382"/>
      <c r="FAG31" s="382"/>
      <c r="FAH31" s="382"/>
      <c r="FAI31" s="382"/>
      <c r="FAJ31" s="382"/>
      <c r="FAK31" s="382"/>
      <c r="FAL31" s="382"/>
      <c r="FAM31" s="382"/>
      <c r="FAN31" s="382"/>
      <c r="FAO31" s="382"/>
      <c r="FAP31" s="382"/>
      <c r="FAQ31" s="382"/>
      <c r="FAR31" s="382"/>
      <c r="FAS31" s="382"/>
      <c r="FAT31" s="382"/>
      <c r="FAU31" s="382"/>
      <c r="FAV31" s="382"/>
      <c r="FAW31" s="382"/>
      <c r="FAX31" s="382"/>
      <c r="FAY31" s="382"/>
      <c r="FAZ31" s="382"/>
      <c r="FBA31" s="382"/>
      <c r="FBB31" s="382"/>
      <c r="FBC31" s="382"/>
      <c r="FBD31" s="382"/>
      <c r="FBE31" s="382"/>
      <c r="FBF31" s="382"/>
      <c r="FBG31" s="382"/>
      <c r="FBH31" s="382"/>
      <c r="FBI31" s="382"/>
      <c r="FBJ31" s="382"/>
      <c r="FBK31" s="382"/>
      <c r="FBL31" s="382"/>
      <c r="FBM31" s="382"/>
      <c r="FBN31" s="382"/>
      <c r="FBO31" s="382"/>
      <c r="FBP31" s="382"/>
      <c r="FBQ31" s="382"/>
      <c r="FBR31" s="382"/>
      <c r="FBS31" s="382"/>
      <c r="FBT31" s="382"/>
      <c r="FBU31" s="382"/>
      <c r="FBV31" s="382"/>
      <c r="FBW31" s="382"/>
      <c r="FBX31" s="382"/>
      <c r="FBY31" s="382"/>
      <c r="FBZ31" s="382"/>
      <c r="FCA31" s="382"/>
      <c r="FCB31" s="382"/>
      <c r="FCC31" s="382"/>
      <c r="FCD31" s="382"/>
      <c r="FCE31" s="382"/>
      <c r="FCF31" s="382"/>
      <c r="FCG31" s="382"/>
      <c r="FCH31" s="382"/>
      <c r="FCI31" s="382"/>
      <c r="FCJ31" s="382"/>
      <c r="FCK31" s="382"/>
      <c r="FCL31" s="382"/>
      <c r="FCM31" s="382"/>
      <c r="FCN31" s="382"/>
      <c r="FCO31" s="382"/>
      <c r="FCP31" s="382"/>
      <c r="FCQ31" s="382"/>
      <c r="FCR31" s="382"/>
      <c r="FCS31" s="382"/>
      <c r="FCT31" s="382"/>
      <c r="FCU31" s="382"/>
      <c r="FCV31" s="382"/>
      <c r="FCW31" s="382"/>
      <c r="FCX31" s="382"/>
      <c r="FCY31" s="382"/>
      <c r="FCZ31" s="382"/>
      <c r="FDA31" s="382"/>
      <c r="FDB31" s="382"/>
      <c r="FDC31" s="382"/>
      <c r="FDD31" s="382"/>
      <c r="FDE31" s="382"/>
      <c r="FDF31" s="382"/>
      <c r="FDG31" s="382"/>
      <c r="FDH31" s="382"/>
      <c r="FDI31" s="382"/>
      <c r="FDJ31" s="382"/>
      <c r="FDK31" s="382"/>
      <c r="FDL31" s="382"/>
      <c r="FDM31" s="382"/>
      <c r="FDN31" s="382"/>
      <c r="FDO31" s="382"/>
      <c r="FDP31" s="382"/>
      <c r="FDQ31" s="382"/>
      <c r="FDR31" s="382"/>
      <c r="FDS31" s="382"/>
      <c r="FDT31" s="382"/>
      <c r="FDU31" s="382"/>
      <c r="FDV31" s="382"/>
      <c r="FDW31" s="382"/>
      <c r="FDX31" s="382"/>
      <c r="FDY31" s="382"/>
      <c r="FDZ31" s="382"/>
      <c r="FEA31" s="382"/>
      <c r="FEB31" s="382"/>
      <c r="FEC31" s="382"/>
      <c r="FED31" s="382"/>
      <c r="FEE31" s="382"/>
      <c r="FEF31" s="382"/>
      <c r="FEG31" s="382"/>
      <c r="FEH31" s="382"/>
      <c r="FEI31" s="382"/>
      <c r="FEJ31" s="382"/>
      <c r="FEK31" s="382"/>
      <c r="FEL31" s="382"/>
      <c r="FEM31" s="382"/>
      <c r="FEN31" s="382"/>
      <c r="FEO31" s="382"/>
      <c r="FEP31" s="382"/>
      <c r="FEQ31" s="382"/>
      <c r="FER31" s="382"/>
      <c r="FES31" s="382"/>
      <c r="FET31" s="382"/>
      <c r="FEU31" s="382"/>
      <c r="FEV31" s="382"/>
      <c r="FEW31" s="382"/>
      <c r="FEX31" s="382"/>
      <c r="FEY31" s="382"/>
      <c r="FEZ31" s="382"/>
      <c r="FFA31" s="382"/>
      <c r="FFB31" s="382"/>
      <c r="FFC31" s="382"/>
      <c r="FFD31" s="382"/>
      <c r="FFE31" s="382"/>
      <c r="FFF31" s="382"/>
      <c r="FFG31" s="382"/>
      <c r="FFH31" s="382"/>
      <c r="FFI31" s="382"/>
      <c r="FFJ31" s="382"/>
      <c r="FFK31" s="382"/>
      <c r="FFL31" s="382"/>
      <c r="FFM31" s="382"/>
      <c r="FFN31" s="382"/>
      <c r="FFO31" s="382"/>
      <c r="FFP31" s="382"/>
      <c r="FFQ31" s="382"/>
      <c r="FFR31" s="382"/>
      <c r="FFS31" s="382"/>
      <c r="FFT31" s="382"/>
      <c r="FFU31" s="382"/>
      <c r="FFV31" s="382"/>
      <c r="FFW31" s="382"/>
      <c r="FFX31" s="382"/>
      <c r="FFY31" s="382"/>
      <c r="FFZ31" s="382"/>
      <c r="FGA31" s="382"/>
      <c r="FGB31" s="382"/>
      <c r="FGC31" s="382"/>
      <c r="FGD31" s="382"/>
      <c r="FGE31" s="382"/>
      <c r="FGF31" s="382"/>
      <c r="FGG31" s="382"/>
      <c r="FGH31" s="382"/>
      <c r="FGI31" s="382"/>
      <c r="FGJ31" s="382"/>
      <c r="FGK31" s="382"/>
      <c r="FGL31" s="382"/>
      <c r="FGM31" s="382"/>
      <c r="FGN31" s="382"/>
      <c r="FGO31" s="382"/>
      <c r="FGP31" s="382"/>
      <c r="FGQ31" s="382"/>
      <c r="FGR31" s="382"/>
      <c r="FGS31" s="382"/>
      <c r="FGT31" s="382"/>
      <c r="FGU31" s="382"/>
      <c r="FGV31" s="382"/>
      <c r="FGW31" s="382"/>
      <c r="FGX31" s="382"/>
      <c r="FGY31" s="382"/>
      <c r="FGZ31" s="382"/>
      <c r="FHA31" s="382"/>
      <c r="FHB31" s="382"/>
      <c r="FHC31" s="382"/>
      <c r="FHD31" s="382"/>
      <c r="FHE31" s="382"/>
      <c r="FHF31" s="382"/>
      <c r="FHG31" s="382"/>
      <c r="FHH31" s="382"/>
      <c r="FHI31" s="382"/>
      <c r="FHJ31" s="382"/>
      <c r="FHK31" s="382"/>
      <c r="FHL31" s="382"/>
      <c r="FHM31" s="382"/>
      <c r="FHN31" s="382"/>
      <c r="FHO31" s="382"/>
      <c r="FHP31" s="382"/>
      <c r="FHQ31" s="382"/>
      <c r="FHR31" s="382"/>
      <c r="FHS31" s="382"/>
      <c r="FHT31" s="382"/>
      <c r="FHU31" s="382"/>
      <c r="FHV31" s="382"/>
      <c r="FHW31" s="382"/>
      <c r="FHX31" s="382"/>
      <c r="FHY31" s="382"/>
      <c r="FHZ31" s="382"/>
      <c r="FIA31" s="382"/>
      <c r="FIB31" s="382"/>
      <c r="FIC31" s="382"/>
      <c r="FID31" s="382"/>
      <c r="FIE31" s="382"/>
      <c r="FIF31" s="382"/>
      <c r="FIG31" s="382"/>
      <c r="FIH31" s="382"/>
      <c r="FII31" s="382"/>
      <c r="FIJ31" s="382"/>
      <c r="FIK31" s="382"/>
      <c r="FIL31" s="382"/>
      <c r="FIM31" s="382"/>
      <c r="FIN31" s="382"/>
      <c r="FIO31" s="382"/>
      <c r="FIP31" s="382"/>
      <c r="FIQ31" s="382"/>
      <c r="FIR31" s="382"/>
      <c r="FIS31" s="382"/>
      <c r="FIT31" s="382"/>
      <c r="FIU31" s="382"/>
      <c r="FIV31" s="382"/>
      <c r="FIW31" s="382"/>
      <c r="FIX31" s="382"/>
      <c r="FIY31" s="382"/>
      <c r="FIZ31" s="382"/>
      <c r="FJA31" s="382"/>
      <c r="FJB31" s="382"/>
      <c r="FJC31" s="382"/>
      <c r="FJD31" s="382"/>
      <c r="FJE31" s="382"/>
      <c r="FJF31" s="382"/>
      <c r="FJG31" s="382"/>
      <c r="FJH31" s="382"/>
      <c r="FJI31" s="382"/>
      <c r="FJJ31" s="382"/>
      <c r="FJK31" s="382"/>
      <c r="FJL31" s="382"/>
      <c r="FJM31" s="382"/>
      <c r="FJN31" s="382"/>
      <c r="FJO31" s="382"/>
      <c r="FJP31" s="382"/>
      <c r="FJQ31" s="382"/>
      <c r="FJR31" s="382"/>
      <c r="FJS31" s="382"/>
      <c r="FJT31" s="382"/>
      <c r="FJU31" s="382"/>
      <c r="FJV31" s="382"/>
      <c r="FJW31" s="382"/>
      <c r="FJX31" s="382"/>
      <c r="FJY31" s="382"/>
      <c r="FJZ31" s="382"/>
      <c r="FKA31" s="382"/>
      <c r="FKB31" s="382"/>
      <c r="FKC31" s="382"/>
      <c r="FKD31" s="382"/>
      <c r="FKE31" s="382"/>
      <c r="FKF31" s="382"/>
      <c r="FKG31" s="382"/>
      <c r="FKH31" s="382"/>
      <c r="FKI31" s="382"/>
      <c r="FKJ31" s="382"/>
      <c r="FKK31" s="382"/>
      <c r="FKL31" s="382"/>
      <c r="FKM31" s="382"/>
      <c r="FKN31" s="382"/>
      <c r="FKO31" s="382"/>
      <c r="FKP31" s="382"/>
      <c r="FKQ31" s="382"/>
      <c r="FKR31" s="382"/>
      <c r="FKS31" s="382"/>
      <c r="FKT31" s="382"/>
      <c r="FKU31" s="382"/>
      <c r="FKV31" s="382"/>
      <c r="FKW31" s="382"/>
      <c r="FKX31" s="382"/>
      <c r="FKY31" s="382"/>
      <c r="FKZ31" s="382"/>
      <c r="FLA31" s="382"/>
      <c r="FLB31" s="382"/>
      <c r="FLC31" s="382"/>
      <c r="FLD31" s="382"/>
      <c r="FLE31" s="382"/>
      <c r="FLF31" s="382"/>
      <c r="FLG31" s="382"/>
      <c r="FLH31" s="382"/>
      <c r="FLI31" s="382"/>
      <c r="FLJ31" s="382"/>
      <c r="FLK31" s="382"/>
      <c r="FLL31" s="382"/>
      <c r="FLM31" s="382"/>
      <c r="FLN31" s="382"/>
      <c r="FLO31" s="382"/>
      <c r="FLP31" s="382"/>
      <c r="FLQ31" s="382"/>
      <c r="FLR31" s="382"/>
      <c r="FLS31" s="382"/>
      <c r="FLT31" s="382"/>
      <c r="FLU31" s="382"/>
      <c r="FLV31" s="382"/>
      <c r="FLW31" s="382"/>
      <c r="FLX31" s="382"/>
      <c r="FLY31" s="382"/>
      <c r="FLZ31" s="382"/>
      <c r="FMA31" s="382"/>
      <c r="FMB31" s="382"/>
      <c r="FMC31" s="382"/>
      <c r="FMD31" s="382"/>
      <c r="FME31" s="382"/>
      <c r="FMF31" s="382"/>
      <c r="FMG31" s="382"/>
      <c r="FMH31" s="382"/>
      <c r="FMI31" s="382"/>
      <c r="FMJ31" s="382"/>
      <c r="FMK31" s="382"/>
      <c r="FML31" s="382"/>
      <c r="FMM31" s="382"/>
      <c r="FMN31" s="382"/>
      <c r="FMO31" s="382"/>
      <c r="FMP31" s="382"/>
      <c r="FMQ31" s="382"/>
      <c r="FMR31" s="382"/>
      <c r="FMS31" s="382"/>
      <c r="FMT31" s="382"/>
      <c r="FMU31" s="382"/>
      <c r="FMV31" s="382"/>
      <c r="FMW31" s="382"/>
      <c r="FMX31" s="382"/>
      <c r="FMY31" s="382"/>
      <c r="FMZ31" s="382"/>
      <c r="FNA31" s="382"/>
      <c r="FNB31" s="382"/>
      <c r="FNC31" s="382"/>
      <c r="FND31" s="382"/>
      <c r="FNE31" s="382"/>
      <c r="FNF31" s="382"/>
      <c r="FNG31" s="382"/>
      <c r="FNH31" s="382"/>
      <c r="FNI31" s="382"/>
      <c r="FNJ31" s="382"/>
      <c r="FNK31" s="382"/>
      <c r="FNL31" s="382"/>
      <c r="FNM31" s="382"/>
      <c r="FNN31" s="382"/>
      <c r="FNO31" s="382"/>
      <c r="FNP31" s="382"/>
      <c r="FNQ31" s="382"/>
      <c r="FNR31" s="382"/>
      <c r="FNS31" s="382"/>
      <c r="FNT31" s="382"/>
      <c r="FNU31" s="382"/>
      <c r="FNV31" s="382"/>
      <c r="FNW31" s="382"/>
      <c r="FNX31" s="382"/>
      <c r="FNY31" s="382"/>
      <c r="FNZ31" s="382"/>
      <c r="FOA31" s="382"/>
      <c r="FOB31" s="382"/>
      <c r="FOC31" s="382"/>
      <c r="FOD31" s="382"/>
      <c r="FOE31" s="382"/>
      <c r="FOF31" s="382"/>
      <c r="FOG31" s="382"/>
      <c r="FOH31" s="382"/>
      <c r="FOI31" s="382"/>
      <c r="FOJ31" s="382"/>
      <c r="FOK31" s="382"/>
      <c r="FOL31" s="382"/>
      <c r="FOM31" s="382"/>
      <c r="FON31" s="382"/>
      <c r="FOO31" s="382"/>
      <c r="FOP31" s="382"/>
      <c r="FOQ31" s="382"/>
      <c r="FOR31" s="382"/>
      <c r="FOS31" s="382"/>
      <c r="FOT31" s="382"/>
      <c r="FOU31" s="382"/>
      <c r="FOV31" s="382"/>
      <c r="FOW31" s="382"/>
      <c r="FOX31" s="382"/>
      <c r="FOY31" s="382"/>
      <c r="FOZ31" s="382"/>
      <c r="FPA31" s="382"/>
      <c r="FPB31" s="382"/>
      <c r="FPC31" s="382"/>
      <c r="FPD31" s="382"/>
      <c r="FPE31" s="382"/>
      <c r="FPF31" s="382"/>
      <c r="FPG31" s="382"/>
      <c r="FPH31" s="382"/>
      <c r="FPI31" s="382"/>
      <c r="FPJ31" s="382"/>
      <c r="FPK31" s="382"/>
      <c r="FPL31" s="382"/>
      <c r="FPM31" s="382"/>
      <c r="FPN31" s="382"/>
      <c r="FPO31" s="382"/>
      <c r="FPP31" s="382"/>
      <c r="FPQ31" s="382"/>
      <c r="FPR31" s="382"/>
      <c r="FPS31" s="382"/>
      <c r="FPT31" s="382"/>
      <c r="FPU31" s="382"/>
      <c r="FPV31" s="382"/>
      <c r="FPW31" s="382"/>
      <c r="FPX31" s="382"/>
      <c r="FPY31" s="382"/>
      <c r="FPZ31" s="382"/>
      <c r="FQA31" s="382"/>
      <c r="FQB31" s="382"/>
      <c r="FQC31" s="382"/>
      <c r="FQD31" s="382"/>
      <c r="FQE31" s="382"/>
      <c r="FQF31" s="382"/>
      <c r="FQG31" s="382"/>
      <c r="FQH31" s="382"/>
      <c r="FQI31" s="382"/>
      <c r="FQJ31" s="382"/>
      <c r="FQK31" s="382"/>
      <c r="FQL31" s="382"/>
      <c r="FQM31" s="382"/>
      <c r="FQN31" s="382"/>
      <c r="FQO31" s="382"/>
      <c r="FQP31" s="382"/>
      <c r="FQQ31" s="382"/>
      <c r="FQR31" s="382"/>
      <c r="FQS31" s="382"/>
      <c r="FQT31" s="382"/>
      <c r="FQU31" s="382"/>
      <c r="FQV31" s="382"/>
      <c r="FQW31" s="382"/>
      <c r="FQX31" s="382"/>
      <c r="FQY31" s="382"/>
      <c r="FQZ31" s="382"/>
      <c r="FRA31" s="382"/>
      <c r="FRB31" s="382"/>
      <c r="FRC31" s="382"/>
      <c r="FRD31" s="382"/>
      <c r="FRE31" s="382"/>
      <c r="FRF31" s="382"/>
      <c r="FRG31" s="382"/>
      <c r="FRH31" s="382"/>
      <c r="FRI31" s="382"/>
      <c r="FRJ31" s="382"/>
      <c r="FRK31" s="382"/>
      <c r="FRL31" s="382"/>
      <c r="FRM31" s="382"/>
      <c r="FRN31" s="382"/>
      <c r="FRO31" s="382"/>
      <c r="FRP31" s="382"/>
      <c r="FRQ31" s="382"/>
      <c r="FRR31" s="382"/>
      <c r="FRS31" s="382"/>
      <c r="FRT31" s="382"/>
      <c r="FRU31" s="382"/>
      <c r="FRV31" s="382"/>
      <c r="FRW31" s="382"/>
      <c r="FRX31" s="382"/>
      <c r="FRY31" s="382"/>
      <c r="FRZ31" s="382"/>
      <c r="FSA31" s="382"/>
      <c r="FSB31" s="382"/>
      <c r="FSC31" s="382"/>
      <c r="FSD31" s="382"/>
      <c r="FSE31" s="382"/>
      <c r="FSF31" s="382"/>
      <c r="FSG31" s="382"/>
      <c r="FSH31" s="382"/>
      <c r="FSI31" s="382"/>
      <c r="FSJ31" s="382"/>
      <c r="FSK31" s="382"/>
      <c r="FSL31" s="382"/>
      <c r="FSM31" s="382"/>
      <c r="FSN31" s="382"/>
      <c r="FSO31" s="382"/>
      <c r="FSP31" s="382"/>
      <c r="FSQ31" s="382"/>
      <c r="FSR31" s="382"/>
      <c r="FSS31" s="382"/>
      <c r="FST31" s="382"/>
      <c r="FSU31" s="382"/>
      <c r="FSV31" s="382"/>
      <c r="FSW31" s="382"/>
      <c r="FSX31" s="382"/>
      <c r="FSY31" s="382"/>
      <c r="FSZ31" s="382"/>
      <c r="FTA31" s="382"/>
      <c r="FTB31" s="382"/>
      <c r="FTC31" s="382"/>
      <c r="FTD31" s="382"/>
      <c r="FTE31" s="382"/>
      <c r="FTF31" s="382"/>
      <c r="FTG31" s="382"/>
      <c r="FTH31" s="382"/>
      <c r="FTI31" s="382"/>
      <c r="FTJ31" s="382"/>
      <c r="FTK31" s="382"/>
      <c r="FTL31" s="382"/>
      <c r="FTM31" s="382"/>
      <c r="FTN31" s="382"/>
      <c r="FTO31" s="382"/>
      <c r="FTP31" s="382"/>
      <c r="FTQ31" s="382"/>
      <c r="FTR31" s="382"/>
      <c r="FTS31" s="382"/>
      <c r="FTT31" s="382"/>
      <c r="FTU31" s="382"/>
      <c r="FTV31" s="382"/>
      <c r="FTW31" s="382"/>
      <c r="FTX31" s="382"/>
      <c r="FTY31" s="382"/>
      <c r="FTZ31" s="382"/>
      <c r="FUA31" s="382"/>
      <c r="FUB31" s="382"/>
      <c r="FUC31" s="382"/>
      <c r="FUD31" s="382"/>
      <c r="FUE31" s="382"/>
      <c r="FUF31" s="382"/>
      <c r="FUG31" s="382"/>
      <c r="FUH31" s="382"/>
      <c r="FUI31" s="382"/>
      <c r="FUJ31" s="382"/>
      <c r="FUK31" s="382"/>
      <c r="FUL31" s="382"/>
      <c r="FUM31" s="382"/>
      <c r="FUN31" s="382"/>
      <c r="FUO31" s="382"/>
      <c r="FUP31" s="382"/>
      <c r="FUQ31" s="382"/>
      <c r="FUR31" s="382"/>
      <c r="FUS31" s="382"/>
      <c r="FUT31" s="382"/>
      <c r="FUU31" s="382"/>
      <c r="FUV31" s="382"/>
      <c r="FUW31" s="382"/>
      <c r="FUX31" s="382"/>
      <c r="FUY31" s="382"/>
      <c r="FUZ31" s="382"/>
      <c r="FVA31" s="382"/>
      <c r="FVB31" s="382"/>
      <c r="FVC31" s="382"/>
      <c r="FVD31" s="382"/>
      <c r="FVE31" s="382"/>
      <c r="FVF31" s="382"/>
      <c r="FVG31" s="382"/>
      <c r="FVH31" s="382"/>
      <c r="FVI31" s="382"/>
      <c r="FVJ31" s="382"/>
      <c r="FVK31" s="382"/>
      <c r="FVL31" s="382"/>
      <c r="FVM31" s="382"/>
      <c r="FVN31" s="382"/>
      <c r="FVO31" s="382"/>
      <c r="FVP31" s="382"/>
      <c r="FVQ31" s="382"/>
      <c r="FVR31" s="382"/>
      <c r="FVS31" s="382"/>
      <c r="FVT31" s="382"/>
      <c r="FVU31" s="382"/>
      <c r="FVV31" s="382"/>
      <c r="FVW31" s="382"/>
      <c r="FVX31" s="382"/>
      <c r="FVY31" s="382"/>
      <c r="FVZ31" s="382"/>
      <c r="FWA31" s="382"/>
      <c r="FWB31" s="382"/>
      <c r="FWC31" s="382"/>
      <c r="FWD31" s="382"/>
      <c r="FWE31" s="382"/>
      <c r="FWF31" s="382"/>
      <c r="FWG31" s="382"/>
      <c r="FWH31" s="382"/>
      <c r="FWI31" s="382"/>
      <c r="FWJ31" s="382"/>
      <c r="FWK31" s="382"/>
      <c r="FWL31" s="382"/>
      <c r="FWM31" s="382"/>
      <c r="FWN31" s="382"/>
      <c r="FWO31" s="382"/>
      <c r="FWP31" s="382"/>
      <c r="FWQ31" s="382"/>
      <c r="FWR31" s="382"/>
      <c r="FWS31" s="382"/>
      <c r="FWT31" s="382"/>
      <c r="FWU31" s="382"/>
      <c r="FWV31" s="382"/>
      <c r="FWW31" s="382"/>
      <c r="FWX31" s="382"/>
      <c r="FWY31" s="382"/>
      <c r="FWZ31" s="382"/>
      <c r="FXA31" s="382"/>
      <c r="FXB31" s="382"/>
      <c r="FXC31" s="382"/>
      <c r="FXD31" s="382"/>
      <c r="FXE31" s="382"/>
      <c r="FXF31" s="382"/>
      <c r="FXG31" s="382"/>
      <c r="FXH31" s="382"/>
      <c r="FXI31" s="382"/>
      <c r="FXJ31" s="382"/>
      <c r="FXK31" s="382"/>
      <c r="FXL31" s="382"/>
      <c r="FXM31" s="382"/>
      <c r="FXN31" s="382"/>
      <c r="FXO31" s="382"/>
      <c r="FXP31" s="382"/>
      <c r="FXQ31" s="382"/>
      <c r="FXR31" s="382"/>
      <c r="FXS31" s="382"/>
      <c r="FXT31" s="382"/>
      <c r="FXU31" s="382"/>
      <c r="FXV31" s="382"/>
      <c r="FXW31" s="382"/>
      <c r="FXX31" s="382"/>
      <c r="FXY31" s="382"/>
      <c r="FXZ31" s="382"/>
      <c r="FYA31" s="382"/>
      <c r="FYB31" s="382"/>
      <c r="FYC31" s="382"/>
      <c r="FYD31" s="382"/>
      <c r="FYE31" s="382"/>
      <c r="FYF31" s="382"/>
      <c r="FYG31" s="382"/>
      <c r="FYH31" s="382"/>
      <c r="FYI31" s="382"/>
      <c r="FYJ31" s="382"/>
      <c r="FYK31" s="382"/>
      <c r="FYL31" s="382"/>
      <c r="FYM31" s="382"/>
      <c r="FYN31" s="382"/>
      <c r="FYO31" s="382"/>
      <c r="FYP31" s="382"/>
      <c r="FYQ31" s="382"/>
      <c r="FYR31" s="382"/>
      <c r="FYS31" s="382"/>
      <c r="FYT31" s="382"/>
      <c r="FYU31" s="382"/>
      <c r="FYV31" s="382"/>
      <c r="FYW31" s="382"/>
      <c r="FYX31" s="382"/>
      <c r="FYY31" s="382"/>
      <c r="FYZ31" s="382"/>
      <c r="FZA31" s="382"/>
      <c r="FZB31" s="382"/>
      <c r="FZC31" s="382"/>
      <c r="FZD31" s="382"/>
      <c r="FZE31" s="382"/>
      <c r="FZF31" s="382"/>
      <c r="FZG31" s="382"/>
      <c r="FZH31" s="382"/>
      <c r="FZI31" s="382"/>
      <c r="FZJ31" s="382"/>
      <c r="FZK31" s="382"/>
      <c r="FZL31" s="382"/>
      <c r="FZM31" s="382"/>
      <c r="FZN31" s="382"/>
      <c r="FZO31" s="382"/>
      <c r="FZP31" s="382"/>
      <c r="FZQ31" s="382"/>
      <c r="FZR31" s="382"/>
      <c r="FZS31" s="382"/>
      <c r="FZT31" s="382"/>
      <c r="FZU31" s="382"/>
      <c r="FZV31" s="382"/>
      <c r="FZW31" s="382"/>
      <c r="FZX31" s="382"/>
      <c r="FZY31" s="382"/>
      <c r="FZZ31" s="382"/>
      <c r="GAA31" s="382"/>
      <c r="GAB31" s="382"/>
      <c r="GAC31" s="382"/>
      <c r="GAD31" s="382"/>
      <c r="GAE31" s="382"/>
      <c r="GAF31" s="382"/>
      <c r="GAG31" s="382"/>
      <c r="GAH31" s="382"/>
      <c r="GAI31" s="382"/>
      <c r="GAJ31" s="382"/>
      <c r="GAK31" s="382"/>
      <c r="GAL31" s="382"/>
      <c r="GAM31" s="382"/>
      <c r="GAN31" s="382"/>
      <c r="GAO31" s="382"/>
      <c r="GAP31" s="382"/>
      <c r="GAQ31" s="382"/>
      <c r="GAR31" s="382"/>
      <c r="GAS31" s="382"/>
      <c r="GAT31" s="382"/>
      <c r="GAU31" s="382"/>
      <c r="GAV31" s="382"/>
      <c r="GAW31" s="382"/>
      <c r="GAX31" s="382"/>
      <c r="GAY31" s="382"/>
      <c r="GAZ31" s="382"/>
      <c r="GBA31" s="382"/>
      <c r="GBB31" s="382"/>
      <c r="GBC31" s="382"/>
      <c r="GBD31" s="382"/>
      <c r="GBE31" s="382"/>
      <c r="GBF31" s="382"/>
      <c r="GBG31" s="382"/>
      <c r="GBH31" s="382"/>
      <c r="GBI31" s="382"/>
      <c r="GBJ31" s="382"/>
      <c r="GBK31" s="382"/>
      <c r="GBL31" s="382"/>
      <c r="GBM31" s="382"/>
      <c r="GBN31" s="382"/>
      <c r="GBO31" s="382"/>
      <c r="GBP31" s="382"/>
      <c r="GBQ31" s="382"/>
      <c r="GBR31" s="382"/>
      <c r="GBS31" s="382"/>
      <c r="GBT31" s="382"/>
      <c r="GBU31" s="382"/>
      <c r="GBV31" s="382"/>
      <c r="GBW31" s="382"/>
      <c r="GBX31" s="382"/>
      <c r="GBY31" s="382"/>
      <c r="GBZ31" s="382"/>
      <c r="GCA31" s="382"/>
      <c r="GCB31" s="382"/>
      <c r="GCC31" s="382"/>
      <c r="GCD31" s="382"/>
      <c r="GCE31" s="382"/>
      <c r="GCF31" s="382"/>
      <c r="GCG31" s="382"/>
      <c r="GCH31" s="382"/>
      <c r="GCI31" s="382"/>
      <c r="GCJ31" s="382"/>
      <c r="GCK31" s="382"/>
      <c r="GCL31" s="382"/>
      <c r="GCM31" s="382"/>
      <c r="GCN31" s="382"/>
      <c r="GCO31" s="382"/>
      <c r="GCP31" s="382"/>
      <c r="GCQ31" s="382"/>
      <c r="GCR31" s="382"/>
      <c r="GCS31" s="382"/>
      <c r="GCT31" s="382"/>
      <c r="GCU31" s="382"/>
      <c r="GCV31" s="382"/>
      <c r="GCW31" s="382"/>
      <c r="GCX31" s="382"/>
      <c r="GCY31" s="382"/>
      <c r="GCZ31" s="382"/>
      <c r="GDA31" s="382"/>
      <c r="GDB31" s="382"/>
      <c r="GDC31" s="382"/>
      <c r="GDD31" s="382"/>
      <c r="GDE31" s="382"/>
      <c r="GDF31" s="382"/>
      <c r="GDG31" s="382"/>
      <c r="GDH31" s="382"/>
      <c r="GDI31" s="382"/>
      <c r="GDJ31" s="382"/>
      <c r="GDK31" s="382"/>
      <c r="GDL31" s="382"/>
      <c r="GDM31" s="382"/>
      <c r="GDN31" s="382"/>
      <c r="GDO31" s="382"/>
      <c r="GDP31" s="382"/>
      <c r="GDQ31" s="382"/>
      <c r="GDR31" s="382"/>
      <c r="GDS31" s="382"/>
      <c r="GDT31" s="382"/>
      <c r="GDU31" s="382"/>
      <c r="GDV31" s="382"/>
      <c r="GDW31" s="382"/>
      <c r="GDX31" s="382"/>
      <c r="GDY31" s="382"/>
      <c r="GDZ31" s="382"/>
      <c r="GEA31" s="382"/>
      <c r="GEB31" s="382"/>
      <c r="GEC31" s="382"/>
      <c r="GED31" s="382"/>
      <c r="GEE31" s="382"/>
      <c r="GEF31" s="382"/>
      <c r="GEG31" s="382"/>
      <c r="GEH31" s="382"/>
      <c r="GEI31" s="382"/>
      <c r="GEJ31" s="382"/>
      <c r="GEK31" s="382"/>
      <c r="GEL31" s="382"/>
      <c r="GEM31" s="382"/>
      <c r="GEN31" s="382"/>
      <c r="GEO31" s="382"/>
      <c r="GEP31" s="382"/>
      <c r="GEQ31" s="382"/>
      <c r="GER31" s="382"/>
      <c r="GES31" s="382"/>
      <c r="GET31" s="382"/>
      <c r="GEU31" s="382"/>
      <c r="GEV31" s="382"/>
      <c r="GEW31" s="382"/>
      <c r="GEX31" s="382"/>
      <c r="GEY31" s="382"/>
      <c r="GEZ31" s="382"/>
      <c r="GFA31" s="382"/>
      <c r="GFB31" s="382"/>
      <c r="GFC31" s="382"/>
      <c r="GFD31" s="382"/>
      <c r="GFE31" s="382"/>
      <c r="GFF31" s="382"/>
      <c r="GFG31" s="382"/>
      <c r="GFH31" s="382"/>
      <c r="GFI31" s="382"/>
      <c r="GFJ31" s="382"/>
      <c r="GFK31" s="382"/>
      <c r="GFL31" s="382"/>
      <c r="GFM31" s="382"/>
      <c r="GFN31" s="382"/>
      <c r="GFO31" s="382"/>
      <c r="GFP31" s="382"/>
      <c r="GFQ31" s="382"/>
      <c r="GFR31" s="382"/>
      <c r="GFS31" s="382"/>
      <c r="GFT31" s="382"/>
      <c r="GFU31" s="382"/>
      <c r="GFV31" s="382"/>
      <c r="GFW31" s="382"/>
      <c r="GFX31" s="382"/>
      <c r="GFY31" s="382"/>
      <c r="GFZ31" s="382"/>
      <c r="GGA31" s="382"/>
      <c r="GGB31" s="382"/>
      <c r="GGC31" s="382"/>
      <c r="GGD31" s="382"/>
      <c r="GGE31" s="382"/>
      <c r="GGF31" s="382"/>
      <c r="GGG31" s="382"/>
      <c r="GGH31" s="382"/>
      <c r="GGI31" s="382"/>
      <c r="GGJ31" s="382"/>
      <c r="GGK31" s="382"/>
      <c r="GGL31" s="382"/>
      <c r="GGM31" s="382"/>
      <c r="GGN31" s="382"/>
      <c r="GGO31" s="382"/>
      <c r="GGP31" s="382"/>
      <c r="GGQ31" s="382"/>
      <c r="GGR31" s="382"/>
      <c r="GGS31" s="382"/>
      <c r="GGT31" s="382"/>
      <c r="GGU31" s="382"/>
      <c r="GGV31" s="382"/>
      <c r="GGW31" s="382"/>
      <c r="GGX31" s="382"/>
      <c r="GGY31" s="382"/>
      <c r="GGZ31" s="382"/>
      <c r="GHA31" s="382"/>
      <c r="GHB31" s="382"/>
      <c r="GHC31" s="382"/>
      <c r="GHD31" s="382"/>
      <c r="GHE31" s="382"/>
      <c r="GHF31" s="382"/>
      <c r="GHG31" s="382"/>
      <c r="GHH31" s="382"/>
      <c r="GHI31" s="382"/>
      <c r="GHJ31" s="382"/>
      <c r="GHK31" s="382"/>
      <c r="GHL31" s="382"/>
      <c r="GHM31" s="382"/>
      <c r="GHN31" s="382"/>
      <c r="GHO31" s="382"/>
      <c r="GHP31" s="382"/>
      <c r="GHQ31" s="382"/>
      <c r="GHR31" s="382"/>
      <c r="GHS31" s="382"/>
      <c r="GHT31" s="382"/>
      <c r="GHU31" s="382"/>
      <c r="GHV31" s="382"/>
      <c r="GHW31" s="382"/>
      <c r="GHX31" s="382"/>
      <c r="GHY31" s="382"/>
      <c r="GHZ31" s="382"/>
      <c r="GIA31" s="382"/>
      <c r="GIB31" s="382"/>
      <c r="GIC31" s="382"/>
      <c r="GID31" s="382"/>
      <c r="GIE31" s="382"/>
      <c r="GIF31" s="382"/>
      <c r="GIG31" s="382"/>
      <c r="GIH31" s="382"/>
      <c r="GII31" s="382"/>
      <c r="GIJ31" s="382"/>
      <c r="GIK31" s="382"/>
      <c r="GIL31" s="382"/>
      <c r="GIM31" s="382"/>
      <c r="GIN31" s="382"/>
      <c r="GIO31" s="382"/>
      <c r="GIP31" s="382"/>
      <c r="GIQ31" s="382"/>
      <c r="GIR31" s="382"/>
      <c r="GIS31" s="382"/>
      <c r="GIT31" s="382"/>
      <c r="GIU31" s="382"/>
      <c r="GIV31" s="382"/>
      <c r="GIW31" s="382"/>
      <c r="GIX31" s="382"/>
      <c r="GIY31" s="382"/>
      <c r="GIZ31" s="382"/>
      <c r="GJA31" s="382"/>
      <c r="GJB31" s="382"/>
      <c r="GJC31" s="382"/>
      <c r="GJD31" s="382"/>
      <c r="GJE31" s="382"/>
      <c r="GJF31" s="382"/>
      <c r="GJG31" s="382"/>
      <c r="GJH31" s="382"/>
      <c r="GJI31" s="382"/>
      <c r="GJJ31" s="382"/>
      <c r="GJK31" s="382"/>
      <c r="GJL31" s="382"/>
      <c r="GJM31" s="382"/>
      <c r="GJN31" s="382"/>
      <c r="GJO31" s="382"/>
      <c r="GJP31" s="382"/>
      <c r="GJQ31" s="382"/>
      <c r="GJR31" s="382"/>
      <c r="GJS31" s="382"/>
      <c r="GJT31" s="382"/>
      <c r="GJU31" s="382"/>
      <c r="GJV31" s="382"/>
      <c r="GJW31" s="382"/>
      <c r="GJX31" s="382"/>
      <c r="GJY31" s="382"/>
      <c r="GJZ31" s="382"/>
      <c r="GKA31" s="382"/>
      <c r="GKB31" s="382"/>
      <c r="GKC31" s="382"/>
      <c r="GKD31" s="382"/>
      <c r="GKE31" s="382"/>
      <c r="GKF31" s="382"/>
      <c r="GKG31" s="382"/>
      <c r="GKH31" s="382"/>
      <c r="GKI31" s="382"/>
      <c r="GKJ31" s="382"/>
      <c r="GKK31" s="382"/>
      <c r="GKL31" s="382"/>
      <c r="GKM31" s="382"/>
      <c r="GKN31" s="382"/>
      <c r="GKO31" s="382"/>
      <c r="GKP31" s="382"/>
      <c r="GKQ31" s="382"/>
      <c r="GKR31" s="382"/>
      <c r="GKS31" s="382"/>
      <c r="GKT31" s="382"/>
      <c r="GKU31" s="382"/>
      <c r="GKV31" s="382"/>
      <c r="GKW31" s="382"/>
      <c r="GKX31" s="382"/>
      <c r="GKY31" s="382"/>
      <c r="GKZ31" s="382"/>
      <c r="GLA31" s="382"/>
      <c r="GLB31" s="382"/>
      <c r="GLC31" s="382"/>
      <c r="GLD31" s="382"/>
      <c r="GLE31" s="382"/>
      <c r="GLF31" s="382"/>
      <c r="GLG31" s="382"/>
      <c r="GLH31" s="382"/>
      <c r="GLI31" s="382"/>
      <c r="GLJ31" s="382"/>
      <c r="GLK31" s="382"/>
      <c r="GLL31" s="382"/>
      <c r="GLM31" s="382"/>
      <c r="GLN31" s="382"/>
      <c r="GLO31" s="382"/>
      <c r="GLP31" s="382"/>
      <c r="GLQ31" s="382"/>
      <c r="GLR31" s="382"/>
      <c r="GLS31" s="382"/>
      <c r="GLT31" s="382"/>
      <c r="GLU31" s="382"/>
      <c r="GLV31" s="382"/>
      <c r="GLW31" s="382"/>
      <c r="GLX31" s="382"/>
      <c r="GLY31" s="382"/>
      <c r="GLZ31" s="382"/>
      <c r="GMA31" s="382"/>
      <c r="GMB31" s="382"/>
      <c r="GMC31" s="382"/>
      <c r="GMD31" s="382"/>
      <c r="GME31" s="382"/>
      <c r="GMF31" s="382"/>
      <c r="GMG31" s="382"/>
      <c r="GMH31" s="382"/>
      <c r="GMI31" s="382"/>
      <c r="GMJ31" s="382"/>
      <c r="GMK31" s="382"/>
      <c r="GML31" s="382"/>
      <c r="GMM31" s="382"/>
      <c r="GMN31" s="382"/>
      <c r="GMO31" s="382"/>
      <c r="GMP31" s="382"/>
      <c r="GMQ31" s="382"/>
      <c r="GMR31" s="382"/>
      <c r="GMS31" s="382"/>
      <c r="GMT31" s="382"/>
      <c r="GMU31" s="382"/>
      <c r="GMV31" s="382"/>
      <c r="GMW31" s="382"/>
      <c r="GMX31" s="382"/>
      <c r="GMY31" s="382"/>
      <c r="GMZ31" s="382"/>
      <c r="GNA31" s="382"/>
      <c r="GNB31" s="382"/>
      <c r="GNC31" s="382"/>
      <c r="GND31" s="382"/>
      <c r="GNE31" s="382"/>
      <c r="GNF31" s="382"/>
      <c r="GNG31" s="382"/>
      <c r="GNH31" s="382"/>
      <c r="GNI31" s="382"/>
      <c r="GNJ31" s="382"/>
      <c r="GNK31" s="382"/>
      <c r="GNL31" s="382"/>
      <c r="GNM31" s="382"/>
      <c r="GNN31" s="382"/>
      <c r="GNO31" s="382"/>
      <c r="GNP31" s="382"/>
      <c r="GNQ31" s="382"/>
      <c r="GNR31" s="382"/>
      <c r="GNS31" s="382"/>
      <c r="GNT31" s="382"/>
      <c r="GNU31" s="382"/>
      <c r="GNV31" s="382"/>
      <c r="GNW31" s="382"/>
      <c r="GNX31" s="382"/>
      <c r="GNY31" s="382"/>
      <c r="GNZ31" s="382"/>
      <c r="GOA31" s="382"/>
      <c r="GOB31" s="382"/>
      <c r="GOC31" s="382"/>
      <c r="GOD31" s="382"/>
      <c r="GOE31" s="382"/>
      <c r="GOF31" s="382"/>
      <c r="GOG31" s="382"/>
      <c r="GOH31" s="382"/>
      <c r="GOI31" s="382"/>
      <c r="GOJ31" s="382"/>
      <c r="GOK31" s="382"/>
      <c r="GOL31" s="382"/>
      <c r="GOM31" s="382"/>
      <c r="GON31" s="382"/>
      <c r="GOO31" s="382"/>
      <c r="GOP31" s="382"/>
      <c r="GOQ31" s="382"/>
      <c r="GOR31" s="382"/>
      <c r="GOS31" s="382"/>
      <c r="GOT31" s="382"/>
      <c r="GOU31" s="382"/>
      <c r="GOV31" s="382"/>
      <c r="GOW31" s="382"/>
      <c r="GOX31" s="382"/>
      <c r="GOY31" s="382"/>
      <c r="GOZ31" s="382"/>
      <c r="GPA31" s="382"/>
      <c r="GPB31" s="382"/>
      <c r="GPC31" s="382"/>
      <c r="GPD31" s="382"/>
      <c r="GPE31" s="382"/>
      <c r="GPF31" s="382"/>
      <c r="GPG31" s="382"/>
      <c r="GPH31" s="382"/>
      <c r="GPI31" s="382"/>
      <c r="GPJ31" s="382"/>
      <c r="GPK31" s="382"/>
      <c r="GPL31" s="382"/>
      <c r="GPM31" s="382"/>
      <c r="GPN31" s="382"/>
      <c r="GPO31" s="382"/>
      <c r="GPP31" s="382"/>
      <c r="GPQ31" s="382"/>
      <c r="GPR31" s="382"/>
      <c r="GPS31" s="382"/>
      <c r="GPT31" s="382"/>
      <c r="GPU31" s="382"/>
      <c r="GPV31" s="382"/>
      <c r="GPW31" s="382"/>
      <c r="GPX31" s="382"/>
      <c r="GPY31" s="382"/>
      <c r="GPZ31" s="382"/>
      <c r="GQA31" s="382"/>
      <c r="GQB31" s="382"/>
      <c r="GQC31" s="382"/>
      <c r="GQD31" s="382"/>
      <c r="GQE31" s="382"/>
      <c r="GQF31" s="382"/>
      <c r="GQG31" s="382"/>
      <c r="GQH31" s="382"/>
      <c r="GQI31" s="382"/>
      <c r="GQJ31" s="382"/>
      <c r="GQK31" s="382"/>
      <c r="GQL31" s="382"/>
      <c r="GQM31" s="382"/>
      <c r="GQN31" s="382"/>
      <c r="GQO31" s="382"/>
      <c r="GQP31" s="382"/>
      <c r="GQQ31" s="382"/>
      <c r="GQR31" s="382"/>
      <c r="GQS31" s="382"/>
      <c r="GQT31" s="382"/>
      <c r="GQU31" s="382"/>
      <c r="GQV31" s="382"/>
      <c r="GQW31" s="382"/>
      <c r="GQX31" s="382"/>
      <c r="GQY31" s="382"/>
      <c r="GQZ31" s="382"/>
      <c r="GRA31" s="382"/>
      <c r="GRB31" s="382"/>
      <c r="GRC31" s="382"/>
      <c r="GRD31" s="382"/>
      <c r="GRE31" s="382"/>
      <c r="GRF31" s="382"/>
      <c r="GRG31" s="382"/>
      <c r="GRH31" s="382"/>
      <c r="GRI31" s="382"/>
      <c r="GRJ31" s="382"/>
      <c r="GRK31" s="382"/>
      <c r="GRL31" s="382"/>
      <c r="GRM31" s="382"/>
      <c r="GRN31" s="382"/>
      <c r="GRO31" s="382"/>
      <c r="GRP31" s="382"/>
      <c r="GRQ31" s="382"/>
      <c r="GRR31" s="382"/>
      <c r="GRS31" s="382"/>
      <c r="GRT31" s="382"/>
      <c r="GRU31" s="382"/>
      <c r="GRV31" s="382"/>
      <c r="GRW31" s="382"/>
      <c r="GRX31" s="382"/>
      <c r="GRY31" s="382"/>
      <c r="GRZ31" s="382"/>
      <c r="GSA31" s="382"/>
      <c r="GSB31" s="382"/>
      <c r="GSC31" s="382"/>
      <c r="GSD31" s="382"/>
      <c r="GSE31" s="382"/>
      <c r="GSF31" s="382"/>
      <c r="GSG31" s="382"/>
      <c r="GSH31" s="382"/>
      <c r="GSI31" s="382"/>
      <c r="GSJ31" s="382"/>
      <c r="GSK31" s="382"/>
      <c r="GSL31" s="382"/>
      <c r="GSM31" s="382"/>
      <c r="GSN31" s="382"/>
      <c r="GSO31" s="382"/>
      <c r="GSP31" s="382"/>
      <c r="GSQ31" s="382"/>
      <c r="GSR31" s="382"/>
      <c r="GSS31" s="382"/>
      <c r="GST31" s="382"/>
      <c r="GSU31" s="382"/>
      <c r="GSV31" s="382"/>
      <c r="GSW31" s="382"/>
      <c r="GSX31" s="382"/>
      <c r="GSY31" s="382"/>
      <c r="GSZ31" s="382"/>
      <c r="GTA31" s="382"/>
      <c r="GTB31" s="382"/>
      <c r="GTC31" s="382"/>
      <c r="GTD31" s="382"/>
      <c r="GTE31" s="382"/>
      <c r="GTF31" s="382"/>
      <c r="GTG31" s="382"/>
      <c r="GTH31" s="382"/>
      <c r="GTI31" s="382"/>
      <c r="GTJ31" s="382"/>
      <c r="GTK31" s="382"/>
      <c r="GTL31" s="382"/>
      <c r="GTM31" s="382"/>
      <c r="GTN31" s="382"/>
      <c r="GTO31" s="382"/>
      <c r="GTP31" s="382"/>
      <c r="GTQ31" s="382"/>
      <c r="GTR31" s="382"/>
      <c r="GTS31" s="382"/>
      <c r="GTT31" s="382"/>
      <c r="GTU31" s="382"/>
      <c r="GTV31" s="382"/>
      <c r="GTW31" s="382"/>
      <c r="GTX31" s="382"/>
      <c r="GTY31" s="382"/>
      <c r="GTZ31" s="382"/>
      <c r="GUA31" s="382"/>
      <c r="GUB31" s="382"/>
      <c r="GUC31" s="382"/>
      <c r="GUD31" s="382"/>
      <c r="GUE31" s="382"/>
      <c r="GUF31" s="382"/>
      <c r="GUG31" s="382"/>
      <c r="GUH31" s="382"/>
      <c r="GUI31" s="382"/>
      <c r="GUJ31" s="382"/>
      <c r="GUK31" s="382"/>
      <c r="GUL31" s="382"/>
      <c r="GUM31" s="382"/>
      <c r="GUN31" s="382"/>
      <c r="GUO31" s="382"/>
      <c r="GUP31" s="382"/>
      <c r="GUQ31" s="382"/>
      <c r="GUR31" s="382"/>
      <c r="GUS31" s="382"/>
      <c r="GUT31" s="382"/>
      <c r="GUU31" s="382"/>
      <c r="GUV31" s="382"/>
      <c r="GUW31" s="382"/>
      <c r="GUX31" s="382"/>
      <c r="GUY31" s="382"/>
      <c r="GUZ31" s="382"/>
      <c r="GVA31" s="382"/>
      <c r="GVB31" s="382"/>
      <c r="GVC31" s="382"/>
      <c r="GVD31" s="382"/>
      <c r="GVE31" s="382"/>
      <c r="GVF31" s="382"/>
      <c r="GVG31" s="382"/>
      <c r="GVH31" s="382"/>
      <c r="GVI31" s="382"/>
      <c r="GVJ31" s="382"/>
      <c r="GVK31" s="382"/>
      <c r="GVL31" s="382"/>
      <c r="GVM31" s="382"/>
      <c r="GVN31" s="382"/>
      <c r="GVO31" s="382"/>
      <c r="GVP31" s="382"/>
      <c r="GVQ31" s="382"/>
      <c r="GVR31" s="382"/>
      <c r="GVS31" s="382"/>
      <c r="GVT31" s="382"/>
      <c r="GVU31" s="382"/>
      <c r="GVV31" s="382"/>
      <c r="GVW31" s="382"/>
      <c r="GVX31" s="382"/>
      <c r="GVY31" s="382"/>
      <c r="GVZ31" s="382"/>
      <c r="GWA31" s="382"/>
      <c r="GWB31" s="382"/>
      <c r="GWC31" s="382"/>
      <c r="GWD31" s="382"/>
      <c r="GWE31" s="382"/>
      <c r="GWF31" s="382"/>
      <c r="GWG31" s="382"/>
      <c r="GWH31" s="382"/>
      <c r="GWI31" s="382"/>
      <c r="GWJ31" s="382"/>
      <c r="GWK31" s="382"/>
      <c r="GWL31" s="382"/>
      <c r="GWM31" s="382"/>
      <c r="GWN31" s="382"/>
      <c r="GWO31" s="382"/>
      <c r="GWP31" s="382"/>
      <c r="GWQ31" s="382"/>
      <c r="GWR31" s="382"/>
      <c r="GWS31" s="382"/>
      <c r="GWT31" s="382"/>
      <c r="GWU31" s="382"/>
      <c r="GWV31" s="382"/>
      <c r="GWW31" s="382"/>
      <c r="GWX31" s="382"/>
      <c r="GWY31" s="382"/>
      <c r="GWZ31" s="382"/>
      <c r="GXA31" s="382"/>
      <c r="GXB31" s="382"/>
      <c r="GXC31" s="382"/>
      <c r="GXD31" s="382"/>
      <c r="GXE31" s="382"/>
      <c r="GXF31" s="382"/>
      <c r="GXG31" s="382"/>
      <c r="GXH31" s="382"/>
      <c r="GXI31" s="382"/>
      <c r="GXJ31" s="382"/>
      <c r="GXK31" s="382"/>
      <c r="GXL31" s="382"/>
      <c r="GXM31" s="382"/>
      <c r="GXN31" s="382"/>
      <c r="GXO31" s="382"/>
      <c r="GXP31" s="382"/>
      <c r="GXQ31" s="382"/>
      <c r="GXR31" s="382"/>
      <c r="GXS31" s="382"/>
      <c r="GXT31" s="382"/>
      <c r="GXU31" s="382"/>
      <c r="GXV31" s="382"/>
      <c r="GXW31" s="382"/>
      <c r="GXX31" s="382"/>
      <c r="GXY31" s="382"/>
      <c r="GXZ31" s="382"/>
      <c r="GYA31" s="382"/>
      <c r="GYB31" s="382"/>
      <c r="GYC31" s="382"/>
      <c r="GYD31" s="382"/>
      <c r="GYE31" s="382"/>
      <c r="GYF31" s="382"/>
      <c r="GYG31" s="382"/>
      <c r="GYH31" s="382"/>
      <c r="GYI31" s="382"/>
      <c r="GYJ31" s="382"/>
      <c r="GYK31" s="382"/>
      <c r="GYL31" s="382"/>
      <c r="GYM31" s="382"/>
      <c r="GYN31" s="382"/>
      <c r="GYO31" s="382"/>
      <c r="GYP31" s="382"/>
      <c r="GYQ31" s="382"/>
      <c r="GYR31" s="382"/>
      <c r="GYS31" s="382"/>
      <c r="GYT31" s="382"/>
      <c r="GYU31" s="382"/>
      <c r="GYV31" s="382"/>
      <c r="GYW31" s="382"/>
      <c r="GYX31" s="382"/>
      <c r="GYY31" s="382"/>
      <c r="GYZ31" s="382"/>
      <c r="GZA31" s="382"/>
      <c r="GZB31" s="382"/>
      <c r="GZC31" s="382"/>
      <c r="GZD31" s="382"/>
      <c r="GZE31" s="382"/>
      <c r="GZF31" s="382"/>
      <c r="GZG31" s="382"/>
      <c r="GZH31" s="382"/>
      <c r="GZI31" s="382"/>
      <c r="GZJ31" s="382"/>
      <c r="GZK31" s="382"/>
      <c r="GZL31" s="382"/>
      <c r="GZM31" s="382"/>
      <c r="GZN31" s="382"/>
      <c r="GZO31" s="382"/>
      <c r="GZP31" s="382"/>
      <c r="GZQ31" s="382"/>
      <c r="GZR31" s="382"/>
      <c r="GZS31" s="382"/>
      <c r="GZT31" s="382"/>
      <c r="GZU31" s="382"/>
      <c r="GZV31" s="382"/>
      <c r="GZW31" s="382"/>
      <c r="GZX31" s="382"/>
      <c r="GZY31" s="382"/>
      <c r="GZZ31" s="382"/>
      <c r="HAA31" s="382"/>
      <c r="HAB31" s="382"/>
      <c r="HAC31" s="382"/>
      <c r="HAD31" s="382"/>
      <c r="HAE31" s="382"/>
      <c r="HAF31" s="382"/>
      <c r="HAG31" s="382"/>
      <c r="HAH31" s="382"/>
      <c r="HAI31" s="382"/>
      <c r="HAJ31" s="382"/>
      <c r="HAK31" s="382"/>
      <c r="HAL31" s="382"/>
      <c r="HAM31" s="382"/>
      <c r="HAN31" s="382"/>
      <c r="HAO31" s="382"/>
      <c r="HAP31" s="382"/>
      <c r="HAQ31" s="382"/>
      <c r="HAR31" s="382"/>
      <c r="HAS31" s="382"/>
      <c r="HAT31" s="382"/>
      <c r="HAU31" s="382"/>
      <c r="HAV31" s="382"/>
      <c r="HAW31" s="382"/>
      <c r="HAX31" s="382"/>
      <c r="HAY31" s="382"/>
      <c r="HAZ31" s="382"/>
      <c r="HBA31" s="382"/>
      <c r="HBB31" s="382"/>
      <c r="HBC31" s="382"/>
      <c r="HBD31" s="382"/>
      <c r="HBE31" s="382"/>
      <c r="HBF31" s="382"/>
      <c r="HBG31" s="382"/>
      <c r="HBH31" s="382"/>
      <c r="HBI31" s="382"/>
      <c r="HBJ31" s="382"/>
      <c r="HBK31" s="382"/>
      <c r="HBL31" s="382"/>
      <c r="HBM31" s="382"/>
      <c r="HBN31" s="382"/>
      <c r="HBO31" s="382"/>
      <c r="HBP31" s="382"/>
      <c r="HBQ31" s="382"/>
      <c r="HBR31" s="382"/>
      <c r="HBS31" s="382"/>
      <c r="HBT31" s="382"/>
      <c r="HBU31" s="382"/>
      <c r="HBV31" s="382"/>
      <c r="HBW31" s="382"/>
      <c r="HBX31" s="382"/>
      <c r="HBY31" s="382"/>
      <c r="HBZ31" s="382"/>
      <c r="HCA31" s="382"/>
      <c r="HCB31" s="382"/>
      <c r="HCC31" s="382"/>
      <c r="HCD31" s="382"/>
      <c r="HCE31" s="382"/>
      <c r="HCF31" s="382"/>
      <c r="HCG31" s="382"/>
      <c r="HCH31" s="382"/>
      <c r="HCI31" s="382"/>
      <c r="HCJ31" s="382"/>
      <c r="HCK31" s="382"/>
      <c r="HCL31" s="382"/>
      <c r="HCM31" s="382"/>
      <c r="HCN31" s="382"/>
      <c r="HCO31" s="382"/>
      <c r="HCP31" s="382"/>
      <c r="HCQ31" s="382"/>
      <c r="HCR31" s="382"/>
      <c r="HCS31" s="382"/>
      <c r="HCT31" s="382"/>
      <c r="HCU31" s="382"/>
      <c r="HCV31" s="382"/>
      <c r="HCW31" s="382"/>
      <c r="HCX31" s="382"/>
      <c r="HCY31" s="382"/>
      <c r="HCZ31" s="382"/>
      <c r="HDA31" s="382"/>
      <c r="HDB31" s="382"/>
      <c r="HDC31" s="382"/>
      <c r="HDD31" s="382"/>
      <c r="HDE31" s="382"/>
      <c r="HDF31" s="382"/>
      <c r="HDG31" s="382"/>
      <c r="HDH31" s="382"/>
      <c r="HDI31" s="382"/>
      <c r="HDJ31" s="382"/>
      <c r="HDK31" s="382"/>
      <c r="HDL31" s="382"/>
      <c r="HDM31" s="382"/>
      <c r="HDN31" s="382"/>
      <c r="HDO31" s="382"/>
      <c r="HDP31" s="382"/>
      <c r="HDQ31" s="382"/>
      <c r="HDR31" s="382"/>
      <c r="HDS31" s="382"/>
      <c r="HDT31" s="382"/>
      <c r="HDU31" s="382"/>
      <c r="HDV31" s="382"/>
      <c r="HDW31" s="382"/>
      <c r="HDX31" s="382"/>
      <c r="HDY31" s="382"/>
      <c r="HDZ31" s="382"/>
      <c r="HEA31" s="382"/>
      <c r="HEB31" s="382"/>
      <c r="HEC31" s="382"/>
      <c r="HED31" s="382"/>
      <c r="HEE31" s="382"/>
      <c r="HEF31" s="382"/>
      <c r="HEG31" s="382"/>
      <c r="HEH31" s="382"/>
      <c r="HEI31" s="382"/>
      <c r="HEJ31" s="382"/>
      <c r="HEK31" s="382"/>
      <c r="HEL31" s="382"/>
      <c r="HEM31" s="382"/>
      <c r="HEN31" s="382"/>
      <c r="HEO31" s="382"/>
      <c r="HEP31" s="382"/>
      <c r="HEQ31" s="382"/>
      <c r="HER31" s="382"/>
      <c r="HES31" s="382"/>
      <c r="HET31" s="382"/>
      <c r="HEU31" s="382"/>
      <c r="HEV31" s="382"/>
      <c r="HEW31" s="382"/>
      <c r="HEX31" s="382"/>
      <c r="HEY31" s="382"/>
      <c r="HEZ31" s="382"/>
      <c r="HFA31" s="382"/>
      <c r="HFB31" s="382"/>
      <c r="HFC31" s="382"/>
      <c r="HFD31" s="382"/>
      <c r="HFE31" s="382"/>
      <c r="HFF31" s="382"/>
      <c r="HFG31" s="382"/>
      <c r="HFH31" s="382"/>
      <c r="HFI31" s="382"/>
      <c r="HFJ31" s="382"/>
      <c r="HFK31" s="382"/>
      <c r="HFL31" s="382"/>
      <c r="HFM31" s="382"/>
      <c r="HFN31" s="382"/>
      <c r="HFO31" s="382"/>
      <c r="HFP31" s="382"/>
      <c r="HFQ31" s="382"/>
      <c r="HFR31" s="382"/>
      <c r="HFS31" s="382"/>
      <c r="HFT31" s="382"/>
      <c r="HFU31" s="382"/>
      <c r="HFV31" s="382"/>
      <c r="HFW31" s="382"/>
      <c r="HFX31" s="382"/>
      <c r="HFY31" s="382"/>
      <c r="HFZ31" s="382"/>
      <c r="HGA31" s="382"/>
      <c r="HGB31" s="382"/>
      <c r="HGC31" s="382"/>
      <c r="HGD31" s="382"/>
      <c r="HGE31" s="382"/>
      <c r="HGF31" s="382"/>
      <c r="HGG31" s="382"/>
      <c r="HGH31" s="382"/>
      <c r="HGI31" s="382"/>
      <c r="HGJ31" s="382"/>
      <c r="HGK31" s="382"/>
      <c r="HGL31" s="382"/>
      <c r="HGM31" s="382"/>
      <c r="HGN31" s="382"/>
      <c r="HGO31" s="382"/>
      <c r="HGP31" s="382"/>
      <c r="HGQ31" s="382"/>
      <c r="HGR31" s="382"/>
      <c r="HGS31" s="382"/>
      <c r="HGT31" s="382"/>
      <c r="HGU31" s="382"/>
      <c r="HGV31" s="382"/>
      <c r="HGW31" s="382"/>
      <c r="HGX31" s="382"/>
      <c r="HGY31" s="382"/>
      <c r="HGZ31" s="382"/>
      <c r="HHA31" s="382"/>
      <c r="HHB31" s="382"/>
      <c r="HHC31" s="382"/>
      <c r="HHD31" s="382"/>
      <c r="HHE31" s="382"/>
      <c r="HHF31" s="382"/>
      <c r="HHG31" s="382"/>
      <c r="HHH31" s="382"/>
      <c r="HHI31" s="382"/>
      <c r="HHJ31" s="382"/>
      <c r="HHK31" s="382"/>
      <c r="HHL31" s="382"/>
      <c r="HHM31" s="382"/>
      <c r="HHN31" s="382"/>
      <c r="HHO31" s="382"/>
      <c r="HHP31" s="382"/>
      <c r="HHQ31" s="382"/>
      <c r="HHR31" s="382"/>
      <c r="HHS31" s="382"/>
      <c r="HHT31" s="382"/>
      <c r="HHU31" s="382"/>
      <c r="HHV31" s="382"/>
      <c r="HHW31" s="382"/>
      <c r="HHX31" s="382"/>
      <c r="HHY31" s="382"/>
      <c r="HHZ31" s="382"/>
      <c r="HIA31" s="382"/>
      <c r="HIB31" s="382"/>
      <c r="HIC31" s="382"/>
      <c r="HID31" s="382"/>
      <c r="HIE31" s="382"/>
      <c r="HIF31" s="382"/>
      <c r="HIG31" s="382"/>
      <c r="HIH31" s="382"/>
      <c r="HII31" s="382"/>
      <c r="HIJ31" s="382"/>
      <c r="HIK31" s="382"/>
      <c r="HIL31" s="382"/>
      <c r="HIM31" s="382"/>
      <c r="HIN31" s="382"/>
      <c r="HIO31" s="382"/>
      <c r="HIP31" s="382"/>
      <c r="HIQ31" s="382"/>
      <c r="HIR31" s="382"/>
      <c r="HIS31" s="382"/>
      <c r="HIT31" s="382"/>
      <c r="HIU31" s="382"/>
      <c r="HIV31" s="382"/>
      <c r="HIW31" s="382"/>
      <c r="HIX31" s="382"/>
      <c r="HIY31" s="382"/>
      <c r="HIZ31" s="382"/>
      <c r="HJA31" s="382"/>
      <c r="HJB31" s="382"/>
      <c r="HJC31" s="382"/>
      <c r="HJD31" s="382"/>
      <c r="HJE31" s="382"/>
      <c r="HJF31" s="382"/>
      <c r="HJG31" s="382"/>
      <c r="HJH31" s="382"/>
      <c r="HJI31" s="382"/>
      <c r="HJJ31" s="382"/>
      <c r="HJK31" s="382"/>
      <c r="HJL31" s="382"/>
      <c r="HJM31" s="382"/>
      <c r="HJN31" s="382"/>
      <c r="HJO31" s="382"/>
      <c r="HJP31" s="382"/>
      <c r="HJQ31" s="382"/>
      <c r="HJR31" s="382"/>
      <c r="HJS31" s="382"/>
      <c r="HJT31" s="382"/>
      <c r="HJU31" s="382"/>
      <c r="HJV31" s="382"/>
      <c r="HJW31" s="382"/>
      <c r="HJX31" s="382"/>
      <c r="HJY31" s="382"/>
      <c r="HJZ31" s="382"/>
      <c r="HKA31" s="382"/>
      <c r="HKB31" s="382"/>
      <c r="HKC31" s="382"/>
      <c r="HKD31" s="382"/>
      <c r="HKE31" s="382"/>
      <c r="HKF31" s="382"/>
      <c r="HKG31" s="382"/>
      <c r="HKH31" s="382"/>
      <c r="HKI31" s="382"/>
      <c r="HKJ31" s="382"/>
      <c r="HKK31" s="382"/>
      <c r="HKL31" s="382"/>
      <c r="HKM31" s="382"/>
      <c r="HKN31" s="382"/>
      <c r="HKO31" s="382"/>
      <c r="HKP31" s="382"/>
      <c r="HKQ31" s="382"/>
      <c r="HKR31" s="382"/>
      <c r="HKS31" s="382"/>
      <c r="HKT31" s="382"/>
      <c r="HKU31" s="382"/>
      <c r="HKV31" s="382"/>
      <c r="HKW31" s="382"/>
      <c r="HKX31" s="382"/>
      <c r="HKY31" s="382"/>
      <c r="HKZ31" s="382"/>
      <c r="HLA31" s="382"/>
      <c r="HLB31" s="382"/>
      <c r="HLC31" s="382"/>
      <c r="HLD31" s="382"/>
      <c r="HLE31" s="382"/>
      <c r="HLF31" s="382"/>
      <c r="HLG31" s="382"/>
      <c r="HLH31" s="382"/>
      <c r="HLI31" s="382"/>
      <c r="HLJ31" s="382"/>
      <c r="HLK31" s="382"/>
      <c r="HLL31" s="382"/>
      <c r="HLM31" s="382"/>
      <c r="HLN31" s="382"/>
      <c r="HLO31" s="382"/>
      <c r="HLP31" s="382"/>
      <c r="HLQ31" s="382"/>
      <c r="HLR31" s="382"/>
      <c r="HLS31" s="382"/>
      <c r="HLT31" s="382"/>
      <c r="HLU31" s="382"/>
      <c r="HLV31" s="382"/>
      <c r="HLW31" s="382"/>
      <c r="HLX31" s="382"/>
      <c r="HLY31" s="382"/>
      <c r="HLZ31" s="382"/>
      <c r="HMA31" s="382"/>
      <c r="HMB31" s="382"/>
      <c r="HMC31" s="382"/>
      <c r="HMD31" s="382"/>
      <c r="HME31" s="382"/>
      <c r="HMF31" s="382"/>
      <c r="HMG31" s="382"/>
      <c r="HMH31" s="382"/>
      <c r="HMI31" s="382"/>
      <c r="HMJ31" s="382"/>
      <c r="HMK31" s="382"/>
      <c r="HML31" s="382"/>
      <c r="HMM31" s="382"/>
      <c r="HMN31" s="382"/>
      <c r="HMO31" s="382"/>
      <c r="HMP31" s="382"/>
      <c r="HMQ31" s="382"/>
      <c r="HMR31" s="382"/>
      <c r="HMS31" s="382"/>
      <c r="HMT31" s="382"/>
      <c r="HMU31" s="382"/>
      <c r="HMV31" s="382"/>
      <c r="HMW31" s="382"/>
      <c r="HMX31" s="382"/>
      <c r="HMY31" s="382"/>
      <c r="HMZ31" s="382"/>
      <c r="HNA31" s="382"/>
      <c r="HNB31" s="382"/>
      <c r="HNC31" s="382"/>
      <c r="HND31" s="382"/>
      <c r="HNE31" s="382"/>
      <c r="HNF31" s="382"/>
      <c r="HNG31" s="382"/>
      <c r="HNH31" s="382"/>
      <c r="HNI31" s="382"/>
      <c r="HNJ31" s="382"/>
      <c r="HNK31" s="382"/>
      <c r="HNL31" s="382"/>
      <c r="HNM31" s="382"/>
      <c r="HNN31" s="382"/>
      <c r="HNO31" s="382"/>
      <c r="HNP31" s="382"/>
      <c r="HNQ31" s="382"/>
      <c r="HNR31" s="382"/>
      <c r="HNS31" s="382"/>
      <c r="HNT31" s="382"/>
      <c r="HNU31" s="382"/>
      <c r="HNV31" s="382"/>
      <c r="HNW31" s="382"/>
      <c r="HNX31" s="382"/>
      <c r="HNY31" s="382"/>
      <c r="HNZ31" s="382"/>
      <c r="HOA31" s="382"/>
      <c r="HOB31" s="382"/>
      <c r="HOC31" s="382"/>
      <c r="HOD31" s="382"/>
      <c r="HOE31" s="382"/>
      <c r="HOF31" s="382"/>
      <c r="HOG31" s="382"/>
      <c r="HOH31" s="382"/>
      <c r="HOI31" s="382"/>
      <c r="HOJ31" s="382"/>
      <c r="HOK31" s="382"/>
      <c r="HOL31" s="382"/>
      <c r="HOM31" s="382"/>
      <c r="HON31" s="382"/>
      <c r="HOO31" s="382"/>
      <c r="HOP31" s="382"/>
      <c r="HOQ31" s="382"/>
      <c r="HOR31" s="382"/>
      <c r="HOS31" s="382"/>
      <c r="HOT31" s="382"/>
      <c r="HOU31" s="382"/>
      <c r="HOV31" s="382"/>
      <c r="HOW31" s="382"/>
      <c r="HOX31" s="382"/>
      <c r="HOY31" s="382"/>
      <c r="HOZ31" s="382"/>
      <c r="HPA31" s="382"/>
      <c r="HPB31" s="382"/>
      <c r="HPC31" s="382"/>
      <c r="HPD31" s="382"/>
      <c r="HPE31" s="382"/>
      <c r="HPF31" s="382"/>
      <c r="HPG31" s="382"/>
      <c r="HPH31" s="382"/>
      <c r="HPI31" s="382"/>
      <c r="HPJ31" s="382"/>
      <c r="HPK31" s="382"/>
      <c r="HPL31" s="382"/>
      <c r="HPM31" s="382"/>
      <c r="HPN31" s="382"/>
      <c r="HPO31" s="382"/>
      <c r="HPP31" s="382"/>
      <c r="HPQ31" s="382"/>
      <c r="HPR31" s="382"/>
      <c r="HPS31" s="382"/>
      <c r="HPT31" s="382"/>
      <c r="HPU31" s="382"/>
      <c r="HPV31" s="382"/>
      <c r="HPW31" s="382"/>
      <c r="HPX31" s="382"/>
      <c r="HPY31" s="382"/>
      <c r="HPZ31" s="382"/>
      <c r="HQA31" s="382"/>
      <c r="HQB31" s="382"/>
      <c r="HQC31" s="382"/>
      <c r="HQD31" s="382"/>
      <c r="HQE31" s="382"/>
      <c r="HQF31" s="382"/>
      <c r="HQG31" s="382"/>
      <c r="HQH31" s="382"/>
      <c r="HQI31" s="382"/>
      <c r="HQJ31" s="382"/>
      <c r="HQK31" s="382"/>
      <c r="HQL31" s="382"/>
      <c r="HQM31" s="382"/>
      <c r="HQN31" s="382"/>
      <c r="HQO31" s="382"/>
      <c r="HQP31" s="382"/>
      <c r="HQQ31" s="382"/>
      <c r="HQR31" s="382"/>
      <c r="HQS31" s="382"/>
      <c r="HQT31" s="382"/>
      <c r="HQU31" s="382"/>
      <c r="HQV31" s="382"/>
      <c r="HQW31" s="382"/>
      <c r="HQX31" s="382"/>
      <c r="HQY31" s="382"/>
      <c r="HQZ31" s="382"/>
      <c r="HRA31" s="382"/>
      <c r="HRB31" s="382"/>
      <c r="HRC31" s="382"/>
      <c r="HRD31" s="382"/>
      <c r="HRE31" s="382"/>
      <c r="HRF31" s="382"/>
      <c r="HRG31" s="382"/>
      <c r="HRH31" s="382"/>
      <c r="HRI31" s="382"/>
      <c r="HRJ31" s="382"/>
      <c r="HRK31" s="382"/>
      <c r="HRL31" s="382"/>
      <c r="HRM31" s="382"/>
      <c r="HRN31" s="382"/>
      <c r="HRO31" s="382"/>
      <c r="HRP31" s="382"/>
      <c r="HRQ31" s="382"/>
      <c r="HRR31" s="382"/>
      <c r="HRS31" s="382"/>
      <c r="HRT31" s="382"/>
      <c r="HRU31" s="382"/>
      <c r="HRV31" s="382"/>
      <c r="HRW31" s="382"/>
      <c r="HRX31" s="382"/>
      <c r="HRY31" s="382"/>
      <c r="HRZ31" s="382"/>
      <c r="HSA31" s="382"/>
      <c r="HSB31" s="382"/>
      <c r="HSC31" s="382"/>
      <c r="HSD31" s="382"/>
      <c r="HSE31" s="382"/>
      <c r="HSF31" s="382"/>
      <c r="HSG31" s="382"/>
      <c r="HSH31" s="382"/>
      <c r="HSI31" s="382"/>
      <c r="HSJ31" s="382"/>
      <c r="HSK31" s="382"/>
      <c r="HSL31" s="382"/>
      <c r="HSM31" s="382"/>
      <c r="HSN31" s="382"/>
      <c r="HSO31" s="382"/>
      <c r="HSP31" s="382"/>
      <c r="HSQ31" s="382"/>
      <c r="HSR31" s="382"/>
      <c r="HSS31" s="382"/>
      <c r="HST31" s="382"/>
      <c r="HSU31" s="382"/>
      <c r="HSV31" s="382"/>
      <c r="HSW31" s="382"/>
      <c r="HSX31" s="382"/>
      <c r="HSY31" s="382"/>
      <c r="HSZ31" s="382"/>
      <c r="HTA31" s="382"/>
      <c r="HTB31" s="382"/>
      <c r="HTC31" s="382"/>
      <c r="HTD31" s="382"/>
      <c r="HTE31" s="382"/>
      <c r="HTF31" s="382"/>
      <c r="HTG31" s="382"/>
      <c r="HTH31" s="382"/>
      <c r="HTI31" s="382"/>
      <c r="HTJ31" s="382"/>
      <c r="HTK31" s="382"/>
      <c r="HTL31" s="382"/>
      <c r="HTM31" s="382"/>
      <c r="HTN31" s="382"/>
      <c r="HTO31" s="382"/>
      <c r="HTP31" s="382"/>
      <c r="HTQ31" s="382"/>
      <c r="HTR31" s="382"/>
      <c r="HTS31" s="382"/>
      <c r="HTT31" s="382"/>
      <c r="HTU31" s="382"/>
      <c r="HTV31" s="382"/>
      <c r="HTW31" s="382"/>
      <c r="HTX31" s="382"/>
      <c r="HTY31" s="382"/>
      <c r="HTZ31" s="382"/>
      <c r="HUA31" s="382"/>
      <c r="HUB31" s="382"/>
      <c r="HUC31" s="382"/>
      <c r="HUD31" s="382"/>
      <c r="HUE31" s="382"/>
      <c r="HUF31" s="382"/>
      <c r="HUG31" s="382"/>
      <c r="HUH31" s="382"/>
      <c r="HUI31" s="382"/>
      <c r="HUJ31" s="382"/>
      <c r="HUK31" s="382"/>
      <c r="HUL31" s="382"/>
      <c r="HUM31" s="382"/>
      <c r="HUN31" s="382"/>
      <c r="HUO31" s="382"/>
      <c r="HUP31" s="382"/>
      <c r="HUQ31" s="382"/>
      <c r="HUR31" s="382"/>
      <c r="HUS31" s="382"/>
      <c r="HUT31" s="382"/>
      <c r="HUU31" s="382"/>
      <c r="HUV31" s="382"/>
      <c r="HUW31" s="382"/>
      <c r="HUX31" s="382"/>
      <c r="HUY31" s="382"/>
      <c r="HUZ31" s="382"/>
      <c r="HVA31" s="382"/>
      <c r="HVB31" s="382"/>
      <c r="HVC31" s="382"/>
      <c r="HVD31" s="382"/>
      <c r="HVE31" s="382"/>
      <c r="HVF31" s="382"/>
      <c r="HVG31" s="382"/>
      <c r="HVH31" s="382"/>
      <c r="HVI31" s="382"/>
      <c r="HVJ31" s="382"/>
      <c r="HVK31" s="382"/>
      <c r="HVL31" s="382"/>
      <c r="HVM31" s="382"/>
      <c r="HVN31" s="382"/>
      <c r="HVO31" s="382"/>
      <c r="HVP31" s="382"/>
      <c r="HVQ31" s="382"/>
      <c r="HVR31" s="382"/>
      <c r="HVS31" s="382"/>
      <c r="HVT31" s="382"/>
      <c r="HVU31" s="382"/>
      <c r="HVV31" s="382"/>
      <c r="HVW31" s="382"/>
      <c r="HVX31" s="382"/>
      <c r="HVY31" s="382"/>
      <c r="HVZ31" s="382"/>
      <c r="HWA31" s="382"/>
      <c r="HWB31" s="382"/>
      <c r="HWC31" s="382"/>
      <c r="HWD31" s="382"/>
      <c r="HWE31" s="382"/>
      <c r="HWF31" s="382"/>
      <c r="HWG31" s="382"/>
      <c r="HWH31" s="382"/>
      <c r="HWI31" s="382"/>
      <c r="HWJ31" s="382"/>
      <c r="HWK31" s="382"/>
      <c r="HWL31" s="382"/>
      <c r="HWM31" s="382"/>
      <c r="HWN31" s="382"/>
      <c r="HWO31" s="382"/>
      <c r="HWP31" s="382"/>
      <c r="HWQ31" s="382"/>
      <c r="HWR31" s="382"/>
      <c r="HWS31" s="382"/>
      <c r="HWT31" s="382"/>
      <c r="HWU31" s="382"/>
      <c r="HWV31" s="382"/>
      <c r="HWW31" s="382"/>
      <c r="HWX31" s="382"/>
      <c r="HWY31" s="382"/>
      <c r="HWZ31" s="382"/>
      <c r="HXA31" s="382"/>
      <c r="HXB31" s="382"/>
      <c r="HXC31" s="382"/>
      <c r="HXD31" s="382"/>
      <c r="HXE31" s="382"/>
      <c r="HXF31" s="382"/>
      <c r="HXG31" s="382"/>
      <c r="HXH31" s="382"/>
      <c r="HXI31" s="382"/>
      <c r="HXJ31" s="382"/>
      <c r="HXK31" s="382"/>
      <c r="HXL31" s="382"/>
      <c r="HXM31" s="382"/>
      <c r="HXN31" s="382"/>
      <c r="HXO31" s="382"/>
      <c r="HXP31" s="382"/>
      <c r="HXQ31" s="382"/>
      <c r="HXR31" s="382"/>
      <c r="HXS31" s="382"/>
      <c r="HXT31" s="382"/>
      <c r="HXU31" s="382"/>
      <c r="HXV31" s="382"/>
      <c r="HXW31" s="382"/>
      <c r="HXX31" s="382"/>
      <c r="HXY31" s="382"/>
      <c r="HXZ31" s="382"/>
      <c r="HYA31" s="382"/>
      <c r="HYB31" s="382"/>
      <c r="HYC31" s="382"/>
      <c r="HYD31" s="382"/>
      <c r="HYE31" s="382"/>
      <c r="HYF31" s="382"/>
      <c r="HYG31" s="382"/>
      <c r="HYH31" s="382"/>
      <c r="HYI31" s="382"/>
      <c r="HYJ31" s="382"/>
      <c r="HYK31" s="382"/>
      <c r="HYL31" s="382"/>
      <c r="HYM31" s="382"/>
      <c r="HYN31" s="382"/>
      <c r="HYO31" s="382"/>
      <c r="HYP31" s="382"/>
      <c r="HYQ31" s="382"/>
      <c r="HYR31" s="382"/>
      <c r="HYS31" s="382"/>
      <c r="HYT31" s="382"/>
      <c r="HYU31" s="382"/>
      <c r="HYV31" s="382"/>
      <c r="HYW31" s="382"/>
      <c r="HYX31" s="382"/>
      <c r="HYY31" s="382"/>
      <c r="HYZ31" s="382"/>
      <c r="HZA31" s="382"/>
      <c r="HZB31" s="382"/>
      <c r="HZC31" s="382"/>
      <c r="HZD31" s="382"/>
      <c r="HZE31" s="382"/>
      <c r="HZF31" s="382"/>
      <c r="HZG31" s="382"/>
      <c r="HZH31" s="382"/>
      <c r="HZI31" s="382"/>
      <c r="HZJ31" s="382"/>
      <c r="HZK31" s="382"/>
      <c r="HZL31" s="382"/>
      <c r="HZM31" s="382"/>
      <c r="HZN31" s="382"/>
      <c r="HZO31" s="382"/>
      <c r="HZP31" s="382"/>
      <c r="HZQ31" s="382"/>
      <c r="HZR31" s="382"/>
      <c r="HZS31" s="382"/>
      <c r="HZT31" s="382"/>
      <c r="HZU31" s="382"/>
      <c r="HZV31" s="382"/>
      <c r="HZW31" s="382"/>
      <c r="HZX31" s="382"/>
      <c r="HZY31" s="382"/>
      <c r="HZZ31" s="382"/>
      <c r="IAA31" s="382"/>
      <c r="IAB31" s="382"/>
      <c r="IAC31" s="382"/>
      <c r="IAD31" s="382"/>
      <c r="IAE31" s="382"/>
      <c r="IAF31" s="382"/>
      <c r="IAG31" s="382"/>
      <c r="IAH31" s="382"/>
      <c r="IAI31" s="382"/>
      <c r="IAJ31" s="382"/>
      <c r="IAK31" s="382"/>
      <c r="IAL31" s="382"/>
      <c r="IAM31" s="382"/>
      <c r="IAN31" s="382"/>
      <c r="IAO31" s="382"/>
      <c r="IAP31" s="382"/>
      <c r="IAQ31" s="382"/>
      <c r="IAR31" s="382"/>
      <c r="IAS31" s="382"/>
      <c r="IAT31" s="382"/>
      <c r="IAU31" s="382"/>
      <c r="IAV31" s="382"/>
      <c r="IAW31" s="382"/>
      <c r="IAX31" s="382"/>
      <c r="IAY31" s="382"/>
      <c r="IAZ31" s="382"/>
      <c r="IBA31" s="382"/>
      <c r="IBB31" s="382"/>
      <c r="IBC31" s="382"/>
      <c r="IBD31" s="382"/>
      <c r="IBE31" s="382"/>
      <c r="IBF31" s="382"/>
      <c r="IBG31" s="382"/>
      <c r="IBH31" s="382"/>
      <c r="IBI31" s="382"/>
      <c r="IBJ31" s="382"/>
      <c r="IBK31" s="382"/>
      <c r="IBL31" s="382"/>
      <c r="IBM31" s="382"/>
      <c r="IBN31" s="382"/>
      <c r="IBO31" s="382"/>
      <c r="IBP31" s="382"/>
      <c r="IBQ31" s="382"/>
      <c r="IBR31" s="382"/>
      <c r="IBS31" s="382"/>
      <c r="IBT31" s="382"/>
      <c r="IBU31" s="382"/>
      <c r="IBV31" s="382"/>
      <c r="IBW31" s="382"/>
      <c r="IBX31" s="382"/>
      <c r="IBY31" s="382"/>
      <c r="IBZ31" s="382"/>
      <c r="ICA31" s="382"/>
      <c r="ICB31" s="382"/>
      <c r="ICC31" s="382"/>
      <c r="ICD31" s="382"/>
      <c r="ICE31" s="382"/>
      <c r="ICF31" s="382"/>
      <c r="ICG31" s="382"/>
      <c r="ICH31" s="382"/>
      <c r="ICI31" s="382"/>
      <c r="ICJ31" s="382"/>
      <c r="ICK31" s="382"/>
      <c r="ICL31" s="382"/>
      <c r="ICM31" s="382"/>
      <c r="ICN31" s="382"/>
      <c r="ICO31" s="382"/>
      <c r="ICP31" s="382"/>
      <c r="ICQ31" s="382"/>
      <c r="ICR31" s="382"/>
      <c r="ICS31" s="382"/>
      <c r="ICT31" s="382"/>
      <c r="ICU31" s="382"/>
      <c r="ICV31" s="382"/>
      <c r="ICW31" s="382"/>
      <c r="ICX31" s="382"/>
      <c r="ICY31" s="382"/>
      <c r="ICZ31" s="382"/>
      <c r="IDA31" s="382"/>
      <c r="IDB31" s="382"/>
      <c r="IDC31" s="382"/>
      <c r="IDD31" s="382"/>
      <c r="IDE31" s="382"/>
      <c r="IDF31" s="382"/>
      <c r="IDG31" s="382"/>
      <c r="IDH31" s="382"/>
      <c r="IDI31" s="382"/>
      <c r="IDJ31" s="382"/>
      <c r="IDK31" s="382"/>
      <c r="IDL31" s="382"/>
      <c r="IDM31" s="382"/>
      <c r="IDN31" s="382"/>
      <c r="IDO31" s="382"/>
      <c r="IDP31" s="382"/>
      <c r="IDQ31" s="382"/>
      <c r="IDR31" s="382"/>
      <c r="IDS31" s="382"/>
      <c r="IDT31" s="382"/>
      <c r="IDU31" s="382"/>
      <c r="IDV31" s="382"/>
      <c r="IDW31" s="382"/>
      <c r="IDX31" s="382"/>
      <c r="IDY31" s="382"/>
      <c r="IDZ31" s="382"/>
      <c r="IEA31" s="382"/>
      <c r="IEB31" s="382"/>
      <c r="IEC31" s="382"/>
      <c r="IED31" s="382"/>
      <c r="IEE31" s="382"/>
      <c r="IEF31" s="382"/>
      <c r="IEG31" s="382"/>
      <c r="IEH31" s="382"/>
      <c r="IEI31" s="382"/>
      <c r="IEJ31" s="382"/>
      <c r="IEK31" s="382"/>
      <c r="IEL31" s="382"/>
      <c r="IEM31" s="382"/>
      <c r="IEN31" s="382"/>
      <c r="IEO31" s="382"/>
      <c r="IEP31" s="382"/>
      <c r="IEQ31" s="382"/>
      <c r="IER31" s="382"/>
      <c r="IES31" s="382"/>
      <c r="IET31" s="382"/>
      <c r="IEU31" s="382"/>
      <c r="IEV31" s="382"/>
      <c r="IEW31" s="382"/>
      <c r="IEX31" s="382"/>
      <c r="IEY31" s="382"/>
      <c r="IEZ31" s="382"/>
      <c r="IFA31" s="382"/>
      <c r="IFB31" s="382"/>
      <c r="IFC31" s="382"/>
      <c r="IFD31" s="382"/>
      <c r="IFE31" s="382"/>
      <c r="IFF31" s="382"/>
      <c r="IFG31" s="382"/>
      <c r="IFH31" s="382"/>
      <c r="IFI31" s="382"/>
      <c r="IFJ31" s="382"/>
      <c r="IFK31" s="382"/>
      <c r="IFL31" s="382"/>
      <c r="IFM31" s="382"/>
      <c r="IFN31" s="382"/>
      <c r="IFO31" s="382"/>
      <c r="IFP31" s="382"/>
      <c r="IFQ31" s="382"/>
      <c r="IFR31" s="382"/>
      <c r="IFS31" s="382"/>
      <c r="IFT31" s="382"/>
      <c r="IFU31" s="382"/>
      <c r="IFV31" s="382"/>
      <c r="IFW31" s="382"/>
      <c r="IFX31" s="382"/>
      <c r="IFY31" s="382"/>
      <c r="IFZ31" s="382"/>
      <c r="IGA31" s="382"/>
      <c r="IGB31" s="382"/>
      <c r="IGC31" s="382"/>
      <c r="IGD31" s="382"/>
      <c r="IGE31" s="382"/>
      <c r="IGF31" s="382"/>
      <c r="IGG31" s="382"/>
      <c r="IGH31" s="382"/>
      <c r="IGI31" s="382"/>
      <c r="IGJ31" s="382"/>
      <c r="IGK31" s="382"/>
      <c r="IGL31" s="382"/>
      <c r="IGM31" s="382"/>
      <c r="IGN31" s="382"/>
      <c r="IGO31" s="382"/>
      <c r="IGP31" s="382"/>
      <c r="IGQ31" s="382"/>
      <c r="IGR31" s="382"/>
      <c r="IGS31" s="382"/>
      <c r="IGT31" s="382"/>
      <c r="IGU31" s="382"/>
      <c r="IGV31" s="382"/>
      <c r="IGW31" s="382"/>
      <c r="IGX31" s="382"/>
      <c r="IGY31" s="382"/>
      <c r="IGZ31" s="382"/>
      <c r="IHA31" s="382"/>
      <c r="IHB31" s="382"/>
      <c r="IHC31" s="382"/>
      <c r="IHD31" s="382"/>
      <c r="IHE31" s="382"/>
      <c r="IHF31" s="382"/>
      <c r="IHG31" s="382"/>
      <c r="IHH31" s="382"/>
      <c r="IHI31" s="382"/>
      <c r="IHJ31" s="382"/>
      <c r="IHK31" s="382"/>
      <c r="IHL31" s="382"/>
      <c r="IHM31" s="382"/>
      <c r="IHN31" s="382"/>
      <c r="IHO31" s="382"/>
      <c r="IHP31" s="382"/>
      <c r="IHQ31" s="382"/>
      <c r="IHR31" s="382"/>
      <c r="IHS31" s="382"/>
      <c r="IHT31" s="382"/>
      <c r="IHU31" s="382"/>
      <c r="IHV31" s="382"/>
      <c r="IHW31" s="382"/>
      <c r="IHX31" s="382"/>
      <c r="IHY31" s="382"/>
      <c r="IHZ31" s="382"/>
      <c r="IIA31" s="382"/>
      <c r="IIB31" s="382"/>
      <c r="IIC31" s="382"/>
      <c r="IID31" s="382"/>
      <c r="IIE31" s="382"/>
      <c r="IIF31" s="382"/>
      <c r="IIG31" s="382"/>
      <c r="IIH31" s="382"/>
      <c r="III31" s="382"/>
      <c r="IIJ31" s="382"/>
      <c r="IIK31" s="382"/>
      <c r="IIL31" s="382"/>
      <c r="IIM31" s="382"/>
      <c r="IIN31" s="382"/>
      <c r="IIO31" s="382"/>
      <c r="IIP31" s="382"/>
      <c r="IIQ31" s="382"/>
      <c r="IIR31" s="382"/>
      <c r="IIS31" s="382"/>
      <c r="IIT31" s="382"/>
      <c r="IIU31" s="382"/>
      <c r="IIV31" s="382"/>
      <c r="IIW31" s="382"/>
      <c r="IIX31" s="382"/>
      <c r="IIY31" s="382"/>
      <c r="IIZ31" s="382"/>
      <c r="IJA31" s="382"/>
      <c r="IJB31" s="382"/>
      <c r="IJC31" s="382"/>
      <c r="IJD31" s="382"/>
      <c r="IJE31" s="382"/>
      <c r="IJF31" s="382"/>
      <c r="IJG31" s="382"/>
      <c r="IJH31" s="382"/>
      <c r="IJI31" s="382"/>
      <c r="IJJ31" s="382"/>
      <c r="IJK31" s="382"/>
      <c r="IJL31" s="382"/>
      <c r="IJM31" s="382"/>
      <c r="IJN31" s="382"/>
      <c r="IJO31" s="382"/>
      <c r="IJP31" s="382"/>
      <c r="IJQ31" s="382"/>
      <c r="IJR31" s="382"/>
      <c r="IJS31" s="382"/>
      <c r="IJT31" s="382"/>
      <c r="IJU31" s="382"/>
      <c r="IJV31" s="382"/>
      <c r="IJW31" s="382"/>
      <c r="IJX31" s="382"/>
      <c r="IJY31" s="382"/>
      <c r="IJZ31" s="382"/>
      <c r="IKA31" s="382"/>
      <c r="IKB31" s="382"/>
      <c r="IKC31" s="382"/>
      <c r="IKD31" s="382"/>
      <c r="IKE31" s="382"/>
      <c r="IKF31" s="382"/>
      <c r="IKG31" s="382"/>
      <c r="IKH31" s="382"/>
      <c r="IKI31" s="382"/>
      <c r="IKJ31" s="382"/>
      <c r="IKK31" s="382"/>
      <c r="IKL31" s="382"/>
      <c r="IKM31" s="382"/>
      <c r="IKN31" s="382"/>
      <c r="IKO31" s="382"/>
      <c r="IKP31" s="382"/>
      <c r="IKQ31" s="382"/>
      <c r="IKR31" s="382"/>
      <c r="IKS31" s="382"/>
      <c r="IKT31" s="382"/>
      <c r="IKU31" s="382"/>
      <c r="IKV31" s="382"/>
      <c r="IKW31" s="382"/>
      <c r="IKX31" s="382"/>
      <c r="IKY31" s="382"/>
      <c r="IKZ31" s="382"/>
      <c r="ILA31" s="382"/>
      <c r="ILB31" s="382"/>
      <c r="ILC31" s="382"/>
      <c r="ILD31" s="382"/>
      <c r="ILE31" s="382"/>
      <c r="ILF31" s="382"/>
      <c r="ILG31" s="382"/>
      <c r="ILH31" s="382"/>
      <c r="ILI31" s="382"/>
      <c r="ILJ31" s="382"/>
      <c r="ILK31" s="382"/>
      <c r="ILL31" s="382"/>
      <c r="ILM31" s="382"/>
      <c r="ILN31" s="382"/>
      <c r="ILO31" s="382"/>
      <c r="ILP31" s="382"/>
      <c r="ILQ31" s="382"/>
      <c r="ILR31" s="382"/>
      <c r="ILS31" s="382"/>
      <c r="ILT31" s="382"/>
      <c r="ILU31" s="382"/>
      <c r="ILV31" s="382"/>
      <c r="ILW31" s="382"/>
      <c r="ILX31" s="382"/>
      <c r="ILY31" s="382"/>
      <c r="ILZ31" s="382"/>
      <c r="IMA31" s="382"/>
      <c r="IMB31" s="382"/>
      <c r="IMC31" s="382"/>
      <c r="IMD31" s="382"/>
      <c r="IME31" s="382"/>
      <c r="IMF31" s="382"/>
      <c r="IMG31" s="382"/>
      <c r="IMH31" s="382"/>
      <c r="IMI31" s="382"/>
      <c r="IMJ31" s="382"/>
      <c r="IMK31" s="382"/>
      <c r="IML31" s="382"/>
      <c r="IMM31" s="382"/>
      <c r="IMN31" s="382"/>
      <c r="IMO31" s="382"/>
      <c r="IMP31" s="382"/>
      <c r="IMQ31" s="382"/>
      <c r="IMR31" s="382"/>
      <c r="IMS31" s="382"/>
      <c r="IMT31" s="382"/>
      <c r="IMU31" s="382"/>
      <c r="IMV31" s="382"/>
      <c r="IMW31" s="382"/>
      <c r="IMX31" s="382"/>
      <c r="IMY31" s="382"/>
      <c r="IMZ31" s="382"/>
      <c r="INA31" s="382"/>
      <c r="INB31" s="382"/>
      <c r="INC31" s="382"/>
      <c r="IND31" s="382"/>
      <c r="INE31" s="382"/>
      <c r="INF31" s="382"/>
      <c r="ING31" s="382"/>
      <c r="INH31" s="382"/>
      <c r="INI31" s="382"/>
      <c r="INJ31" s="382"/>
      <c r="INK31" s="382"/>
      <c r="INL31" s="382"/>
      <c r="INM31" s="382"/>
      <c r="INN31" s="382"/>
      <c r="INO31" s="382"/>
      <c r="INP31" s="382"/>
      <c r="INQ31" s="382"/>
      <c r="INR31" s="382"/>
      <c r="INS31" s="382"/>
      <c r="INT31" s="382"/>
      <c r="INU31" s="382"/>
      <c r="INV31" s="382"/>
      <c r="INW31" s="382"/>
      <c r="INX31" s="382"/>
      <c r="INY31" s="382"/>
      <c r="INZ31" s="382"/>
      <c r="IOA31" s="382"/>
      <c r="IOB31" s="382"/>
      <c r="IOC31" s="382"/>
      <c r="IOD31" s="382"/>
      <c r="IOE31" s="382"/>
      <c r="IOF31" s="382"/>
      <c r="IOG31" s="382"/>
      <c r="IOH31" s="382"/>
      <c r="IOI31" s="382"/>
      <c r="IOJ31" s="382"/>
      <c r="IOK31" s="382"/>
      <c r="IOL31" s="382"/>
      <c r="IOM31" s="382"/>
      <c r="ION31" s="382"/>
      <c r="IOO31" s="382"/>
      <c r="IOP31" s="382"/>
      <c r="IOQ31" s="382"/>
      <c r="IOR31" s="382"/>
      <c r="IOS31" s="382"/>
      <c r="IOT31" s="382"/>
      <c r="IOU31" s="382"/>
      <c r="IOV31" s="382"/>
      <c r="IOW31" s="382"/>
      <c r="IOX31" s="382"/>
      <c r="IOY31" s="382"/>
      <c r="IOZ31" s="382"/>
      <c r="IPA31" s="382"/>
      <c r="IPB31" s="382"/>
      <c r="IPC31" s="382"/>
      <c r="IPD31" s="382"/>
      <c r="IPE31" s="382"/>
      <c r="IPF31" s="382"/>
      <c r="IPG31" s="382"/>
      <c r="IPH31" s="382"/>
      <c r="IPI31" s="382"/>
      <c r="IPJ31" s="382"/>
      <c r="IPK31" s="382"/>
      <c r="IPL31" s="382"/>
      <c r="IPM31" s="382"/>
      <c r="IPN31" s="382"/>
      <c r="IPO31" s="382"/>
      <c r="IPP31" s="382"/>
      <c r="IPQ31" s="382"/>
      <c r="IPR31" s="382"/>
      <c r="IPS31" s="382"/>
      <c r="IPT31" s="382"/>
      <c r="IPU31" s="382"/>
      <c r="IPV31" s="382"/>
      <c r="IPW31" s="382"/>
      <c r="IPX31" s="382"/>
      <c r="IPY31" s="382"/>
      <c r="IPZ31" s="382"/>
      <c r="IQA31" s="382"/>
      <c r="IQB31" s="382"/>
      <c r="IQC31" s="382"/>
      <c r="IQD31" s="382"/>
      <c r="IQE31" s="382"/>
      <c r="IQF31" s="382"/>
      <c r="IQG31" s="382"/>
      <c r="IQH31" s="382"/>
      <c r="IQI31" s="382"/>
      <c r="IQJ31" s="382"/>
      <c r="IQK31" s="382"/>
      <c r="IQL31" s="382"/>
      <c r="IQM31" s="382"/>
      <c r="IQN31" s="382"/>
      <c r="IQO31" s="382"/>
      <c r="IQP31" s="382"/>
      <c r="IQQ31" s="382"/>
      <c r="IQR31" s="382"/>
      <c r="IQS31" s="382"/>
      <c r="IQT31" s="382"/>
      <c r="IQU31" s="382"/>
      <c r="IQV31" s="382"/>
      <c r="IQW31" s="382"/>
      <c r="IQX31" s="382"/>
      <c r="IQY31" s="382"/>
      <c r="IQZ31" s="382"/>
      <c r="IRA31" s="382"/>
      <c r="IRB31" s="382"/>
      <c r="IRC31" s="382"/>
      <c r="IRD31" s="382"/>
      <c r="IRE31" s="382"/>
      <c r="IRF31" s="382"/>
      <c r="IRG31" s="382"/>
      <c r="IRH31" s="382"/>
      <c r="IRI31" s="382"/>
      <c r="IRJ31" s="382"/>
      <c r="IRK31" s="382"/>
      <c r="IRL31" s="382"/>
      <c r="IRM31" s="382"/>
      <c r="IRN31" s="382"/>
      <c r="IRO31" s="382"/>
      <c r="IRP31" s="382"/>
      <c r="IRQ31" s="382"/>
      <c r="IRR31" s="382"/>
      <c r="IRS31" s="382"/>
      <c r="IRT31" s="382"/>
      <c r="IRU31" s="382"/>
      <c r="IRV31" s="382"/>
      <c r="IRW31" s="382"/>
      <c r="IRX31" s="382"/>
      <c r="IRY31" s="382"/>
      <c r="IRZ31" s="382"/>
      <c r="ISA31" s="382"/>
      <c r="ISB31" s="382"/>
      <c r="ISC31" s="382"/>
      <c r="ISD31" s="382"/>
      <c r="ISE31" s="382"/>
      <c r="ISF31" s="382"/>
      <c r="ISG31" s="382"/>
      <c r="ISH31" s="382"/>
      <c r="ISI31" s="382"/>
      <c r="ISJ31" s="382"/>
      <c r="ISK31" s="382"/>
      <c r="ISL31" s="382"/>
      <c r="ISM31" s="382"/>
      <c r="ISN31" s="382"/>
      <c r="ISO31" s="382"/>
      <c r="ISP31" s="382"/>
      <c r="ISQ31" s="382"/>
      <c r="ISR31" s="382"/>
      <c r="ISS31" s="382"/>
      <c r="IST31" s="382"/>
      <c r="ISU31" s="382"/>
      <c r="ISV31" s="382"/>
      <c r="ISW31" s="382"/>
      <c r="ISX31" s="382"/>
      <c r="ISY31" s="382"/>
      <c r="ISZ31" s="382"/>
      <c r="ITA31" s="382"/>
      <c r="ITB31" s="382"/>
      <c r="ITC31" s="382"/>
      <c r="ITD31" s="382"/>
      <c r="ITE31" s="382"/>
      <c r="ITF31" s="382"/>
      <c r="ITG31" s="382"/>
      <c r="ITH31" s="382"/>
      <c r="ITI31" s="382"/>
      <c r="ITJ31" s="382"/>
      <c r="ITK31" s="382"/>
      <c r="ITL31" s="382"/>
      <c r="ITM31" s="382"/>
      <c r="ITN31" s="382"/>
      <c r="ITO31" s="382"/>
      <c r="ITP31" s="382"/>
      <c r="ITQ31" s="382"/>
      <c r="ITR31" s="382"/>
      <c r="ITS31" s="382"/>
      <c r="ITT31" s="382"/>
      <c r="ITU31" s="382"/>
      <c r="ITV31" s="382"/>
      <c r="ITW31" s="382"/>
      <c r="ITX31" s="382"/>
      <c r="ITY31" s="382"/>
      <c r="ITZ31" s="382"/>
      <c r="IUA31" s="382"/>
      <c r="IUB31" s="382"/>
      <c r="IUC31" s="382"/>
      <c r="IUD31" s="382"/>
      <c r="IUE31" s="382"/>
      <c r="IUF31" s="382"/>
      <c r="IUG31" s="382"/>
      <c r="IUH31" s="382"/>
      <c r="IUI31" s="382"/>
      <c r="IUJ31" s="382"/>
      <c r="IUK31" s="382"/>
      <c r="IUL31" s="382"/>
      <c r="IUM31" s="382"/>
      <c r="IUN31" s="382"/>
      <c r="IUO31" s="382"/>
      <c r="IUP31" s="382"/>
      <c r="IUQ31" s="382"/>
      <c r="IUR31" s="382"/>
      <c r="IUS31" s="382"/>
      <c r="IUT31" s="382"/>
      <c r="IUU31" s="382"/>
      <c r="IUV31" s="382"/>
      <c r="IUW31" s="382"/>
      <c r="IUX31" s="382"/>
      <c r="IUY31" s="382"/>
      <c r="IUZ31" s="382"/>
      <c r="IVA31" s="382"/>
      <c r="IVB31" s="382"/>
      <c r="IVC31" s="382"/>
      <c r="IVD31" s="382"/>
      <c r="IVE31" s="382"/>
      <c r="IVF31" s="382"/>
      <c r="IVG31" s="382"/>
      <c r="IVH31" s="382"/>
      <c r="IVI31" s="382"/>
      <c r="IVJ31" s="382"/>
      <c r="IVK31" s="382"/>
      <c r="IVL31" s="382"/>
      <c r="IVM31" s="382"/>
      <c r="IVN31" s="382"/>
      <c r="IVO31" s="382"/>
      <c r="IVP31" s="382"/>
      <c r="IVQ31" s="382"/>
      <c r="IVR31" s="382"/>
      <c r="IVS31" s="382"/>
      <c r="IVT31" s="382"/>
      <c r="IVU31" s="382"/>
      <c r="IVV31" s="382"/>
      <c r="IVW31" s="382"/>
      <c r="IVX31" s="382"/>
      <c r="IVY31" s="382"/>
      <c r="IVZ31" s="382"/>
      <c r="IWA31" s="382"/>
      <c r="IWB31" s="382"/>
      <c r="IWC31" s="382"/>
      <c r="IWD31" s="382"/>
      <c r="IWE31" s="382"/>
      <c r="IWF31" s="382"/>
      <c r="IWG31" s="382"/>
      <c r="IWH31" s="382"/>
      <c r="IWI31" s="382"/>
      <c r="IWJ31" s="382"/>
      <c r="IWK31" s="382"/>
      <c r="IWL31" s="382"/>
      <c r="IWM31" s="382"/>
      <c r="IWN31" s="382"/>
      <c r="IWO31" s="382"/>
      <c r="IWP31" s="382"/>
      <c r="IWQ31" s="382"/>
      <c r="IWR31" s="382"/>
      <c r="IWS31" s="382"/>
      <c r="IWT31" s="382"/>
      <c r="IWU31" s="382"/>
      <c r="IWV31" s="382"/>
      <c r="IWW31" s="382"/>
      <c r="IWX31" s="382"/>
      <c r="IWY31" s="382"/>
      <c r="IWZ31" s="382"/>
      <c r="IXA31" s="382"/>
      <c r="IXB31" s="382"/>
      <c r="IXC31" s="382"/>
      <c r="IXD31" s="382"/>
      <c r="IXE31" s="382"/>
      <c r="IXF31" s="382"/>
      <c r="IXG31" s="382"/>
      <c r="IXH31" s="382"/>
      <c r="IXI31" s="382"/>
      <c r="IXJ31" s="382"/>
      <c r="IXK31" s="382"/>
      <c r="IXL31" s="382"/>
      <c r="IXM31" s="382"/>
      <c r="IXN31" s="382"/>
      <c r="IXO31" s="382"/>
      <c r="IXP31" s="382"/>
      <c r="IXQ31" s="382"/>
      <c r="IXR31" s="382"/>
      <c r="IXS31" s="382"/>
      <c r="IXT31" s="382"/>
      <c r="IXU31" s="382"/>
      <c r="IXV31" s="382"/>
      <c r="IXW31" s="382"/>
      <c r="IXX31" s="382"/>
      <c r="IXY31" s="382"/>
      <c r="IXZ31" s="382"/>
      <c r="IYA31" s="382"/>
      <c r="IYB31" s="382"/>
      <c r="IYC31" s="382"/>
      <c r="IYD31" s="382"/>
      <c r="IYE31" s="382"/>
      <c r="IYF31" s="382"/>
      <c r="IYG31" s="382"/>
      <c r="IYH31" s="382"/>
      <c r="IYI31" s="382"/>
      <c r="IYJ31" s="382"/>
      <c r="IYK31" s="382"/>
      <c r="IYL31" s="382"/>
      <c r="IYM31" s="382"/>
      <c r="IYN31" s="382"/>
      <c r="IYO31" s="382"/>
      <c r="IYP31" s="382"/>
      <c r="IYQ31" s="382"/>
      <c r="IYR31" s="382"/>
      <c r="IYS31" s="382"/>
      <c r="IYT31" s="382"/>
      <c r="IYU31" s="382"/>
      <c r="IYV31" s="382"/>
      <c r="IYW31" s="382"/>
      <c r="IYX31" s="382"/>
      <c r="IYY31" s="382"/>
      <c r="IYZ31" s="382"/>
      <c r="IZA31" s="382"/>
      <c r="IZB31" s="382"/>
      <c r="IZC31" s="382"/>
      <c r="IZD31" s="382"/>
      <c r="IZE31" s="382"/>
      <c r="IZF31" s="382"/>
      <c r="IZG31" s="382"/>
      <c r="IZH31" s="382"/>
      <c r="IZI31" s="382"/>
      <c r="IZJ31" s="382"/>
      <c r="IZK31" s="382"/>
      <c r="IZL31" s="382"/>
      <c r="IZM31" s="382"/>
      <c r="IZN31" s="382"/>
      <c r="IZO31" s="382"/>
      <c r="IZP31" s="382"/>
      <c r="IZQ31" s="382"/>
      <c r="IZR31" s="382"/>
      <c r="IZS31" s="382"/>
      <c r="IZT31" s="382"/>
      <c r="IZU31" s="382"/>
      <c r="IZV31" s="382"/>
      <c r="IZW31" s="382"/>
      <c r="IZX31" s="382"/>
      <c r="IZY31" s="382"/>
      <c r="IZZ31" s="382"/>
      <c r="JAA31" s="382"/>
      <c r="JAB31" s="382"/>
      <c r="JAC31" s="382"/>
      <c r="JAD31" s="382"/>
      <c r="JAE31" s="382"/>
      <c r="JAF31" s="382"/>
      <c r="JAG31" s="382"/>
      <c r="JAH31" s="382"/>
      <c r="JAI31" s="382"/>
      <c r="JAJ31" s="382"/>
      <c r="JAK31" s="382"/>
      <c r="JAL31" s="382"/>
      <c r="JAM31" s="382"/>
      <c r="JAN31" s="382"/>
      <c r="JAO31" s="382"/>
      <c r="JAP31" s="382"/>
      <c r="JAQ31" s="382"/>
      <c r="JAR31" s="382"/>
      <c r="JAS31" s="382"/>
      <c r="JAT31" s="382"/>
      <c r="JAU31" s="382"/>
      <c r="JAV31" s="382"/>
      <c r="JAW31" s="382"/>
      <c r="JAX31" s="382"/>
      <c r="JAY31" s="382"/>
      <c r="JAZ31" s="382"/>
      <c r="JBA31" s="382"/>
      <c r="JBB31" s="382"/>
      <c r="JBC31" s="382"/>
      <c r="JBD31" s="382"/>
      <c r="JBE31" s="382"/>
      <c r="JBF31" s="382"/>
      <c r="JBG31" s="382"/>
      <c r="JBH31" s="382"/>
      <c r="JBI31" s="382"/>
      <c r="JBJ31" s="382"/>
      <c r="JBK31" s="382"/>
      <c r="JBL31" s="382"/>
      <c r="JBM31" s="382"/>
      <c r="JBN31" s="382"/>
      <c r="JBO31" s="382"/>
      <c r="JBP31" s="382"/>
      <c r="JBQ31" s="382"/>
      <c r="JBR31" s="382"/>
      <c r="JBS31" s="382"/>
      <c r="JBT31" s="382"/>
      <c r="JBU31" s="382"/>
      <c r="JBV31" s="382"/>
      <c r="JBW31" s="382"/>
      <c r="JBX31" s="382"/>
      <c r="JBY31" s="382"/>
      <c r="JBZ31" s="382"/>
      <c r="JCA31" s="382"/>
      <c r="JCB31" s="382"/>
      <c r="JCC31" s="382"/>
      <c r="JCD31" s="382"/>
      <c r="JCE31" s="382"/>
      <c r="JCF31" s="382"/>
      <c r="JCG31" s="382"/>
      <c r="JCH31" s="382"/>
      <c r="JCI31" s="382"/>
      <c r="JCJ31" s="382"/>
      <c r="JCK31" s="382"/>
      <c r="JCL31" s="382"/>
      <c r="JCM31" s="382"/>
      <c r="JCN31" s="382"/>
      <c r="JCO31" s="382"/>
      <c r="JCP31" s="382"/>
      <c r="JCQ31" s="382"/>
      <c r="JCR31" s="382"/>
      <c r="JCS31" s="382"/>
      <c r="JCT31" s="382"/>
      <c r="JCU31" s="382"/>
      <c r="JCV31" s="382"/>
      <c r="JCW31" s="382"/>
      <c r="JCX31" s="382"/>
      <c r="JCY31" s="382"/>
      <c r="JCZ31" s="382"/>
      <c r="JDA31" s="382"/>
      <c r="JDB31" s="382"/>
      <c r="JDC31" s="382"/>
      <c r="JDD31" s="382"/>
      <c r="JDE31" s="382"/>
      <c r="JDF31" s="382"/>
      <c r="JDG31" s="382"/>
      <c r="JDH31" s="382"/>
      <c r="JDI31" s="382"/>
      <c r="JDJ31" s="382"/>
      <c r="JDK31" s="382"/>
      <c r="JDL31" s="382"/>
      <c r="JDM31" s="382"/>
      <c r="JDN31" s="382"/>
      <c r="JDO31" s="382"/>
      <c r="JDP31" s="382"/>
      <c r="JDQ31" s="382"/>
      <c r="JDR31" s="382"/>
      <c r="JDS31" s="382"/>
      <c r="JDT31" s="382"/>
      <c r="JDU31" s="382"/>
      <c r="JDV31" s="382"/>
      <c r="JDW31" s="382"/>
      <c r="JDX31" s="382"/>
      <c r="JDY31" s="382"/>
      <c r="JDZ31" s="382"/>
      <c r="JEA31" s="382"/>
      <c r="JEB31" s="382"/>
      <c r="JEC31" s="382"/>
      <c r="JED31" s="382"/>
      <c r="JEE31" s="382"/>
      <c r="JEF31" s="382"/>
      <c r="JEG31" s="382"/>
      <c r="JEH31" s="382"/>
      <c r="JEI31" s="382"/>
      <c r="JEJ31" s="382"/>
      <c r="JEK31" s="382"/>
      <c r="JEL31" s="382"/>
      <c r="JEM31" s="382"/>
      <c r="JEN31" s="382"/>
      <c r="JEO31" s="382"/>
      <c r="JEP31" s="382"/>
      <c r="JEQ31" s="382"/>
      <c r="JER31" s="382"/>
      <c r="JES31" s="382"/>
      <c r="JET31" s="382"/>
      <c r="JEU31" s="382"/>
      <c r="JEV31" s="382"/>
      <c r="JEW31" s="382"/>
      <c r="JEX31" s="382"/>
      <c r="JEY31" s="382"/>
      <c r="JEZ31" s="382"/>
      <c r="JFA31" s="382"/>
      <c r="JFB31" s="382"/>
      <c r="JFC31" s="382"/>
      <c r="JFD31" s="382"/>
      <c r="JFE31" s="382"/>
      <c r="JFF31" s="382"/>
      <c r="JFG31" s="382"/>
      <c r="JFH31" s="382"/>
      <c r="JFI31" s="382"/>
      <c r="JFJ31" s="382"/>
      <c r="JFK31" s="382"/>
      <c r="JFL31" s="382"/>
      <c r="JFM31" s="382"/>
      <c r="JFN31" s="382"/>
      <c r="JFO31" s="382"/>
      <c r="JFP31" s="382"/>
      <c r="JFQ31" s="382"/>
      <c r="JFR31" s="382"/>
      <c r="JFS31" s="382"/>
      <c r="JFT31" s="382"/>
      <c r="JFU31" s="382"/>
      <c r="JFV31" s="382"/>
      <c r="JFW31" s="382"/>
      <c r="JFX31" s="382"/>
      <c r="JFY31" s="382"/>
      <c r="JFZ31" s="382"/>
      <c r="JGA31" s="382"/>
      <c r="JGB31" s="382"/>
      <c r="JGC31" s="382"/>
      <c r="JGD31" s="382"/>
      <c r="JGE31" s="382"/>
      <c r="JGF31" s="382"/>
      <c r="JGG31" s="382"/>
      <c r="JGH31" s="382"/>
      <c r="JGI31" s="382"/>
      <c r="JGJ31" s="382"/>
      <c r="JGK31" s="382"/>
      <c r="JGL31" s="382"/>
      <c r="JGM31" s="382"/>
      <c r="JGN31" s="382"/>
      <c r="JGO31" s="382"/>
      <c r="JGP31" s="382"/>
      <c r="JGQ31" s="382"/>
      <c r="JGR31" s="382"/>
      <c r="JGS31" s="382"/>
      <c r="JGT31" s="382"/>
      <c r="JGU31" s="382"/>
      <c r="JGV31" s="382"/>
      <c r="JGW31" s="382"/>
      <c r="JGX31" s="382"/>
      <c r="JGY31" s="382"/>
      <c r="JGZ31" s="382"/>
      <c r="JHA31" s="382"/>
      <c r="JHB31" s="382"/>
      <c r="JHC31" s="382"/>
      <c r="JHD31" s="382"/>
      <c r="JHE31" s="382"/>
      <c r="JHF31" s="382"/>
      <c r="JHG31" s="382"/>
      <c r="JHH31" s="382"/>
      <c r="JHI31" s="382"/>
      <c r="JHJ31" s="382"/>
      <c r="JHK31" s="382"/>
      <c r="JHL31" s="382"/>
      <c r="JHM31" s="382"/>
      <c r="JHN31" s="382"/>
      <c r="JHO31" s="382"/>
      <c r="JHP31" s="382"/>
      <c r="JHQ31" s="382"/>
      <c r="JHR31" s="382"/>
      <c r="JHS31" s="382"/>
      <c r="JHT31" s="382"/>
      <c r="JHU31" s="382"/>
      <c r="JHV31" s="382"/>
      <c r="JHW31" s="382"/>
      <c r="JHX31" s="382"/>
      <c r="JHY31" s="382"/>
      <c r="JHZ31" s="382"/>
      <c r="JIA31" s="382"/>
      <c r="JIB31" s="382"/>
      <c r="JIC31" s="382"/>
      <c r="JID31" s="382"/>
      <c r="JIE31" s="382"/>
      <c r="JIF31" s="382"/>
      <c r="JIG31" s="382"/>
      <c r="JIH31" s="382"/>
      <c r="JII31" s="382"/>
      <c r="JIJ31" s="382"/>
      <c r="JIK31" s="382"/>
      <c r="JIL31" s="382"/>
      <c r="JIM31" s="382"/>
      <c r="JIN31" s="382"/>
      <c r="JIO31" s="382"/>
      <c r="JIP31" s="382"/>
      <c r="JIQ31" s="382"/>
      <c r="JIR31" s="382"/>
      <c r="JIS31" s="382"/>
      <c r="JIT31" s="382"/>
      <c r="JIU31" s="382"/>
      <c r="JIV31" s="382"/>
      <c r="JIW31" s="382"/>
      <c r="JIX31" s="382"/>
      <c r="JIY31" s="382"/>
      <c r="JIZ31" s="382"/>
      <c r="JJA31" s="382"/>
      <c r="JJB31" s="382"/>
      <c r="JJC31" s="382"/>
      <c r="JJD31" s="382"/>
      <c r="JJE31" s="382"/>
      <c r="JJF31" s="382"/>
      <c r="JJG31" s="382"/>
      <c r="JJH31" s="382"/>
      <c r="JJI31" s="382"/>
      <c r="JJJ31" s="382"/>
      <c r="JJK31" s="382"/>
      <c r="JJL31" s="382"/>
      <c r="JJM31" s="382"/>
      <c r="JJN31" s="382"/>
      <c r="JJO31" s="382"/>
      <c r="JJP31" s="382"/>
      <c r="JJQ31" s="382"/>
      <c r="JJR31" s="382"/>
      <c r="JJS31" s="382"/>
      <c r="JJT31" s="382"/>
      <c r="JJU31" s="382"/>
      <c r="JJV31" s="382"/>
      <c r="JJW31" s="382"/>
      <c r="JJX31" s="382"/>
      <c r="JJY31" s="382"/>
      <c r="JJZ31" s="382"/>
      <c r="JKA31" s="382"/>
      <c r="JKB31" s="382"/>
      <c r="JKC31" s="382"/>
      <c r="JKD31" s="382"/>
      <c r="JKE31" s="382"/>
      <c r="JKF31" s="382"/>
      <c r="JKG31" s="382"/>
      <c r="JKH31" s="382"/>
      <c r="JKI31" s="382"/>
      <c r="JKJ31" s="382"/>
      <c r="JKK31" s="382"/>
      <c r="JKL31" s="382"/>
      <c r="JKM31" s="382"/>
      <c r="JKN31" s="382"/>
      <c r="JKO31" s="382"/>
      <c r="JKP31" s="382"/>
      <c r="JKQ31" s="382"/>
      <c r="JKR31" s="382"/>
      <c r="JKS31" s="382"/>
      <c r="JKT31" s="382"/>
      <c r="JKU31" s="382"/>
      <c r="JKV31" s="382"/>
      <c r="JKW31" s="382"/>
      <c r="JKX31" s="382"/>
      <c r="JKY31" s="382"/>
      <c r="JKZ31" s="382"/>
      <c r="JLA31" s="382"/>
      <c r="JLB31" s="382"/>
      <c r="JLC31" s="382"/>
      <c r="JLD31" s="382"/>
      <c r="JLE31" s="382"/>
      <c r="JLF31" s="382"/>
      <c r="JLG31" s="382"/>
      <c r="JLH31" s="382"/>
      <c r="JLI31" s="382"/>
      <c r="JLJ31" s="382"/>
      <c r="JLK31" s="382"/>
      <c r="JLL31" s="382"/>
      <c r="JLM31" s="382"/>
      <c r="JLN31" s="382"/>
      <c r="JLO31" s="382"/>
      <c r="JLP31" s="382"/>
      <c r="JLQ31" s="382"/>
      <c r="JLR31" s="382"/>
      <c r="JLS31" s="382"/>
      <c r="JLT31" s="382"/>
      <c r="JLU31" s="382"/>
      <c r="JLV31" s="382"/>
      <c r="JLW31" s="382"/>
      <c r="JLX31" s="382"/>
      <c r="JLY31" s="382"/>
      <c r="JLZ31" s="382"/>
      <c r="JMA31" s="382"/>
      <c r="JMB31" s="382"/>
      <c r="JMC31" s="382"/>
      <c r="JMD31" s="382"/>
      <c r="JME31" s="382"/>
      <c r="JMF31" s="382"/>
      <c r="JMG31" s="382"/>
      <c r="JMH31" s="382"/>
      <c r="JMI31" s="382"/>
      <c r="JMJ31" s="382"/>
      <c r="JMK31" s="382"/>
      <c r="JML31" s="382"/>
      <c r="JMM31" s="382"/>
      <c r="JMN31" s="382"/>
      <c r="JMO31" s="382"/>
      <c r="JMP31" s="382"/>
      <c r="JMQ31" s="382"/>
      <c r="JMR31" s="382"/>
      <c r="JMS31" s="382"/>
      <c r="JMT31" s="382"/>
      <c r="JMU31" s="382"/>
      <c r="JMV31" s="382"/>
      <c r="JMW31" s="382"/>
      <c r="JMX31" s="382"/>
      <c r="JMY31" s="382"/>
      <c r="JMZ31" s="382"/>
      <c r="JNA31" s="382"/>
      <c r="JNB31" s="382"/>
      <c r="JNC31" s="382"/>
      <c r="JND31" s="382"/>
      <c r="JNE31" s="382"/>
      <c r="JNF31" s="382"/>
      <c r="JNG31" s="382"/>
      <c r="JNH31" s="382"/>
      <c r="JNI31" s="382"/>
      <c r="JNJ31" s="382"/>
      <c r="JNK31" s="382"/>
      <c r="JNL31" s="382"/>
      <c r="JNM31" s="382"/>
      <c r="JNN31" s="382"/>
      <c r="JNO31" s="382"/>
      <c r="JNP31" s="382"/>
      <c r="JNQ31" s="382"/>
      <c r="JNR31" s="382"/>
      <c r="JNS31" s="382"/>
      <c r="JNT31" s="382"/>
      <c r="JNU31" s="382"/>
      <c r="JNV31" s="382"/>
      <c r="JNW31" s="382"/>
      <c r="JNX31" s="382"/>
      <c r="JNY31" s="382"/>
      <c r="JNZ31" s="382"/>
      <c r="JOA31" s="382"/>
      <c r="JOB31" s="382"/>
      <c r="JOC31" s="382"/>
      <c r="JOD31" s="382"/>
      <c r="JOE31" s="382"/>
      <c r="JOF31" s="382"/>
      <c r="JOG31" s="382"/>
      <c r="JOH31" s="382"/>
      <c r="JOI31" s="382"/>
      <c r="JOJ31" s="382"/>
      <c r="JOK31" s="382"/>
      <c r="JOL31" s="382"/>
      <c r="JOM31" s="382"/>
      <c r="JON31" s="382"/>
      <c r="JOO31" s="382"/>
      <c r="JOP31" s="382"/>
      <c r="JOQ31" s="382"/>
      <c r="JOR31" s="382"/>
      <c r="JOS31" s="382"/>
      <c r="JOT31" s="382"/>
      <c r="JOU31" s="382"/>
      <c r="JOV31" s="382"/>
      <c r="JOW31" s="382"/>
      <c r="JOX31" s="382"/>
      <c r="JOY31" s="382"/>
      <c r="JOZ31" s="382"/>
      <c r="JPA31" s="382"/>
      <c r="JPB31" s="382"/>
      <c r="JPC31" s="382"/>
      <c r="JPD31" s="382"/>
      <c r="JPE31" s="382"/>
      <c r="JPF31" s="382"/>
      <c r="JPG31" s="382"/>
      <c r="JPH31" s="382"/>
      <c r="JPI31" s="382"/>
      <c r="JPJ31" s="382"/>
      <c r="JPK31" s="382"/>
      <c r="JPL31" s="382"/>
      <c r="JPM31" s="382"/>
      <c r="JPN31" s="382"/>
      <c r="JPO31" s="382"/>
      <c r="JPP31" s="382"/>
      <c r="JPQ31" s="382"/>
      <c r="JPR31" s="382"/>
      <c r="JPS31" s="382"/>
      <c r="JPT31" s="382"/>
      <c r="JPU31" s="382"/>
      <c r="JPV31" s="382"/>
      <c r="JPW31" s="382"/>
      <c r="JPX31" s="382"/>
      <c r="JPY31" s="382"/>
      <c r="JPZ31" s="382"/>
      <c r="JQA31" s="382"/>
      <c r="JQB31" s="382"/>
      <c r="JQC31" s="382"/>
      <c r="JQD31" s="382"/>
      <c r="JQE31" s="382"/>
      <c r="JQF31" s="382"/>
      <c r="JQG31" s="382"/>
      <c r="JQH31" s="382"/>
      <c r="JQI31" s="382"/>
      <c r="JQJ31" s="382"/>
      <c r="JQK31" s="382"/>
      <c r="JQL31" s="382"/>
      <c r="JQM31" s="382"/>
      <c r="JQN31" s="382"/>
      <c r="JQO31" s="382"/>
      <c r="JQP31" s="382"/>
      <c r="JQQ31" s="382"/>
      <c r="JQR31" s="382"/>
      <c r="JQS31" s="382"/>
      <c r="JQT31" s="382"/>
      <c r="JQU31" s="382"/>
      <c r="JQV31" s="382"/>
      <c r="JQW31" s="382"/>
      <c r="JQX31" s="382"/>
      <c r="JQY31" s="382"/>
      <c r="JQZ31" s="382"/>
      <c r="JRA31" s="382"/>
      <c r="JRB31" s="382"/>
      <c r="JRC31" s="382"/>
      <c r="JRD31" s="382"/>
      <c r="JRE31" s="382"/>
      <c r="JRF31" s="382"/>
      <c r="JRG31" s="382"/>
      <c r="JRH31" s="382"/>
      <c r="JRI31" s="382"/>
      <c r="JRJ31" s="382"/>
      <c r="JRK31" s="382"/>
      <c r="JRL31" s="382"/>
      <c r="JRM31" s="382"/>
      <c r="JRN31" s="382"/>
      <c r="JRO31" s="382"/>
      <c r="JRP31" s="382"/>
      <c r="JRQ31" s="382"/>
      <c r="JRR31" s="382"/>
      <c r="JRS31" s="382"/>
      <c r="JRT31" s="382"/>
      <c r="JRU31" s="382"/>
      <c r="JRV31" s="382"/>
      <c r="JRW31" s="382"/>
      <c r="JRX31" s="382"/>
      <c r="JRY31" s="382"/>
      <c r="JRZ31" s="382"/>
      <c r="JSA31" s="382"/>
      <c r="JSB31" s="382"/>
      <c r="JSC31" s="382"/>
      <c r="JSD31" s="382"/>
      <c r="JSE31" s="382"/>
      <c r="JSF31" s="382"/>
      <c r="JSG31" s="382"/>
      <c r="JSH31" s="382"/>
      <c r="JSI31" s="382"/>
      <c r="JSJ31" s="382"/>
      <c r="JSK31" s="382"/>
      <c r="JSL31" s="382"/>
      <c r="JSM31" s="382"/>
      <c r="JSN31" s="382"/>
      <c r="JSO31" s="382"/>
      <c r="JSP31" s="382"/>
      <c r="JSQ31" s="382"/>
      <c r="JSR31" s="382"/>
      <c r="JSS31" s="382"/>
      <c r="JST31" s="382"/>
      <c r="JSU31" s="382"/>
      <c r="JSV31" s="382"/>
      <c r="JSW31" s="382"/>
      <c r="JSX31" s="382"/>
      <c r="JSY31" s="382"/>
      <c r="JSZ31" s="382"/>
      <c r="JTA31" s="382"/>
      <c r="JTB31" s="382"/>
      <c r="JTC31" s="382"/>
      <c r="JTD31" s="382"/>
      <c r="JTE31" s="382"/>
      <c r="JTF31" s="382"/>
      <c r="JTG31" s="382"/>
      <c r="JTH31" s="382"/>
      <c r="JTI31" s="382"/>
      <c r="JTJ31" s="382"/>
      <c r="JTK31" s="382"/>
      <c r="JTL31" s="382"/>
      <c r="JTM31" s="382"/>
      <c r="JTN31" s="382"/>
      <c r="JTO31" s="382"/>
      <c r="JTP31" s="382"/>
      <c r="JTQ31" s="382"/>
      <c r="JTR31" s="382"/>
      <c r="JTS31" s="382"/>
      <c r="JTT31" s="382"/>
      <c r="JTU31" s="382"/>
      <c r="JTV31" s="382"/>
      <c r="JTW31" s="382"/>
      <c r="JTX31" s="382"/>
      <c r="JTY31" s="382"/>
      <c r="JTZ31" s="382"/>
      <c r="JUA31" s="382"/>
      <c r="JUB31" s="382"/>
      <c r="JUC31" s="382"/>
      <c r="JUD31" s="382"/>
      <c r="JUE31" s="382"/>
      <c r="JUF31" s="382"/>
      <c r="JUG31" s="382"/>
      <c r="JUH31" s="382"/>
      <c r="JUI31" s="382"/>
      <c r="JUJ31" s="382"/>
      <c r="JUK31" s="382"/>
      <c r="JUL31" s="382"/>
      <c r="JUM31" s="382"/>
      <c r="JUN31" s="382"/>
      <c r="JUO31" s="382"/>
      <c r="JUP31" s="382"/>
      <c r="JUQ31" s="382"/>
      <c r="JUR31" s="382"/>
      <c r="JUS31" s="382"/>
      <c r="JUT31" s="382"/>
      <c r="JUU31" s="382"/>
      <c r="JUV31" s="382"/>
      <c r="JUW31" s="382"/>
      <c r="JUX31" s="382"/>
      <c r="JUY31" s="382"/>
      <c r="JUZ31" s="382"/>
      <c r="JVA31" s="382"/>
      <c r="JVB31" s="382"/>
      <c r="JVC31" s="382"/>
      <c r="JVD31" s="382"/>
      <c r="JVE31" s="382"/>
      <c r="JVF31" s="382"/>
      <c r="JVG31" s="382"/>
      <c r="JVH31" s="382"/>
      <c r="JVI31" s="382"/>
      <c r="JVJ31" s="382"/>
      <c r="JVK31" s="382"/>
      <c r="JVL31" s="382"/>
      <c r="JVM31" s="382"/>
      <c r="JVN31" s="382"/>
      <c r="JVO31" s="382"/>
      <c r="JVP31" s="382"/>
      <c r="JVQ31" s="382"/>
      <c r="JVR31" s="382"/>
      <c r="JVS31" s="382"/>
      <c r="JVT31" s="382"/>
      <c r="JVU31" s="382"/>
      <c r="JVV31" s="382"/>
      <c r="JVW31" s="382"/>
      <c r="JVX31" s="382"/>
      <c r="JVY31" s="382"/>
      <c r="JVZ31" s="382"/>
      <c r="JWA31" s="382"/>
      <c r="JWB31" s="382"/>
      <c r="JWC31" s="382"/>
      <c r="JWD31" s="382"/>
      <c r="JWE31" s="382"/>
      <c r="JWF31" s="382"/>
      <c r="JWG31" s="382"/>
      <c r="JWH31" s="382"/>
      <c r="JWI31" s="382"/>
      <c r="JWJ31" s="382"/>
      <c r="JWK31" s="382"/>
      <c r="JWL31" s="382"/>
      <c r="JWM31" s="382"/>
      <c r="JWN31" s="382"/>
      <c r="JWO31" s="382"/>
      <c r="JWP31" s="382"/>
      <c r="JWQ31" s="382"/>
      <c r="JWR31" s="382"/>
      <c r="JWS31" s="382"/>
      <c r="JWT31" s="382"/>
      <c r="JWU31" s="382"/>
      <c r="JWV31" s="382"/>
      <c r="JWW31" s="382"/>
      <c r="JWX31" s="382"/>
      <c r="JWY31" s="382"/>
      <c r="JWZ31" s="382"/>
      <c r="JXA31" s="382"/>
      <c r="JXB31" s="382"/>
      <c r="JXC31" s="382"/>
      <c r="JXD31" s="382"/>
      <c r="JXE31" s="382"/>
      <c r="JXF31" s="382"/>
      <c r="JXG31" s="382"/>
      <c r="JXH31" s="382"/>
      <c r="JXI31" s="382"/>
      <c r="JXJ31" s="382"/>
      <c r="JXK31" s="382"/>
      <c r="JXL31" s="382"/>
      <c r="JXM31" s="382"/>
      <c r="JXN31" s="382"/>
      <c r="JXO31" s="382"/>
      <c r="JXP31" s="382"/>
      <c r="JXQ31" s="382"/>
      <c r="JXR31" s="382"/>
      <c r="JXS31" s="382"/>
      <c r="JXT31" s="382"/>
      <c r="JXU31" s="382"/>
      <c r="JXV31" s="382"/>
      <c r="JXW31" s="382"/>
      <c r="JXX31" s="382"/>
      <c r="JXY31" s="382"/>
      <c r="JXZ31" s="382"/>
      <c r="JYA31" s="382"/>
      <c r="JYB31" s="382"/>
      <c r="JYC31" s="382"/>
      <c r="JYD31" s="382"/>
      <c r="JYE31" s="382"/>
      <c r="JYF31" s="382"/>
      <c r="JYG31" s="382"/>
      <c r="JYH31" s="382"/>
      <c r="JYI31" s="382"/>
      <c r="JYJ31" s="382"/>
      <c r="JYK31" s="382"/>
      <c r="JYL31" s="382"/>
      <c r="JYM31" s="382"/>
      <c r="JYN31" s="382"/>
      <c r="JYO31" s="382"/>
      <c r="JYP31" s="382"/>
      <c r="JYQ31" s="382"/>
      <c r="JYR31" s="382"/>
      <c r="JYS31" s="382"/>
      <c r="JYT31" s="382"/>
      <c r="JYU31" s="382"/>
      <c r="JYV31" s="382"/>
      <c r="JYW31" s="382"/>
      <c r="JYX31" s="382"/>
      <c r="JYY31" s="382"/>
      <c r="JYZ31" s="382"/>
      <c r="JZA31" s="382"/>
      <c r="JZB31" s="382"/>
      <c r="JZC31" s="382"/>
      <c r="JZD31" s="382"/>
      <c r="JZE31" s="382"/>
      <c r="JZF31" s="382"/>
      <c r="JZG31" s="382"/>
      <c r="JZH31" s="382"/>
      <c r="JZI31" s="382"/>
      <c r="JZJ31" s="382"/>
      <c r="JZK31" s="382"/>
      <c r="JZL31" s="382"/>
      <c r="JZM31" s="382"/>
      <c r="JZN31" s="382"/>
      <c r="JZO31" s="382"/>
      <c r="JZP31" s="382"/>
      <c r="JZQ31" s="382"/>
      <c r="JZR31" s="382"/>
      <c r="JZS31" s="382"/>
      <c r="JZT31" s="382"/>
      <c r="JZU31" s="382"/>
      <c r="JZV31" s="382"/>
      <c r="JZW31" s="382"/>
      <c r="JZX31" s="382"/>
      <c r="JZY31" s="382"/>
      <c r="JZZ31" s="382"/>
      <c r="KAA31" s="382"/>
      <c r="KAB31" s="382"/>
      <c r="KAC31" s="382"/>
      <c r="KAD31" s="382"/>
      <c r="KAE31" s="382"/>
      <c r="KAF31" s="382"/>
      <c r="KAG31" s="382"/>
      <c r="KAH31" s="382"/>
      <c r="KAI31" s="382"/>
      <c r="KAJ31" s="382"/>
      <c r="KAK31" s="382"/>
      <c r="KAL31" s="382"/>
      <c r="KAM31" s="382"/>
      <c r="KAN31" s="382"/>
      <c r="KAO31" s="382"/>
      <c r="KAP31" s="382"/>
      <c r="KAQ31" s="382"/>
      <c r="KAR31" s="382"/>
      <c r="KAS31" s="382"/>
      <c r="KAT31" s="382"/>
      <c r="KAU31" s="382"/>
      <c r="KAV31" s="382"/>
      <c r="KAW31" s="382"/>
      <c r="KAX31" s="382"/>
      <c r="KAY31" s="382"/>
      <c r="KAZ31" s="382"/>
      <c r="KBA31" s="382"/>
      <c r="KBB31" s="382"/>
      <c r="KBC31" s="382"/>
      <c r="KBD31" s="382"/>
      <c r="KBE31" s="382"/>
      <c r="KBF31" s="382"/>
      <c r="KBG31" s="382"/>
      <c r="KBH31" s="382"/>
      <c r="KBI31" s="382"/>
      <c r="KBJ31" s="382"/>
      <c r="KBK31" s="382"/>
      <c r="KBL31" s="382"/>
      <c r="KBM31" s="382"/>
      <c r="KBN31" s="382"/>
      <c r="KBO31" s="382"/>
      <c r="KBP31" s="382"/>
      <c r="KBQ31" s="382"/>
      <c r="KBR31" s="382"/>
      <c r="KBS31" s="382"/>
      <c r="KBT31" s="382"/>
      <c r="KBU31" s="382"/>
      <c r="KBV31" s="382"/>
      <c r="KBW31" s="382"/>
      <c r="KBX31" s="382"/>
      <c r="KBY31" s="382"/>
      <c r="KBZ31" s="382"/>
      <c r="KCA31" s="382"/>
      <c r="KCB31" s="382"/>
      <c r="KCC31" s="382"/>
      <c r="KCD31" s="382"/>
      <c r="KCE31" s="382"/>
      <c r="KCF31" s="382"/>
      <c r="KCG31" s="382"/>
      <c r="KCH31" s="382"/>
      <c r="KCI31" s="382"/>
      <c r="KCJ31" s="382"/>
      <c r="KCK31" s="382"/>
      <c r="KCL31" s="382"/>
      <c r="KCM31" s="382"/>
      <c r="KCN31" s="382"/>
      <c r="KCO31" s="382"/>
      <c r="KCP31" s="382"/>
      <c r="KCQ31" s="382"/>
      <c r="KCR31" s="382"/>
      <c r="KCS31" s="382"/>
      <c r="KCT31" s="382"/>
      <c r="KCU31" s="382"/>
      <c r="KCV31" s="382"/>
      <c r="KCW31" s="382"/>
      <c r="KCX31" s="382"/>
      <c r="KCY31" s="382"/>
      <c r="KCZ31" s="382"/>
      <c r="KDA31" s="382"/>
      <c r="KDB31" s="382"/>
      <c r="KDC31" s="382"/>
      <c r="KDD31" s="382"/>
      <c r="KDE31" s="382"/>
      <c r="KDF31" s="382"/>
      <c r="KDG31" s="382"/>
      <c r="KDH31" s="382"/>
      <c r="KDI31" s="382"/>
      <c r="KDJ31" s="382"/>
      <c r="KDK31" s="382"/>
      <c r="KDL31" s="382"/>
      <c r="KDM31" s="382"/>
      <c r="KDN31" s="382"/>
      <c r="KDO31" s="382"/>
      <c r="KDP31" s="382"/>
      <c r="KDQ31" s="382"/>
      <c r="KDR31" s="382"/>
      <c r="KDS31" s="382"/>
      <c r="KDT31" s="382"/>
      <c r="KDU31" s="382"/>
      <c r="KDV31" s="382"/>
      <c r="KDW31" s="382"/>
      <c r="KDX31" s="382"/>
      <c r="KDY31" s="382"/>
      <c r="KDZ31" s="382"/>
      <c r="KEA31" s="382"/>
      <c r="KEB31" s="382"/>
      <c r="KEC31" s="382"/>
      <c r="KED31" s="382"/>
      <c r="KEE31" s="382"/>
      <c r="KEF31" s="382"/>
      <c r="KEG31" s="382"/>
      <c r="KEH31" s="382"/>
      <c r="KEI31" s="382"/>
      <c r="KEJ31" s="382"/>
      <c r="KEK31" s="382"/>
      <c r="KEL31" s="382"/>
      <c r="KEM31" s="382"/>
      <c r="KEN31" s="382"/>
      <c r="KEO31" s="382"/>
      <c r="KEP31" s="382"/>
      <c r="KEQ31" s="382"/>
      <c r="KER31" s="382"/>
      <c r="KES31" s="382"/>
      <c r="KET31" s="382"/>
      <c r="KEU31" s="382"/>
      <c r="KEV31" s="382"/>
      <c r="KEW31" s="382"/>
      <c r="KEX31" s="382"/>
      <c r="KEY31" s="382"/>
      <c r="KEZ31" s="382"/>
      <c r="KFA31" s="382"/>
      <c r="KFB31" s="382"/>
      <c r="KFC31" s="382"/>
      <c r="KFD31" s="382"/>
      <c r="KFE31" s="382"/>
      <c r="KFF31" s="382"/>
      <c r="KFG31" s="382"/>
      <c r="KFH31" s="382"/>
      <c r="KFI31" s="382"/>
      <c r="KFJ31" s="382"/>
      <c r="KFK31" s="382"/>
      <c r="KFL31" s="382"/>
      <c r="KFM31" s="382"/>
      <c r="KFN31" s="382"/>
      <c r="KFO31" s="382"/>
      <c r="KFP31" s="382"/>
      <c r="KFQ31" s="382"/>
      <c r="KFR31" s="382"/>
      <c r="KFS31" s="382"/>
      <c r="KFT31" s="382"/>
      <c r="KFU31" s="382"/>
      <c r="KFV31" s="382"/>
      <c r="KFW31" s="382"/>
      <c r="KFX31" s="382"/>
      <c r="KFY31" s="382"/>
      <c r="KFZ31" s="382"/>
      <c r="KGA31" s="382"/>
      <c r="KGB31" s="382"/>
      <c r="KGC31" s="382"/>
      <c r="KGD31" s="382"/>
      <c r="KGE31" s="382"/>
      <c r="KGF31" s="382"/>
      <c r="KGG31" s="382"/>
      <c r="KGH31" s="382"/>
      <c r="KGI31" s="382"/>
      <c r="KGJ31" s="382"/>
      <c r="KGK31" s="382"/>
      <c r="KGL31" s="382"/>
      <c r="KGM31" s="382"/>
      <c r="KGN31" s="382"/>
      <c r="KGO31" s="382"/>
      <c r="KGP31" s="382"/>
      <c r="KGQ31" s="382"/>
      <c r="KGR31" s="382"/>
      <c r="KGS31" s="382"/>
      <c r="KGT31" s="382"/>
      <c r="KGU31" s="382"/>
      <c r="KGV31" s="382"/>
      <c r="KGW31" s="382"/>
      <c r="KGX31" s="382"/>
      <c r="KGY31" s="382"/>
      <c r="KGZ31" s="382"/>
      <c r="KHA31" s="382"/>
      <c r="KHB31" s="382"/>
      <c r="KHC31" s="382"/>
      <c r="KHD31" s="382"/>
      <c r="KHE31" s="382"/>
      <c r="KHF31" s="382"/>
      <c r="KHG31" s="382"/>
      <c r="KHH31" s="382"/>
      <c r="KHI31" s="382"/>
      <c r="KHJ31" s="382"/>
      <c r="KHK31" s="382"/>
      <c r="KHL31" s="382"/>
      <c r="KHM31" s="382"/>
      <c r="KHN31" s="382"/>
      <c r="KHO31" s="382"/>
      <c r="KHP31" s="382"/>
      <c r="KHQ31" s="382"/>
      <c r="KHR31" s="382"/>
      <c r="KHS31" s="382"/>
      <c r="KHT31" s="382"/>
      <c r="KHU31" s="382"/>
      <c r="KHV31" s="382"/>
      <c r="KHW31" s="382"/>
      <c r="KHX31" s="382"/>
      <c r="KHY31" s="382"/>
      <c r="KHZ31" s="382"/>
      <c r="KIA31" s="382"/>
      <c r="KIB31" s="382"/>
      <c r="KIC31" s="382"/>
      <c r="KID31" s="382"/>
      <c r="KIE31" s="382"/>
      <c r="KIF31" s="382"/>
      <c r="KIG31" s="382"/>
      <c r="KIH31" s="382"/>
      <c r="KII31" s="382"/>
      <c r="KIJ31" s="382"/>
      <c r="KIK31" s="382"/>
      <c r="KIL31" s="382"/>
      <c r="KIM31" s="382"/>
      <c r="KIN31" s="382"/>
      <c r="KIO31" s="382"/>
      <c r="KIP31" s="382"/>
      <c r="KIQ31" s="382"/>
      <c r="KIR31" s="382"/>
      <c r="KIS31" s="382"/>
      <c r="KIT31" s="382"/>
      <c r="KIU31" s="382"/>
      <c r="KIV31" s="382"/>
      <c r="KIW31" s="382"/>
      <c r="KIX31" s="382"/>
      <c r="KIY31" s="382"/>
      <c r="KIZ31" s="382"/>
      <c r="KJA31" s="382"/>
      <c r="KJB31" s="382"/>
      <c r="KJC31" s="382"/>
      <c r="KJD31" s="382"/>
      <c r="KJE31" s="382"/>
      <c r="KJF31" s="382"/>
      <c r="KJG31" s="382"/>
      <c r="KJH31" s="382"/>
      <c r="KJI31" s="382"/>
      <c r="KJJ31" s="382"/>
      <c r="KJK31" s="382"/>
      <c r="KJL31" s="382"/>
      <c r="KJM31" s="382"/>
      <c r="KJN31" s="382"/>
      <c r="KJO31" s="382"/>
      <c r="KJP31" s="382"/>
      <c r="KJQ31" s="382"/>
      <c r="KJR31" s="382"/>
      <c r="KJS31" s="382"/>
      <c r="KJT31" s="382"/>
      <c r="KJU31" s="382"/>
      <c r="KJV31" s="382"/>
      <c r="KJW31" s="382"/>
      <c r="KJX31" s="382"/>
      <c r="KJY31" s="382"/>
      <c r="KJZ31" s="382"/>
      <c r="KKA31" s="382"/>
      <c r="KKB31" s="382"/>
      <c r="KKC31" s="382"/>
      <c r="KKD31" s="382"/>
      <c r="KKE31" s="382"/>
      <c r="KKF31" s="382"/>
      <c r="KKG31" s="382"/>
      <c r="KKH31" s="382"/>
      <c r="KKI31" s="382"/>
      <c r="KKJ31" s="382"/>
      <c r="KKK31" s="382"/>
      <c r="KKL31" s="382"/>
      <c r="KKM31" s="382"/>
      <c r="KKN31" s="382"/>
      <c r="KKO31" s="382"/>
      <c r="KKP31" s="382"/>
      <c r="KKQ31" s="382"/>
      <c r="KKR31" s="382"/>
      <c r="KKS31" s="382"/>
      <c r="KKT31" s="382"/>
      <c r="KKU31" s="382"/>
      <c r="KKV31" s="382"/>
      <c r="KKW31" s="382"/>
      <c r="KKX31" s="382"/>
      <c r="KKY31" s="382"/>
      <c r="KKZ31" s="382"/>
      <c r="KLA31" s="382"/>
      <c r="KLB31" s="382"/>
      <c r="KLC31" s="382"/>
      <c r="KLD31" s="382"/>
      <c r="KLE31" s="382"/>
      <c r="KLF31" s="382"/>
      <c r="KLG31" s="382"/>
      <c r="KLH31" s="382"/>
      <c r="KLI31" s="382"/>
      <c r="KLJ31" s="382"/>
      <c r="KLK31" s="382"/>
      <c r="KLL31" s="382"/>
      <c r="KLM31" s="382"/>
      <c r="KLN31" s="382"/>
      <c r="KLO31" s="382"/>
      <c r="KLP31" s="382"/>
      <c r="KLQ31" s="382"/>
      <c r="KLR31" s="382"/>
      <c r="KLS31" s="382"/>
      <c r="KLT31" s="382"/>
      <c r="KLU31" s="382"/>
      <c r="KLV31" s="382"/>
      <c r="KLW31" s="382"/>
      <c r="KLX31" s="382"/>
      <c r="KLY31" s="382"/>
      <c r="KLZ31" s="382"/>
      <c r="KMA31" s="382"/>
      <c r="KMB31" s="382"/>
      <c r="KMC31" s="382"/>
      <c r="KMD31" s="382"/>
      <c r="KME31" s="382"/>
      <c r="KMF31" s="382"/>
      <c r="KMG31" s="382"/>
      <c r="KMH31" s="382"/>
      <c r="KMI31" s="382"/>
      <c r="KMJ31" s="382"/>
      <c r="KMK31" s="382"/>
      <c r="KML31" s="382"/>
      <c r="KMM31" s="382"/>
      <c r="KMN31" s="382"/>
      <c r="KMO31" s="382"/>
      <c r="KMP31" s="382"/>
      <c r="KMQ31" s="382"/>
      <c r="KMR31" s="382"/>
      <c r="KMS31" s="382"/>
      <c r="KMT31" s="382"/>
      <c r="KMU31" s="382"/>
      <c r="KMV31" s="382"/>
      <c r="KMW31" s="382"/>
      <c r="KMX31" s="382"/>
      <c r="KMY31" s="382"/>
      <c r="KMZ31" s="382"/>
      <c r="KNA31" s="382"/>
      <c r="KNB31" s="382"/>
      <c r="KNC31" s="382"/>
      <c r="KND31" s="382"/>
      <c r="KNE31" s="382"/>
      <c r="KNF31" s="382"/>
      <c r="KNG31" s="382"/>
      <c r="KNH31" s="382"/>
      <c r="KNI31" s="382"/>
      <c r="KNJ31" s="382"/>
      <c r="KNK31" s="382"/>
      <c r="KNL31" s="382"/>
      <c r="KNM31" s="382"/>
      <c r="KNN31" s="382"/>
      <c r="KNO31" s="382"/>
      <c r="KNP31" s="382"/>
      <c r="KNQ31" s="382"/>
      <c r="KNR31" s="382"/>
      <c r="KNS31" s="382"/>
      <c r="KNT31" s="382"/>
      <c r="KNU31" s="382"/>
      <c r="KNV31" s="382"/>
      <c r="KNW31" s="382"/>
      <c r="KNX31" s="382"/>
      <c r="KNY31" s="382"/>
      <c r="KNZ31" s="382"/>
      <c r="KOA31" s="382"/>
      <c r="KOB31" s="382"/>
      <c r="KOC31" s="382"/>
      <c r="KOD31" s="382"/>
      <c r="KOE31" s="382"/>
      <c r="KOF31" s="382"/>
      <c r="KOG31" s="382"/>
      <c r="KOH31" s="382"/>
      <c r="KOI31" s="382"/>
      <c r="KOJ31" s="382"/>
      <c r="KOK31" s="382"/>
      <c r="KOL31" s="382"/>
      <c r="KOM31" s="382"/>
      <c r="KON31" s="382"/>
      <c r="KOO31" s="382"/>
      <c r="KOP31" s="382"/>
      <c r="KOQ31" s="382"/>
      <c r="KOR31" s="382"/>
      <c r="KOS31" s="382"/>
      <c r="KOT31" s="382"/>
      <c r="KOU31" s="382"/>
      <c r="KOV31" s="382"/>
      <c r="KOW31" s="382"/>
      <c r="KOX31" s="382"/>
      <c r="KOY31" s="382"/>
      <c r="KOZ31" s="382"/>
      <c r="KPA31" s="382"/>
      <c r="KPB31" s="382"/>
      <c r="KPC31" s="382"/>
      <c r="KPD31" s="382"/>
      <c r="KPE31" s="382"/>
      <c r="KPF31" s="382"/>
      <c r="KPG31" s="382"/>
      <c r="KPH31" s="382"/>
      <c r="KPI31" s="382"/>
      <c r="KPJ31" s="382"/>
      <c r="KPK31" s="382"/>
      <c r="KPL31" s="382"/>
      <c r="KPM31" s="382"/>
      <c r="KPN31" s="382"/>
      <c r="KPO31" s="382"/>
      <c r="KPP31" s="382"/>
      <c r="KPQ31" s="382"/>
      <c r="KPR31" s="382"/>
      <c r="KPS31" s="382"/>
      <c r="KPT31" s="382"/>
      <c r="KPU31" s="382"/>
      <c r="KPV31" s="382"/>
      <c r="KPW31" s="382"/>
      <c r="KPX31" s="382"/>
      <c r="KPY31" s="382"/>
      <c r="KPZ31" s="382"/>
      <c r="KQA31" s="382"/>
      <c r="KQB31" s="382"/>
      <c r="KQC31" s="382"/>
      <c r="KQD31" s="382"/>
      <c r="KQE31" s="382"/>
      <c r="KQF31" s="382"/>
      <c r="KQG31" s="382"/>
      <c r="KQH31" s="382"/>
      <c r="KQI31" s="382"/>
      <c r="KQJ31" s="382"/>
      <c r="KQK31" s="382"/>
      <c r="KQL31" s="382"/>
      <c r="KQM31" s="382"/>
      <c r="KQN31" s="382"/>
      <c r="KQO31" s="382"/>
      <c r="KQP31" s="382"/>
      <c r="KQQ31" s="382"/>
      <c r="KQR31" s="382"/>
      <c r="KQS31" s="382"/>
      <c r="KQT31" s="382"/>
      <c r="KQU31" s="382"/>
      <c r="KQV31" s="382"/>
      <c r="KQW31" s="382"/>
      <c r="KQX31" s="382"/>
      <c r="KQY31" s="382"/>
      <c r="KQZ31" s="382"/>
      <c r="KRA31" s="382"/>
      <c r="KRB31" s="382"/>
      <c r="KRC31" s="382"/>
      <c r="KRD31" s="382"/>
      <c r="KRE31" s="382"/>
      <c r="KRF31" s="382"/>
      <c r="KRG31" s="382"/>
      <c r="KRH31" s="382"/>
      <c r="KRI31" s="382"/>
      <c r="KRJ31" s="382"/>
      <c r="KRK31" s="382"/>
      <c r="KRL31" s="382"/>
      <c r="KRM31" s="382"/>
      <c r="KRN31" s="382"/>
      <c r="KRO31" s="382"/>
      <c r="KRP31" s="382"/>
      <c r="KRQ31" s="382"/>
      <c r="KRR31" s="382"/>
      <c r="KRS31" s="382"/>
      <c r="KRT31" s="382"/>
      <c r="KRU31" s="382"/>
      <c r="KRV31" s="382"/>
      <c r="KRW31" s="382"/>
      <c r="KRX31" s="382"/>
      <c r="KRY31" s="382"/>
      <c r="KRZ31" s="382"/>
      <c r="KSA31" s="382"/>
      <c r="KSB31" s="382"/>
      <c r="KSC31" s="382"/>
      <c r="KSD31" s="382"/>
      <c r="KSE31" s="382"/>
      <c r="KSF31" s="382"/>
      <c r="KSG31" s="382"/>
      <c r="KSH31" s="382"/>
      <c r="KSI31" s="382"/>
      <c r="KSJ31" s="382"/>
      <c r="KSK31" s="382"/>
      <c r="KSL31" s="382"/>
      <c r="KSM31" s="382"/>
      <c r="KSN31" s="382"/>
      <c r="KSO31" s="382"/>
      <c r="KSP31" s="382"/>
      <c r="KSQ31" s="382"/>
      <c r="KSR31" s="382"/>
      <c r="KSS31" s="382"/>
      <c r="KST31" s="382"/>
      <c r="KSU31" s="382"/>
      <c r="KSV31" s="382"/>
      <c r="KSW31" s="382"/>
      <c r="KSX31" s="382"/>
      <c r="KSY31" s="382"/>
      <c r="KSZ31" s="382"/>
      <c r="KTA31" s="382"/>
      <c r="KTB31" s="382"/>
      <c r="KTC31" s="382"/>
      <c r="KTD31" s="382"/>
      <c r="KTE31" s="382"/>
      <c r="KTF31" s="382"/>
      <c r="KTG31" s="382"/>
      <c r="KTH31" s="382"/>
      <c r="KTI31" s="382"/>
      <c r="KTJ31" s="382"/>
      <c r="KTK31" s="382"/>
      <c r="KTL31" s="382"/>
      <c r="KTM31" s="382"/>
      <c r="KTN31" s="382"/>
      <c r="KTO31" s="382"/>
      <c r="KTP31" s="382"/>
      <c r="KTQ31" s="382"/>
      <c r="KTR31" s="382"/>
      <c r="KTS31" s="382"/>
      <c r="KTT31" s="382"/>
      <c r="KTU31" s="382"/>
      <c r="KTV31" s="382"/>
      <c r="KTW31" s="382"/>
      <c r="KTX31" s="382"/>
      <c r="KTY31" s="382"/>
      <c r="KTZ31" s="382"/>
      <c r="KUA31" s="382"/>
      <c r="KUB31" s="382"/>
      <c r="KUC31" s="382"/>
      <c r="KUD31" s="382"/>
      <c r="KUE31" s="382"/>
      <c r="KUF31" s="382"/>
      <c r="KUG31" s="382"/>
      <c r="KUH31" s="382"/>
      <c r="KUI31" s="382"/>
      <c r="KUJ31" s="382"/>
      <c r="KUK31" s="382"/>
      <c r="KUL31" s="382"/>
      <c r="KUM31" s="382"/>
      <c r="KUN31" s="382"/>
      <c r="KUO31" s="382"/>
      <c r="KUP31" s="382"/>
      <c r="KUQ31" s="382"/>
      <c r="KUR31" s="382"/>
      <c r="KUS31" s="382"/>
      <c r="KUT31" s="382"/>
      <c r="KUU31" s="382"/>
      <c r="KUV31" s="382"/>
      <c r="KUW31" s="382"/>
      <c r="KUX31" s="382"/>
      <c r="KUY31" s="382"/>
      <c r="KUZ31" s="382"/>
      <c r="KVA31" s="382"/>
      <c r="KVB31" s="382"/>
      <c r="KVC31" s="382"/>
      <c r="KVD31" s="382"/>
      <c r="KVE31" s="382"/>
      <c r="KVF31" s="382"/>
      <c r="KVG31" s="382"/>
      <c r="KVH31" s="382"/>
      <c r="KVI31" s="382"/>
      <c r="KVJ31" s="382"/>
      <c r="KVK31" s="382"/>
      <c r="KVL31" s="382"/>
      <c r="KVM31" s="382"/>
      <c r="KVN31" s="382"/>
      <c r="KVO31" s="382"/>
      <c r="KVP31" s="382"/>
      <c r="KVQ31" s="382"/>
      <c r="KVR31" s="382"/>
      <c r="KVS31" s="382"/>
      <c r="KVT31" s="382"/>
      <c r="KVU31" s="382"/>
      <c r="KVV31" s="382"/>
      <c r="KVW31" s="382"/>
      <c r="KVX31" s="382"/>
      <c r="KVY31" s="382"/>
      <c r="KVZ31" s="382"/>
      <c r="KWA31" s="382"/>
      <c r="KWB31" s="382"/>
      <c r="KWC31" s="382"/>
      <c r="KWD31" s="382"/>
      <c r="KWE31" s="382"/>
      <c r="KWF31" s="382"/>
      <c r="KWG31" s="382"/>
      <c r="KWH31" s="382"/>
      <c r="KWI31" s="382"/>
      <c r="KWJ31" s="382"/>
      <c r="KWK31" s="382"/>
      <c r="KWL31" s="382"/>
      <c r="KWM31" s="382"/>
      <c r="KWN31" s="382"/>
      <c r="KWO31" s="382"/>
      <c r="KWP31" s="382"/>
      <c r="KWQ31" s="382"/>
      <c r="KWR31" s="382"/>
      <c r="KWS31" s="382"/>
      <c r="KWT31" s="382"/>
      <c r="KWU31" s="382"/>
      <c r="KWV31" s="382"/>
      <c r="KWW31" s="382"/>
      <c r="KWX31" s="382"/>
      <c r="KWY31" s="382"/>
      <c r="KWZ31" s="382"/>
      <c r="KXA31" s="382"/>
      <c r="KXB31" s="382"/>
      <c r="KXC31" s="382"/>
      <c r="KXD31" s="382"/>
      <c r="KXE31" s="382"/>
      <c r="KXF31" s="382"/>
      <c r="KXG31" s="382"/>
      <c r="KXH31" s="382"/>
      <c r="KXI31" s="382"/>
      <c r="KXJ31" s="382"/>
      <c r="KXK31" s="382"/>
      <c r="KXL31" s="382"/>
      <c r="KXM31" s="382"/>
      <c r="KXN31" s="382"/>
      <c r="KXO31" s="382"/>
      <c r="KXP31" s="382"/>
      <c r="KXQ31" s="382"/>
      <c r="KXR31" s="382"/>
      <c r="KXS31" s="382"/>
      <c r="KXT31" s="382"/>
      <c r="KXU31" s="382"/>
      <c r="KXV31" s="382"/>
      <c r="KXW31" s="382"/>
      <c r="KXX31" s="382"/>
      <c r="KXY31" s="382"/>
      <c r="KXZ31" s="382"/>
      <c r="KYA31" s="382"/>
      <c r="KYB31" s="382"/>
      <c r="KYC31" s="382"/>
      <c r="KYD31" s="382"/>
      <c r="KYE31" s="382"/>
      <c r="KYF31" s="382"/>
      <c r="KYG31" s="382"/>
      <c r="KYH31" s="382"/>
      <c r="KYI31" s="382"/>
      <c r="KYJ31" s="382"/>
      <c r="KYK31" s="382"/>
      <c r="KYL31" s="382"/>
      <c r="KYM31" s="382"/>
      <c r="KYN31" s="382"/>
      <c r="KYO31" s="382"/>
      <c r="KYP31" s="382"/>
      <c r="KYQ31" s="382"/>
      <c r="KYR31" s="382"/>
      <c r="KYS31" s="382"/>
      <c r="KYT31" s="382"/>
      <c r="KYU31" s="382"/>
      <c r="KYV31" s="382"/>
      <c r="KYW31" s="382"/>
      <c r="KYX31" s="382"/>
      <c r="KYY31" s="382"/>
      <c r="KYZ31" s="382"/>
      <c r="KZA31" s="382"/>
      <c r="KZB31" s="382"/>
      <c r="KZC31" s="382"/>
      <c r="KZD31" s="382"/>
      <c r="KZE31" s="382"/>
      <c r="KZF31" s="382"/>
      <c r="KZG31" s="382"/>
      <c r="KZH31" s="382"/>
      <c r="KZI31" s="382"/>
      <c r="KZJ31" s="382"/>
      <c r="KZK31" s="382"/>
      <c r="KZL31" s="382"/>
      <c r="KZM31" s="382"/>
      <c r="KZN31" s="382"/>
      <c r="KZO31" s="382"/>
      <c r="KZP31" s="382"/>
      <c r="KZQ31" s="382"/>
      <c r="KZR31" s="382"/>
      <c r="KZS31" s="382"/>
      <c r="KZT31" s="382"/>
      <c r="KZU31" s="382"/>
      <c r="KZV31" s="382"/>
      <c r="KZW31" s="382"/>
      <c r="KZX31" s="382"/>
      <c r="KZY31" s="382"/>
      <c r="KZZ31" s="382"/>
      <c r="LAA31" s="382"/>
      <c r="LAB31" s="382"/>
      <c r="LAC31" s="382"/>
      <c r="LAD31" s="382"/>
      <c r="LAE31" s="382"/>
      <c r="LAF31" s="382"/>
      <c r="LAG31" s="382"/>
      <c r="LAH31" s="382"/>
      <c r="LAI31" s="382"/>
      <c r="LAJ31" s="382"/>
      <c r="LAK31" s="382"/>
      <c r="LAL31" s="382"/>
      <c r="LAM31" s="382"/>
      <c r="LAN31" s="382"/>
      <c r="LAO31" s="382"/>
      <c r="LAP31" s="382"/>
      <c r="LAQ31" s="382"/>
      <c r="LAR31" s="382"/>
      <c r="LAS31" s="382"/>
      <c r="LAT31" s="382"/>
      <c r="LAU31" s="382"/>
      <c r="LAV31" s="382"/>
      <c r="LAW31" s="382"/>
      <c r="LAX31" s="382"/>
      <c r="LAY31" s="382"/>
      <c r="LAZ31" s="382"/>
      <c r="LBA31" s="382"/>
      <c r="LBB31" s="382"/>
      <c r="LBC31" s="382"/>
      <c r="LBD31" s="382"/>
      <c r="LBE31" s="382"/>
      <c r="LBF31" s="382"/>
      <c r="LBG31" s="382"/>
      <c r="LBH31" s="382"/>
      <c r="LBI31" s="382"/>
      <c r="LBJ31" s="382"/>
      <c r="LBK31" s="382"/>
      <c r="LBL31" s="382"/>
      <c r="LBM31" s="382"/>
      <c r="LBN31" s="382"/>
      <c r="LBO31" s="382"/>
      <c r="LBP31" s="382"/>
      <c r="LBQ31" s="382"/>
      <c r="LBR31" s="382"/>
      <c r="LBS31" s="382"/>
      <c r="LBT31" s="382"/>
      <c r="LBU31" s="382"/>
      <c r="LBV31" s="382"/>
      <c r="LBW31" s="382"/>
      <c r="LBX31" s="382"/>
      <c r="LBY31" s="382"/>
      <c r="LBZ31" s="382"/>
      <c r="LCA31" s="382"/>
      <c r="LCB31" s="382"/>
      <c r="LCC31" s="382"/>
      <c r="LCD31" s="382"/>
      <c r="LCE31" s="382"/>
      <c r="LCF31" s="382"/>
      <c r="LCG31" s="382"/>
      <c r="LCH31" s="382"/>
      <c r="LCI31" s="382"/>
      <c r="LCJ31" s="382"/>
      <c r="LCK31" s="382"/>
      <c r="LCL31" s="382"/>
      <c r="LCM31" s="382"/>
      <c r="LCN31" s="382"/>
      <c r="LCO31" s="382"/>
      <c r="LCP31" s="382"/>
      <c r="LCQ31" s="382"/>
      <c r="LCR31" s="382"/>
      <c r="LCS31" s="382"/>
      <c r="LCT31" s="382"/>
      <c r="LCU31" s="382"/>
      <c r="LCV31" s="382"/>
      <c r="LCW31" s="382"/>
      <c r="LCX31" s="382"/>
      <c r="LCY31" s="382"/>
      <c r="LCZ31" s="382"/>
      <c r="LDA31" s="382"/>
      <c r="LDB31" s="382"/>
      <c r="LDC31" s="382"/>
      <c r="LDD31" s="382"/>
      <c r="LDE31" s="382"/>
      <c r="LDF31" s="382"/>
      <c r="LDG31" s="382"/>
      <c r="LDH31" s="382"/>
      <c r="LDI31" s="382"/>
      <c r="LDJ31" s="382"/>
      <c r="LDK31" s="382"/>
      <c r="LDL31" s="382"/>
      <c r="LDM31" s="382"/>
      <c r="LDN31" s="382"/>
      <c r="LDO31" s="382"/>
      <c r="LDP31" s="382"/>
      <c r="LDQ31" s="382"/>
      <c r="LDR31" s="382"/>
      <c r="LDS31" s="382"/>
      <c r="LDT31" s="382"/>
      <c r="LDU31" s="382"/>
      <c r="LDV31" s="382"/>
      <c r="LDW31" s="382"/>
      <c r="LDX31" s="382"/>
      <c r="LDY31" s="382"/>
      <c r="LDZ31" s="382"/>
      <c r="LEA31" s="382"/>
      <c r="LEB31" s="382"/>
      <c r="LEC31" s="382"/>
      <c r="LED31" s="382"/>
      <c r="LEE31" s="382"/>
      <c r="LEF31" s="382"/>
      <c r="LEG31" s="382"/>
      <c r="LEH31" s="382"/>
      <c r="LEI31" s="382"/>
      <c r="LEJ31" s="382"/>
      <c r="LEK31" s="382"/>
      <c r="LEL31" s="382"/>
      <c r="LEM31" s="382"/>
      <c r="LEN31" s="382"/>
      <c r="LEO31" s="382"/>
      <c r="LEP31" s="382"/>
      <c r="LEQ31" s="382"/>
      <c r="LER31" s="382"/>
      <c r="LES31" s="382"/>
      <c r="LET31" s="382"/>
      <c r="LEU31" s="382"/>
      <c r="LEV31" s="382"/>
      <c r="LEW31" s="382"/>
      <c r="LEX31" s="382"/>
      <c r="LEY31" s="382"/>
      <c r="LEZ31" s="382"/>
      <c r="LFA31" s="382"/>
      <c r="LFB31" s="382"/>
      <c r="LFC31" s="382"/>
      <c r="LFD31" s="382"/>
      <c r="LFE31" s="382"/>
      <c r="LFF31" s="382"/>
      <c r="LFG31" s="382"/>
      <c r="LFH31" s="382"/>
      <c r="LFI31" s="382"/>
      <c r="LFJ31" s="382"/>
      <c r="LFK31" s="382"/>
      <c r="LFL31" s="382"/>
      <c r="LFM31" s="382"/>
      <c r="LFN31" s="382"/>
      <c r="LFO31" s="382"/>
      <c r="LFP31" s="382"/>
      <c r="LFQ31" s="382"/>
      <c r="LFR31" s="382"/>
      <c r="LFS31" s="382"/>
      <c r="LFT31" s="382"/>
      <c r="LFU31" s="382"/>
      <c r="LFV31" s="382"/>
      <c r="LFW31" s="382"/>
      <c r="LFX31" s="382"/>
      <c r="LFY31" s="382"/>
      <c r="LFZ31" s="382"/>
      <c r="LGA31" s="382"/>
      <c r="LGB31" s="382"/>
      <c r="LGC31" s="382"/>
      <c r="LGD31" s="382"/>
      <c r="LGE31" s="382"/>
      <c r="LGF31" s="382"/>
      <c r="LGG31" s="382"/>
      <c r="LGH31" s="382"/>
      <c r="LGI31" s="382"/>
      <c r="LGJ31" s="382"/>
      <c r="LGK31" s="382"/>
      <c r="LGL31" s="382"/>
      <c r="LGM31" s="382"/>
      <c r="LGN31" s="382"/>
      <c r="LGO31" s="382"/>
      <c r="LGP31" s="382"/>
      <c r="LGQ31" s="382"/>
      <c r="LGR31" s="382"/>
      <c r="LGS31" s="382"/>
      <c r="LGT31" s="382"/>
      <c r="LGU31" s="382"/>
      <c r="LGV31" s="382"/>
      <c r="LGW31" s="382"/>
      <c r="LGX31" s="382"/>
      <c r="LGY31" s="382"/>
      <c r="LGZ31" s="382"/>
      <c r="LHA31" s="382"/>
      <c r="LHB31" s="382"/>
      <c r="LHC31" s="382"/>
      <c r="LHD31" s="382"/>
      <c r="LHE31" s="382"/>
      <c r="LHF31" s="382"/>
      <c r="LHG31" s="382"/>
      <c r="LHH31" s="382"/>
      <c r="LHI31" s="382"/>
      <c r="LHJ31" s="382"/>
      <c r="LHK31" s="382"/>
      <c r="LHL31" s="382"/>
      <c r="LHM31" s="382"/>
      <c r="LHN31" s="382"/>
      <c r="LHO31" s="382"/>
      <c r="LHP31" s="382"/>
      <c r="LHQ31" s="382"/>
      <c r="LHR31" s="382"/>
      <c r="LHS31" s="382"/>
      <c r="LHT31" s="382"/>
      <c r="LHU31" s="382"/>
      <c r="LHV31" s="382"/>
      <c r="LHW31" s="382"/>
      <c r="LHX31" s="382"/>
      <c r="LHY31" s="382"/>
      <c r="LHZ31" s="382"/>
      <c r="LIA31" s="382"/>
      <c r="LIB31" s="382"/>
      <c r="LIC31" s="382"/>
      <c r="LID31" s="382"/>
      <c r="LIE31" s="382"/>
      <c r="LIF31" s="382"/>
      <c r="LIG31" s="382"/>
      <c r="LIH31" s="382"/>
      <c r="LII31" s="382"/>
      <c r="LIJ31" s="382"/>
      <c r="LIK31" s="382"/>
      <c r="LIL31" s="382"/>
      <c r="LIM31" s="382"/>
      <c r="LIN31" s="382"/>
      <c r="LIO31" s="382"/>
      <c r="LIP31" s="382"/>
      <c r="LIQ31" s="382"/>
      <c r="LIR31" s="382"/>
      <c r="LIS31" s="382"/>
      <c r="LIT31" s="382"/>
      <c r="LIU31" s="382"/>
      <c r="LIV31" s="382"/>
      <c r="LIW31" s="382"/>
      <c r="LIX31" s="382"/>
      <c r="LIY31" s="382"/>
      <c r="LIZ31" s="382"/>
      <c r="LJA31" s="382"/>
      <c r="LJB31" s="382"/>
      <c r="LJC31" s="382"/>
      <c r="LJD31" s="382"/>
      <c r="LJE31" s="382"/>
      <c r="LJF31" s="382"/>
      <c r="LJG31" s="382"/>
      <c r="LJH31" s="382"/>
      <c r="LJI31" s="382"/>
      <c r="LJJ31" s="382"/>
      <c r="LJK31" s="382"/>
      <c r="LJL31" s="382"/>
      <c r="LJM31" s="382"/>
      <c r="LJN31" s="382"/>
      <c r="LJO31" s="382"/>
      <c r="LJP31" s="382"/>
      <c r="LJQ31" s="382"/>
      <c r="LJR31" s="382"/>
      <c r="LJS31" s="382"/>
      <c r="LJT31" s="382"/>
      <c r="LJU31" s="382"/>
      <c r="LJV31" s="382"/>
      <c r="LJW31" s="382"/>
      <c r="LJX31" s="382"/>
      <c r="LJY31" s="382"/>
      <c r="LJZ31" s="382"/>
      <c r="LKA31" s="382"/>
      <c r="LKB31" s="382"/>
      <c r="LKC31" s="382"/>
      <c r="LKD31" s="382"/>
      <c r="LKE31" s="382"/>
      <c r="LKF31" s="382"/>
      <c r="LKG31" s="382"/>
      <c r="LKH31" s="382"/>
      <c r="LKI31" s="382"/>
      <c r="LKJ31" s="382"/>
      <c r="LKK31" s="382"/>
      <c r="LKL31" s="382"/>
      <c r="LKM31" s="382"/>
      <c r="LKN31" s="382"/>
      <c r="LKO31" s="382"/>
      <c r="LKP31" s="382"/>
      <c r="LKQ31" s="382"/>
      <c r="LKR31" s="382"/>
      <c r="LKS31" s="382"/>
      <c r="LKT31" s="382"/>
      <c r="LKU31" s="382"/>
      <c r="LKV31" s="382"/>
      <c r="LKW31" s="382"/>
      <c r="LKX31" s="382"/>
      <c r="LKY31" s="382"/>
      <c r="LKZ31" s="382"/>
      <c r="LLA31" s="382"/>
      <c r="LLB31" s="382"/>
      <c r="LLC31" s="382"/>
      <c r="LLD31" s="382"/>
      <c r="LLE31" s="382"/>
      <c r="LLF31" s="382"/>
      <c r="LLG31" s="382"/>
      <c r="LLH31" s="382"/>
      <c r="LLI31" s="382"/>
      <c r="LLJ31" s="382"/>
      <c r="LLK31" s="382"/>
      <c r="LLL31" s="382"/>
      <c r="LLM31" s="382"/>
      <c r="LLN31" s="382"/>
      <c r="LLO31" s="382"/>
      <c r="LLP31" s="382"/>
      <c r="LLQ31" s="382"/>
      <c r="LLR31" s="382"/>
      <c r="LLS31" s="382"/>
      <c r="LLT31" s="382"/>
      <c r="LLU31" s="382"/>
      <c r="LLV31" s="382"/>
      <c r="LLW31" s="382"/>
      <c r="LLX31" s="382"/>
      <c r="LLY31" s="382"/>
      <c r="LLZ31" s="382"/>
      <c r="LMA31" s="382"/>
      <c r="LMB31" s="382"/>
      <c r="LMC31" s="382"/>
      <c r="LMD31" s="382"/>
      <c r="LME31" s="382"/>
      <c r="LMF31" s="382"/>
      <c r="LMG31" s="382"/>
      <c r="LMH31" s="382"/>
      <c r="LMI31" s="382"/>
      <c r="LMJ31" s="382"/>
      <c r="LMK31" s="382"/>
      <c r="LML31" s="382"/>
      <c r="LMM31" s="382"/>
      <c r="LMN31" s="382"/>
      <c r="LMO31" s="382"/>
      <c r="LMP31" s="382"/>
      <c r="LMQ31" s="382"/>
      <c r="LMR31" s="382"/>
      <c r="LMS31" s="382"/>
      <c r="LMT31" s="382"/>
      <c r="LMU31" s="382"/>
      <c r="LMV31" s="382"/>
      <c r="LMW31" s="382"/>
      <c r="LMX31" s="382"/>
      <c r="LMY31" s="382"/>
      <c r="LMZ31" s="382"/>
      <c r="LNA31" s="382"/>
      <c r="LNB31" s="382"/>
      <c r="LNC31" s="382"/>
      <c r="LND31" s="382"/>
      <c r="LNE31" s="382"/>
      <c r="LNF31" s="382"/>
      <c r="LNG31" s="382"/>
      <c r="LNH31" s="382"/>
      <c r="LNI31" s="382"/>
      <c r="LNJ31" s="382"/>
      <c r="LNK31" s="382"/>
      <c r="LNL31" s="382"/>
      <c r="LNM31" s="382"/>
      <c r="LNN31" s="382"/>
      <c r="LNO31" s="382"/>
      <c r="LNP31" s="382"/>
      <c r="LNQ31" s="382"/>
      <c r="LNR31" s="382"/>
      <c r="LNS31" s="382"/>
      <c r="LNT31" s="382"/>
      <c r="LNU31" s="382"/>
      <c r="LNV31" s="382"/>
      <c r="LNW31" s="382"/>
      <c r="LNX31" s="382"/>
      <c r="LNY31" s="382"/>
      <c r="LNZ31" s="382"/>
      <c r="LOA31" s="382"/>
      <c r="LOB31" s="382"/>
      <c r="LOC31" s="382"/>
      <c r="LOD31" s="382"/>
      <c r="LOE31" s="382"/>
      <c r="LOF31" s="382"/>
      <c r="LOG31" s="382"/>
      <c r="LOH31" s="382"/>
      <c r="LOI31" s="382"/>
      <c r="LOJ31" s="382"/>
      <c r="LOK31" s="382"/>
      <c r="LOL31" s="382"/>
      <c r="LOM31" s="382"/>
      <c r="LON31" s="382"/>
      <c r="LOO31" s="382"/>
      <c r="LOP31" s="382"/>
      <c r="LOQ31" s="382"/>
      <c r="LOR31" s="382"/>
      <c r="LOS31" s="382"/>
      <c r="LOT31" s="382"/>
      <c r="LOU31" s="382"/>
      <c r="LOV31" s="382"/>
      <c r="LOW31" s="382"/>
      <c r="LOX31" s="382"/>
      <c r="LOY31" s="382"/>
      <c r="LOZ31" s="382"/>
      <c r="LPA31" s="382"/>
      <c r="LPB31" s="382"/>
      <c r="LPC31" s="382"/>
      <c r="LPD31" s="382"/>
      <c r="LPE31" s="382"/>
      <c r="LPF31" s="382"/>
      <c r="LPG31" s="382"/>
      <c r="LPH31" s="382"/>
      <c r="LPI31" s="382"/>
      <c r="LPJ31" s="382"/>
      <c r="LPK31" s="382"/>
      <c r="LPL31" s="382"/>
      <c r="LPM31" s="382"/>
      <c r="LPN31" s="382"/>
      <c r="LPO31" s="382"/>
      <c r="LPP31" s="382"/>
      <c r="LPQ31" s="382"/>
      <c r="LPR31" s="382"/>
      <c r="LPS31" s="382"/>
      <c r="LPT31" s="382"/>
      <c r="LPU31" s="382"/>
      <c r="LPV31" s="382"/>
      <c r="LPW31" s="382"/>
      <c r="LPX31" s="382"/>
      <c r="LPY31" s="382"/>
      <c r="LPZ31" s="382"/>
      <c r="LQA31" s="382"/>
      <c r="LQB31" s="382"/>
      <c r="LQC31" s="382"/>
      <c r="LQD31" s="382"/>
      <c r="LQE31" s="382"/>
      <c r="LQF31" s="382"/>
      <c r="LQG31" s="382"/>
      <c r="LQH31" s="382"/>
      <c r="LQI31" s="382"/>
      <c r="LQJ31" s="382"/>
      <c r="LQK31" s="382"/>
      <c r="LQL31" s="382"/>
      <c r="LQM31" s="382"/>
      <c r="LQN31" s="382"/>
      <c r="LQO31" s="382"/>
      <c r="LQP31" s="382"/>
      <c r="LQQ31" s="382"/>
      <c r="LQR31" s="382"/>
      <c r="LQS31" s="382"/>
      <c r="LQT31" s="382"/>
      <c r="LQU31" s="382"/>
      <c r="LQV31" s="382"/>
      <c r="LQW31" s="382"/>
      <c r="LQX31" s="382"/>
      <c r="LQY31" s="382"/>
      <c r="LQZ31" s="382"/>
      <c r="LRA31" s="382"/>
      <c r="LRB31" s="382"/>
      <c r="LRC31" s="382"/>
      <c r="LRD31" s="382"/>
      <c r="LRE31" s="382"/>
      <c r="LRF31" s="382"/>
      <c r="LRG31" s="382"/>
      <c r="LRH31" s="382"/>
      <c r="LRI31" s="382"/>
      <c r="LRJ31" s="382"/>
      <c r="LRK31" s="382"/>
      <c r="LRL31" s="382"/>
      <c r="LRM31" s="382"/>
      <c r="LRN31" s="382"/>
      <c r="LRO31" s="382"/>
      <c r="LRP31" s="382"/>
      <c r="LRQ31" s="382"/>
      <c r="LRR31" s="382"/>
      <c r="LRS31" s="382"/>
      <c r="LRT31" s="382"/>
      <c r="LRU31" s="382"/>
      <c r="LRV31" s="382"/>
      <c r="LRW31" s="382"/>
      <c r="LRX31" s="382"/>
      <c r="LRY31" s="382"/>
      <c r="LRZ31" s="382"/>
      <c r="LSA31" s="382"/>
      <c r="LSB31" s="382"/>
      <c r="LSC31" s="382"/>
      <c r="LSD31" s="382"/>
      <c r="LSE31" s="382"/>
      <c r="LSF31" s="382"/>
      <c r="LSG31" s="382"/>
      <c r="LSH31" s="382"/>
      <c r="LSI31" s="382"/>
      <c r="LSJ31" s="382"/>
      <c r="LSK31" s="382"/>
      <c r="LSL31" s="382"/>
      <c r="LSM31" s="382"/>
      <c r="LSN31" s="382"/>
      <c r="LSO31" s="382"/>
      <c r="LSP31" s="382"/>
      <c r="LSQ31" s="382"/>
      <c r="LSR31" s="382"/>
      <c r="LSS31" s="382"/>
      <c r="LST31" s="382"/>
      <c r="LSU31" s="382"/>
      <c r="LSV31" s="382"/>
      <c r="LSW31" s="382"/>
      <c r="LSX31" s="382"/>
      <c r="LSY31" s="382"/>
      <c r="LSZ31" s="382"/>
      <c r="LTA31" s="382"/>
      <c r="LTB31" s="382"/>
      <c r="LTC31" s="382"/>
      <c r="LTD31" s="382"/>
      <c r="LTE31" s="382"/>
      <c r="LTF31" s="382"/>
      <c r="LTG31" s="382"/>
      <c r="LTH31" s="382"/>
      <c r="LTI31" s="382"/>
      <c r="LTJ31" s="382"/>
      <c r="LTK31" s="382"/>
      <c r="LTL31" s="382"/>
      <c r="LTM31" s="382"/>
      <c r="LTN31" s="382"/>
      <c r="LTO31" s="382"/>
      <c r="LTP31" s="382"/>
      <c r="LTQ31" s="382"/>
      <c r="LTR31" s="382"/>
      <c r="LTS31" s="382"/>
      <c r="LTT31" s="382"/>
      <c r="LTU31" s="382"/>
      <c r="LTV31" s="382"/>
      <c r="LTW31" s="382"/>
      <c r="LTX31" s="382"/>
      <c r="LTY31" s="382"/>
      <c r="LTZ31" s="382"/>
      <c r="LUA31" s="382"/>
      <c r="LUB31" s="382"/>
      <c r="LUC31" s="382"/>
      <c r="LUD31" s="382"/>
      <c r="LUE31" s="382"/>
      <c r="LUF31" s="382"/>
      <c r="LUG31" s="382"/>
      <c r="LUH31" s="382"/>
      <c r="LUI31" s="382"/>
      <c r="LUJ31" s="382"/>
      <c r="LUK31" s="382"/>
      <c r="LUL31" s="382"/>
      <c r="LUM31" s="382"/>
      <c r="LUN31" s="382"/>
      <c r="LUO31" s="382"/>
      <c r="LUP31" s="382"/>
      <c r="LUQ31" s="382"/>
      <c r="LUR31" s="382"/>
      <c r="LUS31" s="382"/>
      <c r="LUT31" s="382"/>
      <c r="LUU31" s="382"/>
      <c r="LUV31" s="382"/>
      <c r="LUW31" s="382"/>
      <c r="LUX31" s="382"/>
      <c r="LUY31" s="382"/>
      <c r="LUZ31" s="382"/>
      <c r="LVA31" s="382"/>
      <c r="LVB31" s="382"/>
      <c r="LVC31" s="382"/>
      <c r="LVD31" s="382"/>
      <c r="LVE31" s="382"/>
      <c r="LVF31" s="382"/>
      <c r="LVG31" s="382"/>
      <c r="LVH31" s="382"/>
      <c r="LVI31" s="382"/>
      <c r="LVJ31" s="382"/>
      <c r="LVK31" s="382"/>
      <c r="LVL31" s="382"/>
      <c r="LVM31" s="382"/>
      <c r="LVN31" s="382"/>
      <c r="LVO31" s="382"/>
      <c r="LVP31" s="382"/>
      <c r="LVQ31" s="382"/>
      <c r="LVR31" s="382"/>
      <c r="LVS31" s="382"/>
      <c r="LVT31" s="382"/>
      <c r="LVU31" s="382"/>
      <c r="LVV31" s="382"/>
      <c r="LVW31" s="382"/>
      <c r="LVX31" s="382"/>
      <c r="LVY31" s="382"/>
      <c r="LVZ31" s="382"/>
      <c r="LWA31" s="382"/>
      <c r="LWB31" s="382"/>
      <c r="LWC31" s="382"/>
      <c r="LWD31" s="382"/>
      <c r="LWE31" s="382"/>
      <c r="LWF31" s="382"/>
      <c r="LWG31" s="382"/>
      <c r="LWH31" s="382"/>
      <c r="LWI31" s="382"/>
      <c r="LWJ31" s="382"/>
      <c r="LWK31" s="382"/>
      <c r="LWL31" s="382"/>
      <c r="LWM31" s="382"/>
      <c r="LWN31" s="382"/>
      <c r="LWO31" s="382"/>
      <c r="LWP31" s="382"/>
      <c r="LWQ31" s="382"/>
      <c r="LWR31" s="382"/>
      <c r="LWS31" s="382"/>
      <c r="LWT31" s="382"/>
      <c r="LWU31" s="382"/>
      <c r="LWV31" s="382"/>
      <c r="LWW31" s="382"/>
      <c r="LWX31" s="382"/>
      <c r="LWY31" s="382"/>
      <c r="LWZ31" s="382"/>
      <c r="LXA31" s="382"/>
      <c r="LXB31" s="382"/>
      <c r="LXC31" s="382"/>
      <c r="LXD31" s="382"/>
      <c r="LXE31" s="382"/>
      <c r="LXF31" s="382"/>
      <c r="LXG31" s="382"/>
      <c r="LXH31" s="382"/>
      <c r="LXI31" s="382"/>
      <c r="LXJ31" s="382"/>
      <c r="LXK31" s="382"/>
      <c r="LXL31" s="382"/>
      <c r="LXM31" s="382"/>
      <c r="LXN31" s="382"/>
      <c r="LXO31" s="382"/>
      <c r="LXP31" s="382"/>
      <c r="LXQ31" s="382"/>
      <c r="LXR31" s="382"/>
      <c r="LXS31" s="382"/>
      <c r="LXT31" s="382"/>
      <c r="LXU31" s="382"/>
      <c r="LXV31" s="382"/>
      <c r="LXW31" s="382"/>
      <c r="LXX31" s="382"/>
      <c r="LXY31" s="382"/>
      <c r="LXZ31" s="382"/>
      <c r="LYA31" s="382"/>
      <c r="LYB31" s="382"/>
      <c r="LYC31" s="382"/>
      <c r="LYD31" s="382"/>
      <c r="LYE31" s="382"/>
      <c r="LYF31" s="382"/>
      <c r="LYG31" s="382"/>
      <c r="LYH31" s="382"/>
      <c r="LYI31" s="382"/>
      <c r="LYJ31" s="382"/>
      <c r="LYK31" s="382"/>
      <c r="LYL31" s="382"/>
      <c r="LYM31" s="382"/>
      <c r="LYN31" s="382"/>
      <c r="LYO31" s="382"/>
      <c r="LYP31" s="382"/>
      <c r="LYQ31" s="382"/>
      <c r="LYR31" s="382"/>
      <c r="LYS31" s="382"/>
      <c r="LYT31" s="382"/>
      <c r="LYU31" s="382"/>
      <c r="LYV31" s="382"/>
      <c r="LYW31" s="382"/>
      <c r="LYX31" s="382"/>
      <c r="LYY31" s="382"/>
      <c r="LYZ31" s="382"/>
      <c r="LZA31" s="382"/>
      <c r="LZB31" s="382"/>
      <c r="LZC31" s="382"/>
      <c r="LZD31" s="382"/>
      <c r="LZE31" s="382"/>
      <c r="LZF31" s="382"/>
      <c r="LZG31" s="382"/>
      <c r="LZH31" s="382"/>
      <c r="LZI31" s="382"/>
      <c r="LZJ31" s="382"/>
      <c r="LZK31" s="382"/>
      <c r="LZL31" s="382"/>
      <c r="LZM31" s="382"/>
      <c r="LZN31" s="382"/>
      <c r="LZO31" s="382"/>
      <c r="LZP31" s="382"/>
      <c r="LZQ31" s="382"/>
      <c r="LZR31" s="382"/>
      <c r="LZS31" s="382"/>
      <c r="LZT31" s="382"/>
      <c r="LZU31" s="382"/>
      <c r="LZV31" s="382"/>
      <c r="LZW31" s="382"/>
      <c r="LZX31" s="382"/>
      <c r="LZY31" s="382"/>
      <c r="LZZ31" s="382"/>
      <c r="MAA31" s="382"/>
      <c r="MAB31" s="382"/>
      <c r="MAC31" s="382"/>
      <c r="MAD31" s="382"/>
      <c r="MAE31" s="382"/>
      <c r="MAF31" s="382"/>
      <c r="MAG31" s="382"/>
      <c r="MAH31" s="382"/>
      <c r="MAI31" s="382"/>
      <c r="MAJ31" s="382"/>
      <c r="MAK31" s="382"/>
      <c r="MAL31" s="382"/>
      <c r="MAM31" s="382"/>
      <c r="MAN31" s="382"/>
      <c r="MAO31" s="382"/>
      <c r="MAP31" s="382"/>
      <c r="MAQ31" s="382"/>
      <c r="MAR31" s="382"/>
      <c r="MAS31" s="382"/>
      <c r="MAT31" s="382"/>
      <c r="MAU31" s="382"/>
      <c r="MAV31" s="382"/>
      <c r="MAW31" s="382"/>
      <c r="MAX31" s="382"/>
      <c r="MAY31" s="382"/>
      <c r="MAZ31" s="382"/>
      <c r="MBA31" s="382"/>
      <c r="MBB31" s="382"/>
      <c r="MBC31" s="382"/>
      <c r="MBD31" s="382"/>
      <c r="MBE31" s="382"/>
      <c r="MBF31" s="382"/>
      <c r="MBG31" s="382"/>
      <c r="MBH31" s="382"/>
      <c r="MBI31" s="382"/>
      <c r="MBJ31" s="382"/>
      <c r="MBK31" s="382"/>
      <c r="MBL31" s="382"/>
      <c r="MBM31" s="382"/>
      <c r="MBN31" s="382"/>
      <c r="MBO31" s="382"/>
      <c r="MBP31" s="382"/>
      <c r="MBQ31" s="382"/>
      <c r="MBR31" s="382"/>
      <c r="MBS31" s="382"/>
      <c r="MBT31" s="382"/>
      <c r="MBU31" s="382"/>
      <c r="MBV31" s="382"/>
      <c r="MBW31" s="382"/>
      <c r="MBX31" s="382"/>
      <c r="MBY31" s="382"/>
      <c r="MBZ31" s="382"/>
      <c r="MCA31" s="382"/>
      <c r="MCB31" s="382"/>
      <c r="MCC31" s="382"/>
      <c r="MCD31" s="382"/>
      <c r="MCE31" s="382"/>
      <c r="MCF31" s="382"/>
      <c r="MCG31" s="382"/>
      <c r="MCH31" s="382"/>
      <c r="MCI31" s="382"/>
      <c r="MCJ31" s="382"/>
      <c r="MCK31" s="382"/>
      <c r="MCL31" s="382"/>
      <c r="MCM31" s="382"/>
      <c r="MCN31" s="382"/>
      <c r="MCO31" s="382"/>
      <c r="MCP31" s="382"/>
      <c r="MCQ31" s="382"/>
      <c r="MCR31" s="382"/>
      <c r="MCS31" s="382"/>
      <c r="MCT31" s="382"/>
      <c r="MCU31" s="382"/>
      <c r="MCV31" s="382"/>
      <c r="MCW31" s="382"/>
      <c r="MCX31" s="382"/>
      <c r="MCY31" s="382"/>
      <c r="MCZ31" s="382"/>
      <c r="MDA31" s="382"/>
      <c r="MDB31" s="382"/>
      <c r="MDC31" s="382"/>
      <c r="MDD31" s="382"/>
      <c r="MDE31" s="382"/>
      <c r="MDF31" s="382"/>
      <c r="MDG31" s="382"/>
      <c r="MDH31" s="382"/>
      <c r="MDI31" s="382"/>
      <c r="MDJ31" s="382"/>
      <c r="MDK31" s="382"/>
      <c r="MDL31" s="382"/>
      <c r="MDM31" s="382"/>
      <c r="MDN31" s="382"/>
      <c r="MDO31" s="382"/>
      <c r="MDP31" s="382"/>
      <c r="MDQ31" s="382"/>
      <c r="MDR31" s="382"/>
      <c r="MDS31" s="382"/>
      <c r="MDT31" s="382"/>
      <c r="MDU31" s="382"/>
      <c r="MDV31" s="382"/>
      <c r="MDW31" s="382"/>
      <c r="MDX31" s="382"/>
      <c r="MDY31" s="382"/>
      <c r="MDZ31" s="382"/>
      <c r="MEA31" s="382"/>
      <c r="MEB31" s="382"/>
      <c r="MEC31" s="382"/>
      <c r="MED31" s="382"/>
      <c r="MEE31" s="382"/>
      <c r="MEF31" s="382"/>
      <c r="MEG31" s="382"/>
      <c r="MEH31" s="382"/>
      <c r="MEI31" s="382"/>
      <c r="MEJ31" s="382"/>
      <c r="MEK31" s="382"/>
      <c r="MEL31" s="382"/>
      <c r="MEM31" s="382"/>
      <c r="MEN31" s="382"/>
      <c r="MEO31" s="382"/>
      <c r="MEP31" s="382"/>
      <c r="MEQ31" s="382"/>
      <c r="MER31" s="382"/>
      <c r="MES31" s="382"/>
      <c r="MET31" s="382"/>
      <c r="MEU31" s="382"/>
      <c r="MEV31" s="382"/>
      <c r="MEW31" s="382"/>
      <c r="MEX31" s="382"/>
      <c r="MEY31" s="382"/>
      <c r="MEZ31" s="382"/>
      <c r="MFA31" s="382"/>
      <c r="MFB31" s="382"/>
      <c r="MFC31" s="382"/>
      <c r="MFD31" s="382"/>
      <c r="MFE31" s="382"/>
      <c r="MFF31" s="382"/>
      <c r="MFG31" s="382"/>
      <c r="MFH31" s="382"/>
      <c r="MFI31" s="382"/>
      <c r="MFJ31" s="382"/>
      <c r="MFK31" s="382"/>
      <c r="MFL31" s="382"/>
      <c r="MFM31" s="382"/>
      <c r="MFN31" s="382"/>
      <c r="MFO31" s="382"/>
      <c r="MFP31" s="382"/>
      <c r="MFQ31" s="382"/>
      <c r="MFR31" s="382"/>
      <c r="MFS31" s="382"/>
      <c r="MFT31" s="382"/>
      <c r="MFU31" s="382"/>
      <c r="MFV31" s="382"/>
      <c r="MFW31" s="382"/>
      <c r="MFX31" s="382"/>
      <c r="MFY31" s="382"/>
      <c r="MFZ31" s="382"/>
      <c r="MGA31" s="382"/>
      <c r="MGB31" s="382"/>
      <c r="MGC31" s="382"/>
      <c r="MGD31" s="382"/>
      <c r="MGE31" s="382"/>
      <c r="MGF31" s="382"/>
      <c r="MGG31" s="382"/>
      <c r="MGH31" s="382"/>
      <c r="MGI31" s="382"/>
      <c r="MGJ31" s="382"/>
      <c r="MGK31" s="382"/>
      <c r="MGL31" s="382"/>
      <c r="MGM31" s="382"/>
      <c r="MGN31" s="382"/>
      <c r="MGO31" s="382"/>
      <c r="MGP31" s="382"/>
      <c r="MGQ31" s="382"/>
      <c r="MGR31" s="382"/>
      <c r="MGS31" s="382"/>
      <c r="MGT31" s="382"/>
      <c r="MGU31" s="382"/>
      <c r="MGV31" s="382"/>
      <c r="MGW31" s="382"/>
      <c r="MGX31" s="382"/>
      <c r="MGY31" s="382"/>
      <c r="MGZ31" s="382"/>
      <c r="MHA31" s="382"/>
      <c r="MHB31" s="382"/>
      <c r="MHC31" s="382"/>
      <c r="MHD31" s="382"/>
      <c r="MHE31" s="382"/>
      <c r="MHF31" s="382"/>
      <c r="MHG31" s="382"/>
      <c r="MHH31" s="382"/>
      <c r="MHI31" s="382"/>
      <c r="MHJ31" s="382"/>
      <c r="MHK31" s="382"/>
      <c r="MHL31" s="382"/>
      <c r="MHM31" s="382"/>
      <c r="MHN31" s="382"/>
      <c r="MHO31" s="382"/>
      <c r="MHP31" s="382"/>
      <c r="MHQ31" s="382"/>
      <c r="MHR31" s="382"/>
      <c r="MHS31" s="382"/>
      <c r="MHT31" s="382"/>
      <c r="MHU31" s="382"/>
      <c r="MHV31" s="382"/>
      <c r="MHW31" s="382"/>
      <c r="MHX31" s="382"/>
      <c r="MHY31" s="382"/>
      <c r="MHZ31" s="382"/>
      <c r="MIA31" s="382"/>
      <c r="MIB31" s="382"/>
      <c r="MIC31" s="382"/>
      <c r="MID31" s="382"/>
      <c r="MIE31" s="382"/>
      <c r="MIF31" s="382"/>
      <c r="MIG31" s="382"/>
      <c r="MIH31" s="382"/>
      <c r="MII31" s="382"/>
      <c r="MIJ31" s="382"/>
      <c r="MIK31" s="382"/>
      <c r="MIL31" s="382"/>
      <c r="MIM31" s="382"/>
      <c r="MIN31" s="382"/>
      <c r="MIO31" s="382"/>
      <c r="MIP31" s="382"/>
      <c r="MIQ31" s="382"/>
      <c r="MIR31" s="382"/>
      <c r="MIS31" s="382"/>
      <c r="MIT31" s="382"/>
      <c r="MIU31" s="382"/>
      <c r="MIV31" s="382"/>
      <c r="MIW31" s="382"/>
      <c r="MIX31" s="382"/>
      <c r="MIY31" s="382"/>
      <c r="MIZ31" s="382"/>
      <c r="MJA31" s="382"/>
      <c r="MJB31" s="382"/>
      <c r="MJC31" s="382"/>
      <c r="MJD31" s="382"/>
      <c r="MJE31" s="382"/>
      <c r="MJF31" s="382"/>
      <c r="MJG31" s="382"/>
      <c r="MJH31" s="382"/>
      <c r="MJI31" s="382"/>
      <c r="MJJ31" s="382"/>
      <c r="MJK31" s="382"/>
      <c r="MJL31" s="382"/>
      <c r="MJM31" s="382"/>
      <c r="MJN31" s="382"/>
      <c r="MJO31" s="382"/>
      <c r="MJP31" s="382"/>
      <c r="MJQ31" s="382"/>
      <c r="MJR31" s="382"/>
      <c r="MJS31" s="382"/>
      <c r="MJT31" s="382"/>
      <c r="MJU31" s="382"/>
      <c r="MJV31" s="382"/>
      <c r="MJW31" s="382"/>
      <c r="MJX31" s="382"/>
      <c r="MJY31" s="382"/>
      <c r="MJZ31" s="382"/>
      <c r="MKA31" s="382"/>
      <c r="MKB31" s="382"/>
      <c r="MKC31" s="382"/>
      <c r="MKD31" s="382"/>
      <c r="MKE31" s="382"/>
      <c r="MKF31" s="382"/>
      <c r="MKG31" s="382"/>
      <c r="MKH31" s="382"/>
      <c r="MKI31" s="382"/>
      <c r="MKJ31" s="382"/>
      <c r="MKK31" s="382"/>
      <c r="MKL31" s="382"/>
      <c r="MKM31" s="382"/>
      <c r="MKN31" s="382"/>
      <c r="MKO31" s="382"/>
      <c r="MKP31" s="382"/>
      <c r="MKQ31" s="382"/>
      <c r="MKR31" s="382"/>
      <c r="MKS31" s="382"/>
      <c r="MKT31" s="382"/>
      <c r="MKU31" s="382"/>
      <c r="MKV31" s="382"/>
      <c r="MKW31" s="382"/>
      <c r="MKX31" s="382"/>
      <c r="MKY31" s="382"/>
      <c r="MKZ31" s="382"/>
      <c r="MLA31" s="382"/>
      <c r="MLB31" s="382"/>
      <c r="MLC31" s="382"/>
      <c r="MLD31" s="382"/>
      <c r="MLE31" s="382"/>
      <c r="MLF31" s="382"/>
      <c r="MLG31" s="382"/>
      <c r="MLH31" s="382"/>
      <c r="MLI31" s="382"/>
      <c r="MLJ31" s="382"/>
      <c r="MLK31" s="382"/>
      <c r="MLL31" s="382"/>
      <c r="MLM31" s="382"/>
      <c r="MLN31" s="382"/>
      <c r="MLO31" s="382"/>
      <c r="MLP31" s="382"/>
      <c r="MLQ31" s="382"/>
      <c r="MLR31" s="382"/>
      <c r="MLS31" s="382"/>
      <c r="MLT31" s="382"/>
      <c r="MLU31" s="382"/>
      <c r="MLV31" s="382"/>
      <c r="MLW31" s="382"/>
      <c r="MLX31" s="382"/>
      <c r="MLY31" s="382"/>
      <c r="MLZ31" s="382"/>
      <c r="MMA31" s="382"/>
      <c r="MMB31" s="382"/>
      <c r="MMC31" s="382"/>
      <c r="MMD31" s="382"/>
      <c r="MME31" s="382"/>
      <c r="MMF31" s="382"/>
      <c r="MMG31" s="382"/>
      <c r="MMH31" s="382"/>
      <c r="MMI31" s="382"/>
      <c r="MMJ31" s="382"/>
      <c r="MMK31" s="382"/>
      <c r="MML31" s="382"/>
      <c r="MMM31" s="382"/>
      <c r="MMN31" s="382"/>
      <c r="MMO31" s="382"/>
      <c r="MMP31" s="382"/>
      <c r="MMQ31" s="382"/>
      <c r="MMR31" s="382"/>
      <c r="MMS31" s="382"/>
      <c r="MMT31" s="382"/>
      <c r="MMU31" s="382"/>
      <c r="MMV31" s="382"/>
      <c r="MMW31" s="382"/>
      <c r="MMX31" s="382"/>
      <c r="MMY31" s="382"/>
      <c r="MMZ31" s="382"/>
      <c r="MNA31" s="382"/>
      <c r="MNB31" s="382"/>
      <c r="MNC31" s="382"/>
      <c r="MND31" s="382"/>
      <c r="MNE31" s="382"/>
      <c r="MNF31" s="382"/>
      <c r="MNG31" s="382"/>
      <c r="MNH31" s="382"/>
      <c r="MNI31" s="382"/>
      <c r="MNJ31" s="382"/>
      <c r="MNK31" s="382"/>
      <c r="MNL31" s="382"/>
      <c r="MNM31" s="382"/>
      <c r="MNN31" s="382"/>
      <c r="MNO31" s="382"/>
      <c r="MNP31" s="382"/>
      <c r="MNQ31" s="382"/>
      <c r="MNR31" s="382"/>
      <c r="MNS31" s="382"/>
      <c r="MNT31" s="382"/>
      <c r="MNU31" s="382"/>
      <c r="MNV31" s="382"/>
      <c r="MNW31" s="382"/>
      <c r="MNX31" s="382"/>
      <c r="MNY31" s="382"/>
      <c r="MNZ31" s="382"/>
      <c r="MOA31" s="382"/>
      <c r="MOB31" s="382"/>
      <c r="MOC31" s="382"/>
      <c r="MOD31" s="382"/>
      <c r="MOE31" s="382"/>
      <c r="MOF31" s="382"/>
      <c r="MOG31" s="382"/>
      <c r="MOH31" s="382"/>
      <c r="MOI31" s="382"/>
      <c r="MOJ31" s="382"/>
      <c r="MOK31" s="382"/>
      <c r="MOL31" s="382"/>
      <c r="MOM31" s="382"/>
      <c r="MON31" s="382"/>
      <c r="MOO31" s="382"/>
      <c r="MOP31" s="382"/>
      <c r="MOQ31" s="382"/>
      <c r="MOR31" s="382"/>
      <c r="MOS31" s="382"/>
      <c r="MOT31" s="382"/>
      <c r="MOU31" s="382"/>
      <c r="MOV31" s="382"/>
      <c r="MOW31" s="382"/>
      <c r="MOX31" s="382"/>
      <c r="MOY31" s="382"/>
      <c r="MOZ31" s="382"/>
      <c r="MPA31" s="382"/>
      <c r="MPB31" s="382"/>
      <c r="MPC31" s="382"/>
      <c r="MPD31" s="382"/>
      <c r="MPE31" s="382"/>
      <c r="MPF31" s="382"/>
      <c r="MPG31" s="382"/>
      <c r="MPH31" s="382"/>
      <c r="MPI31" s="382"/>
      <c r="MPJ31" s="382"/>
      <c r="MPK31" s="382"/>
      <c r="MPL31" s="382"/>
      <c r="MPM31" s="382"/>
      <c r="MPN31" s="382"/>
      <c r="MPO31" s="382"/>
      <c r="MPP31" s="382"/>
      <c r="MPQ31" s="382"/>
      <c r="MPR31" s="382"/>
      <c r="MPS31" s="382"/>
      <c r="MPT31" s="382"/>
      <c r="MPU31" s="382"/>
      <c r="MPV31" s="382"/>
      <c r="MPW31" s="382"/>
      <c r="MPX31" s="382"/>
      <c r="MPY31" s="382"/>
      <c r="MPZ31" s="382"/>
      <c r="MQA31" s="382"/>
      <c r="MQB31" s="382"/>
      <c r="MQC31" s="382"/>
      <c r="MQD31" s="382"/>
      <c r="MQE31" s="382"/>
      <c r="MQF31" s="382"/>
      <c r="MQG31" s="382"/>
      <c r="MQH31" s="382"/>
      <c r="MQI31" s="382"/>
      <c r="MQJ31" s="382"/>
      <c r="MQK31" s="382"/>
      <c r="MQL31" s="382"/>
      <c r="MQM31" s="382"/>
      <c r="MQN31" s="382"/>
      <c r="MQO31" s="382"/>
      <c r="MQP31" s="382"/>
      <c r="MQQ31" s="382"/>
      <c r="MQR31" s="382"/>
      <c r="MQS31" s="382"/>
      <c r="MQT31" s="382"/>
      <c r="MQU31" s="382"/>
      <c r="MQV31" s="382"/>
      <c r="MQW31" s="382"/>
      <c r="MQX31" s="382"/>
      <c r="MQY31" s="382"/>
      <c r="MQZ31" s="382"/>
      <c r="MRA31" s="382"/>
      <c r="MRB31" s="382"/>
      <c r="MRC31" s="382"/>
      <c r="MRD31" s="382"/>
      <c r="MRE31" s="382"/>
      <c r="MRF31" s="382"/>
      <c r="MRG31" s="382"/>
      <c r="MRH31" s="382"/>
      <c r="MRI31" s="382"/>
      <c r="MRJ31" s="382"/>
      <c r="MRK31" s="382"/>
      <c r="MRL31" s="382"/>
      <c r="MRM31" s="382"/>
      <c r="MRN31" s="382"/>
      <c r="MRO31" s="382"/>
      <c r="MRP31" s="382"/>
      <c r="MRQ31" s="382"/>
      <c r="MRR31" s="382"/>
      <c r="MRS31" s="382"/>
      <c r="MRT31" s="382"/>
      <c r="MRU31" s="382"/>
      <c r="MRV31" s="382"/>
      <c r="MRW31" s="382"/>
      <c r="MRX31" s="382"/>
      <c r="MRY31" s="382"/>
      <c r="MRZ31" s="382"/>
      <c r="MSA31" s="382"/>
      <c r="MSB31" s="382"/>
      <c r="MSC31" s="382"/>
      <c r="MSD31" s="382"/>
      <c r="MSE31" s="382"/>
      <c r="MSF31" s="382"/>
      <c r="MSG31" s="382"/>
      <c r="MSH31" s="382"/>
      <c r="MSI31" s="382"/>
      <c r="MSJ31" s="382"/>
      <c r="MSK31" s="382"/>
      <c r="MSL31" s="382"/>
      <c r="MSM31" s="382"/>
      <c r="MSN31" s="382"/>
      <c r="MSO31" s="382"/>
      <c r="MSP31" s="382"/>
      <c r="MSQ31" s="382"/>
      <c r="MSR31" s="382"/>
      <c r="MSS31" s="382"/>
      <c r="MST31" s="382"/>
      <c r="MSU31" s="382"/>
      <c r="MSV31" s="382"/>
      <c r="MSW31" s="382"/>
      <c r="MSX31" s="382"/>
      <c r="MSY31" s="382"/>
      <c r="MSZ31" s="382"/>
      <c r="MTA31" s="382"/>
      <c r="MTB31" s="382"/>
      <c r="MTC31" s="382"/>
      <c r="MTD31" s="382"/>
      <c r="MTE31" s="382"/>
      <c r="MTF31" s="382"/>
      <c r="MTG31" s="382"/>
      <c r="MTH31" s="382"/>
      <c r="MTI31" s="382"/>
      <c r="MTJ31" s="382"/>
      <c r="MTK31" s="382"/>
      <c r="MTL31" s="382"/>
      <c r="MTM31" s="382"/>
      <c r="MTN31" s="382"/>
      <c r="MTO31" s="382"/>
      <c r="MTP31" s="382"/>
      <c r="MTQ31" s="382"/>
      <c r="MTR31" s="382"/>
      <c r="MTS31" s="382"/>
      <c r="MTT31" s="382"/>
      <c r="MTU31" s="382"/>
      <c r="MTV31" s="382"/>
      <c r="MTW31" s="382"/>
      <c r="MTX31" s="382"/>
      <c r="MTY31" s="382"/>
      <c r="MTZ31" s="382"/>
      <c r="MUA31" s="382"/>
      <c r="MUB31" s="382"/>
      <c r="MUC31" s="382"/>
      <c r="MUD31" s="382"/>
      <c r="MUE31" s="382"/>
      <c r="MUF31" s="382"/>
      <c r="MUG31" s="382"/>
      <c r="MUH31" s="382"/>
      <c r="MUI31" s="382"/>
      <c r="MUJ31" s="382"/>
      <c r="MUK31" s="382"/>
      <c r="MUL31" s="382"/>
      <c r="MUM31" s="382"/>
      <c r="MUN31" s="382"/>
      <c r="MUO31" s="382"/>
      <c r="MUP31" s="382"/>
      <c r="MUQ31" s="382"/>
      <c r="MUR31" s="382"/>
      <c r="MUS31" s="382"/>
      <c r="MUT31" s="382"/>
      <c r="MUU31" s="382"/>
      <c r="MUV31" s="382"/>
      <c r="MUW31" s="382"/>
      <c r="MUX31" s="382"/>
      <c r="MUY31" s="382"/>
      <c r="MUZ31" s="382"/>
      <c r="MVA31" s="382"/>
      <c r="MVB31" s="382"/>
      <c r="MVC31" s="382"/>
      <c r="MVD31" s="382"/>
      <c r="MVE31" s="382"/>
      <c r="MVF31" s="382"/>
      <c r="MVG31" s="382"/>
      <c r="MVH31" s="382"/>
      <c r="MVI31" s="382"/>
      <c r="MVJ31" s="382"/>
      <c r="MVK31" s="382"/>
      <c r="MVL31" s="382"/>
      <c r="MVM31" s="382"/>
      <c r="MVN31" s="382"/>
      <c r="MVO31" s="382"/>
      <c r="MVP31" s="382"/>
      <c r="MVQ31" s="382"/>
      <c r="MVR31" s="382"/>
      <c r="MVS31" s="382"/>
      <c r="MVT31" s="382"/>
      <c r="MVU31" s="382"/>
      <c r="MVV31" s="382"/>
      <c r="MVW31" s="382"/>
      <c r="MVX31" s="382"/>
      <c r="MVY31" s="382"/>
      <c r="MVZ31" s="382"/>
      <c r="MWA31" s="382"/>
      <c r="MWB31" s="382"/>
      <c r="MWC31" s="382"/>
      <c r="MWD31" s="382"/>
      <c r="MWE31" s="382"/>
      <c r="MWF31" s="382"/>
      <c r="MWG31" s="382"/>
      <c r="MWH31" s="382"/>
      <c r="MWI31" s="382"/>
      <c r="MWJ31" s="382"/>
      <c r="MWK31" s="382"/>
      <c r="MWL31" s="382"/>
      <c r="MWM31" s="382"/>
      <c r="MWN31" s="382"/>
      <c r="MWO31" s="382"/>
      <c r="MWP31" s="382"/>
      <c r="MWQ31" s="382"/>
      <c r="MWR31" s="382"/>
      <c r="MWS31" s="382"/>
      <c r="MWT31" s="382"/>
      <c r="MWU31" s="382"/>
      <c r="MWV31" s="382"/>
      <c r="MWW31" s="382"/>
      <c r="MWX31" s="382"/>
      <c r="MWY31" s="382"/>
      <c r="MWZ31" s="382"/>
      <c r="MXA31" s="382"/>
      <c r="MXB31" s="382"/>
      <c r="MXC31" s="382"/>
      <c r="MXD31" s="382"/>
      <c r="MXE31" s="382"/>
      <c r="MXF31" s="382"/>
      <c r="MXG31" s="382"/>
      <c r="MXH31" s="382"/>
      <c r="MXI31" s="382"/>
      <c r="MXJ31" s="382"/>
      <c r="MXK31" s="382"/>
      <c r="MXL31" s="382"/>
      <c r="MXM31" s="382"/>
      <c r="MXN31" s="382"/>
      <c r="MXO31" s="382"/>
      <c r="MXP31" s="382"/>
      <c r="MXQ31" s="382"/>
      <c r="MXR31" s="382"/>
      <c r="MXS31" s="382"/>
      <c r="MXT31" s="382"/>
      <c r="MXU31" s="382"/>
      <c r="MXV31" s="382"/>
      <c r="MXW31" s="382"/>
      <c r="MXX31" s="382"/>
      <c r="MXY31" s="382"/>
      <c r="MXZ31" s="382"/>
      <c r="MYA31" s="382"/>
      <c r="MYB31" s="382"/>
      <c r="MYC31" s="382"/>
      <c r="MYD31" s="382"/>
      <c r="MYE31" s="382"/>
      <c r="MYF31" s="382"/>
      <c r="MYG31" s="382"/>
      <c r="MYH31" s="382"/>
      <c r="MYI31" s="382"/>
      <c r="MYJ31" s="382"/>
      <c r="MYK31" s="382"/>
      <c r="MYL31" s="382"/>
      <c r="MYM31" s="382"/>
      <c r="MYN31" s="382"/>
      <c r="MYO31" s="382"/>
      <c r="MYP31" s="382"/>
      <c r="MYQ31" s="382"/>
      <c r="MYR31" s="382"/>
      <c r="MYS31" s="382"/>
      <c r="MYT31" s="382"/>
      <c r="MYU31" s="382"/>
      <c r="MYV31" s="382"/>
      <c r="MYW31" s="382"/>
      <c r="MYX31" s="382"/>
      <c r="MYY31" s="382"/>
      <c r="MYZ31" s="382"/>
      <c r="MZA31" s="382"/>
      <c r="MZB31" s="382"/>
      <c r="MZC31" s="382"/>
      <c r="MZD31" s="382"/>
      <c r="MZE31" s="382"/>
      <c r="MZF31" s="382"/>
      <c r="MZG31" s="382"/>
      <c r="MZH31" s="382"/>
      <c r="MZI31" s="382"/>
      <c r="MZJ31" s="382"/>
      <c r="MZK31" s="382"/>
      <c r="MZL31" s="382"/>
      <c r="MZM31" s="382"/>
      <c r="MZN31" s="382"/>
      <c r="MZO31" s="382"/>
      <c r="MZP31" s="382"/>
      <c r="MZQ31" s="382"/>
      <c r="MZR31" s="382"/>
      <c r="MZS31" s="382"/>
      <c r="MZT31" s="382"/>
      <c r="MZU31" s="382"/>
      <c r="MZV31" s="382"/>
      <c r="MZW31" s="382"/>
      <c r="MZX31" s="382"/>
      <c r="MZY31" s="382"/>
      <c r="MZZ31" s="382"/>
      <c r="NAA31" s="382"/>
      <c r="NAB31" s="382"/>
      <c r="NAC31" s="382"/>
      <c r="NAD31" s="382"/>
      <c r="NAE31" s="382"/>
      <c r="NAF31" s="382"/>
      <c r="NAG31" s="382"/>
      <c r="NAH31" s="382"/>
      <c r="NAI31" s="382"/>
      <c r="NAJ31" s="382"/>
      <c r="NAK31" s="382"/>
      <c r="NAL31" s="382"/>
      <c r="NAM31" s="382"/>
      <c r="NAN31" s="382"/>
      <c r="NAO31" s="382"/>
      <c r="NAP31" s="382"/>
      <c r="NAQ31" s="382"/>
      <c r="NAR31" s="382"/>
      <c r="NAS31" s="382"/>
      <c r="NAT31" s="382"/>
      <c r="NAU31" s="382"/>
      <c r="NAV31" s="382"/>
      <c r="NAW31" s="382"/>
      <c r="NAX31" s="382"/>
      <c r="NAY31" s="382"/>
      <c r="NAZ31" s="382"/>
      <c r="NBA31" s="382"/>
      <c r="NBB31" s="382"/>
      <c r="NBC31" s="382"/>
      <c r="NBD31" s="382"/>
      <c r="NBE31" s="382"/>
      <c r="NBF31" s="382"/>
      <c r="NBG31" s="382"/>
      <c r="NBH31" s="382"/>
      <c r="NBI31" s="382"/>
      <c r="NBJ31" s="382"/>
      <c r="NBK31" s="382"/>
      <c r="NBL31" s="382"/>
      <c r="NBM31" s="382"/>
      <c r="NBN31" s="382"/>
      <c r="NBO31" s="382"/>
      <c r="NBP31" s="382"/>
      <c r="NBQ31" s="382"/>
      <c r="NBR31" s="382"/>
      <c r="NBS31" s="382"/>
      <c r="NBT31" s="382"/>
      <c r="NBU31" s="382"/>
      <c r="NBV31" s="382"/>
      <c r="NBW31" s="382"/>
      <c r="NBX31" s="382"/>
      <c r="NBY31" s="382"/>
      <c r="NBZ31" s="382"/>
      <c r="NCA31" s="382"/>
      <c r="NCB31" s="382"/>
      <c r="NCC31" s="382"/>
      <c r="NCD31" s="382"/>
      <c r="NCE31" s="382"/>
      <c r="NCF31" s="382"/>
      <c r="NCG31" s="382"/>
      <c r="NCH31" s="382"/>
      <c r="NCI31" s="382"/>
      <c r="NCJ31" s="382"/>
      <c r="NCK31" s="382"/>
      <c r="NCL31" s="382"/>
      <c r="NCM31" s="382"/>
      <c r="NCN31" s="382"/>
      <c r="NCO31" s="382"/>
      <c r="NCP31" s="382"/>
      <c r="NCQ31" s="382"/>
      <c r="NCR31" s="382"/>
      <c r="NCS31" s="382"/>
      <c r="NCT31" s="382"/>
      <c r="NCU31" s="382"/>
      <c r="NCV31" s="382"/>
      <c r="NCW31" s="382"/>
      <c r="NCX31" s="382"/>
      <c r="NCY31" s="382"/>
      <c r="NCZ31" s="382"/>
      <c r="NDA31" s="382"/>
      <c r="NDB31" s="382"/>
      <c r="NDC31" s="382"/>
      <c r="NDD31" s="382"/>
      <c r="NDE31" s="382"/>
      <c r="NDF31" s="382"/>
      <c r="NDG31" s="382"/>
      <c r="NDH31" s="382"/>
      <c r="NDI31" s="382"/>
      <c r="NDJ31" s="382"/>
      <c r="NDK31" s="382"/>
      <c r="NDL31" s="382"/>
      <c r="NDM31" s="382"/>
      <c r="NDN31" s="382"/>
      <c r="NDO31" s="382"/>
      <c r="NDP31" s="382"/>
      <c r="NDQ31" s="382"/>
      <c r="NDR31" s="382"/>
      <c r="NDS31" s="382"/>
      <c r="NDT31" s="382"/>
      <c r="NDU31" s="382"/>
      <c r="NDV31" s="382"/>
      <c r="NDW31" s="382"/>
      <c r="NDX31" s="382"/>
      <c r="NDY31" s="382"/>
      <c r="NDZ31" s="382"/>
      <c r="NEA31" s="382"/>
      <c r="NEB31" s="382"/>
      <c r="NEC31" s="382"/>
      <c r="NED31" s="382"/>
      <c r="NEE31" s="382"/>
      <c r="NEF31" s="382"/>
      <c r="NEG31" s="382"/>
      <c r="NEH31" s="382"/>
      <c r="NEI31" s="382"/>
      <c r="NEJ31" s="382"/>
      <c r="NEK31" s="382"/>
      <c r="NEL31" s="382"/>
      <c r="NEM31" s="382"/>
      <c r="NEN31" s="382"/>
      <c r="NEO31" s="382"/>
      <c r="NEP31" s="382"/>
      <c r="NEQ31" s="382"/>
      <c r="NER31" s="382"/>
      <c r="NES31" s="382"/>
      <c r="NET31" s="382"/>
      <c r="NEU31" s="382"/>
      <c r="NEV31" s="382"/>
      <c r="NEW31" s="382"/>
      <c r="NEX31" s="382"/>
      <c r="NEY31" s="382"/>
      <c r="NEZ31" s="382"/>
      <c r="NFA31" s="382"/>
      <c r="NFB31" s="382"/>
      <c r="NFC31" s="382"/>
      <c r="NFD31" s="382"/>
      <c r="NFE31" s="382"/>
      <c r="NFF31" s="382"/>
      <c r="NFG31" s="382"/>
      <c r="NFH31" s="382"/>
      <c r="NFI31" s="382"/>
      <c r="NFJ31" s="382"/>
      <c r="NFK31" s="382"/>
      <c r="NFL31" s="382"/>
      <c r="NFM31" s="382"/>
      <c r="NFN31" s="382"/>
      <c r="NFO31" s="382"/>
      <c r="NFP31" s="382"/>
      <c r="NFQ31" s="382"/>
      <c r="NFR31" s="382"/>
      <c r="NFS31" s="382"/>
      <c r="NFT31" s="382"/>
      <c r="NFU31" s="382"/>
      <c r="NFV31" s="382"/>
      <c r="NFW31" s="382"/>
      <c r="NFX31" s="382"/>
      <c r="NFY31" s="382"/>
      <c r="NFZ31" s="382"/>
      <c r="NGA31" s="382"/>
      <c r="NGB31" s="382"/>
      <c r="NGC31" s="382"/>
      <c r="NGD31" s="382"/>
      <c r="NGE31" s="382"/>
      <c r="NGF31" s="382"/>
      <c r="NGG31" s="382"/>
      <c r="NGH31" s="382"/>
      <c r="NGI31" s="382"/>
      <c r="NGJ31" s="382"/>
      <c r="NGK31" s="382"/>
      <c r="NGL31" s="382"/>
      <c r="NGM31" s="382"/>
      <c r="NGN31" s="382"/>
      <c r="NGO31" s="382"/>
      <c r="NGP31" s="382"/>
      <c r="NGQ31" s="382"/>
      <c r="NGR31" s="382"/>
      <c r="NGS31" s="382"/>
      <c r="NGT31" s="382"/>
      <c r="NGU31" s="382"/>
      <c r="NGV31" s="382"/>
      <c r="NGW31" s="382"/>
      <c r="NGX31" s="382"/>
      <c r="NGY31" s="382"/>
      <c r="NGZ31" s="382"/>
      <c r="NHA31" s="382"/>
      <c r="NHB31" s="382"/>
      <c r="NHC31" s="382"/>
      <c r="NHD31" s="382"/>
      <c r="NHE31" s="382"/>
      <c r="NHF31" s="382"/>
      <c r="NHG31" s="382"/>
      <c r="NHH31" s="382"/>
      <c r="NHI31" s="382"/>
      <c r="NHJ31" s="382"/>
      <c r="NHK31" s="382"/>
      <c r="NHL31" s="382"/>
      <c r="NHM31" s="382"/>
      <c r="NHN31" s="382"/>
      <c r="NHO31" s="382"/>
      <c r="NHP31" s="382"/>
      <c r="NHQ31" s="382"/>
      <c r="NHR31" s="382"/>
      <c r="NHS31" s="382"/>
      <c r="NHT31" s="382"/>
      <c r="NHU31" s="382"/>
      <c r="NHV31" s="382"/>
      <c r="NHW31" s="382"/>
      <c r="NHX31" s="382"/>
      <c r="NHY31" s="382"/>
      <c r="NHZ31" s="382"/>
      <c r="NIA31" s="382"/>
      <c r="NIB31" s="382"/>
      <c r="NIC31" s="382"/>
      <c r="NID31" s="382"/>
      <c r="NIE31" s="382"/>
      <c r="NIF31" s="382"/>
      <c r="NIG31" s="382"/>
      <c r="NIH31" s="382"/>
      <c r="NII31" s="382"/>
      <c r="NIJ31" s="382"/>
      <c r="NIK31" s="382"/>
      <c r="NIL31" s="382"/>
      <c r="NIM31" s="382"/>
      <c r="NIN31" s="382"/>
      <c r="NIO31" s="382"/>
      <c r="NIP31" s="382"/>
      <c r="NIQ31" s="382"/>
      <c r="NIR31" s="382"/>
      <c r="NIS31" s="382"/>
      <c r="NIT31" s="382"/>
      <c r="NIU31" s="382"/>
      <c r="NIV31" s="382"/>
      <c r="NIW31" s="382"/>
      <c r="NIX31" s="382"/>
      <c r="NIY31" s="382"/>
      <c r="NIZ31" s="382"/>
      <c r="NJA31" s="382"/>
      <c r="NJB31" s="382"/>
      <c r="NJC31" s="382"/>
      <c r="NJD31" s="382"/>
      <c r="NJE31" s="382"/>
      <c r="NJF31" s="382"/>
      <c r="NJG31" s="382"/>
      <c r="NJH31" s="382"/>
      <c r="NJI31" s="382"/>
      <c r="NJJ31" s="382"/>
      <c r="NJK31" s="382"/>
      <c r="NJL31" s="382"/>
      <c r="NJM31" s="382"/>
      <c r="NJN31" s="382"/>
      <c r="NJO31" s="382"/>
      <c r="NJP31" s="382"/>
      <c r="NJQ31" s="382"/>
      <c r="NJR31" s="382"/>
      <c r="NJS31" s="382"/>
      <c r="NJT31" s="382"/>
      <c r="NJU31" s="382"/>
      <c r="NJV31" s="382"/>
      <c r="NJW31" s="382"/>
      <c r="NJX31" s="382"/>
      <c r="NJY31" s="382"/>
      <c r="NJZ31" s="382"/>
      <c r="NKA31" s="382"/>
      <c r="NKB31" s="382"/>
      <c r="NKC31" s="382"/>
      <c r="NKD31" s="382"/>
      <c r="NKE31" s="382"/>
      <c r="NKF31" s="382"/>
      <c r="NKG31" s="382"/>
      <c r="NKH31" s="382"/>
      <c r="NKI31" s="382"/>
      <c r="NKJ31" s="382"/>
      <c r="NKK31" s="382"/>
      <c r="NKL31" s="382"/>
      <c r="NKM31" s="382"/>
      <c r="NKN31" s="382"/>
      <c r="NKO31" s="382"/>
      <c r="NKP31" s="382"/>
      <c r="NKQ31" s="382"/>
      <c r="NKR31" s="382"/>
      <c r="NKS31" s="382"/>
      <c r="NKT31" s="382"/>
      <c r="NKU31" s="382"/>
      <c r="NKV31" s="382"/>
      <c r="NKW31" s="382"/>
      <c r="NKX31" s="382"/>
      <c r="NKY31" s="382"/>
      <c r="NKZ31" s="382"/>
      <c r="NLA31" s="382"/>
      <c r="NLB31" s="382"/>
      <c r="NLC31" s="382"/>
      <c r="NLD31" s="382"/>
      <c r="NLE31" s="382"/>
      <c r="NLF31" s="382"/>
      <c r="NLG31" s="382"/>
      <c r="NLH31" s="382"/>
      <c r="NLI31" s="382"/>
      <c r="NLJ31" s="382"/>
      <c r="NLK31" s="382"/>
      <c r="NLL31" s="382"/>
      <c r="NLM31" s="382"/>
      <c r="NLN31" s="382"/>
      <c r="NLO31" s="382"/>
      <c r="NLP31" s="382"/>
      <c r="NLQ31" s="382"/>
      <c r="NLR31" s="382"/>
      <c r="NLS31" s="382"/>
      <c r="NLT31" s="382"/>
      <c r="NLU31" s="382"/>
      <c r="NLV31" s="382"/>
      <c r="NLW31" s="382"/>
      <c r="NLX31" s="382"/>
      <c r="NLY31" s="382"/>
      <c r="NLZ31" s="382"/>
      <c r="NMA31" s="382"/>
      <c r="NMB31" s="382"/>
      <c r="NMC31" s="382"/>
      <c r="NMD31" s="382"/>
      <c r="NME31" s="382"/>
      <c r="NMF31" s="382"/>
      <c r="NMG31" s="382"/>
      <c r="NMH31" s="382"/>
      <c r="NMI31" s="382"/>
      <c r="NMJ31" s="382"/>
      <c r="NMK31" s="382"/>
      <c r="NML31" s="382"/>
      <c r="NMM31" s="382"/>
      <c r="NMN31" s="382"/>
      <c r="NMO31" s="382"/>
      <c r="NMP31" s="382"/>
      <c r="NMQ31" s="382"/>
      <c r="NMR31" s="382"/>
      <c r="NMS31" s="382"/>
      <c r="NMT31" s="382"/>
      <c r="NMU31" s="382"/>
      <c r="NMV31" s="382"/>
      <c r="NMW31" s="382"/>
      <c r="NMX31" s="382"/>
      <c r="NMY31" s="382"/>
      <c r="NMZ31" s="382"/>
      <c r="NNA31" s="382"/>
      <c r="NNB31" s="382"/>
      <c r="NNC31" s="382"/>
      <c r="NND31" s="382"/>
      <c r="NNE31" s="382"/>
      <c r="NNF31" s="382"/>
      <c r="NNG31" s="382"/>
      <c r="NNH31" s="382"/>
      <c r="NNI31" s="382"/>
      <c r="NNJ31" s="382"/>
      <c r="NNK31" s="382"/>
      <c r="NNL31" s="382"/>
      <c r="NNM31" s="382"/>
      <c r="NNN31" s="382"/>
      <c r="NNO31" s="382"/>
      <c r="NNP31" s="382"/>
      <c r="NNQ31" s="382"/>
      <c r="NNR31" s="382"/>
      <c r="NNS31" s="382"/>
      <c r="NNT31" s="382"/>
      <c r="NNU31" s="382"/>
      <c r="NNV31" s="382"/>
      <c r="NNW31" s="382"/>
      <c r="NNX31" s="382"/>
      <c r="NNY31" s="382"/>
      <c r="NNZ31" s="382"/>
      <c r="NOA31" s="382"/>
      <c r="NOB31" s="382"/>
      <c r="NOC31" s="382"/>
      <c r="NOD31" s="382"/>
      <c r="NOE31" s="382"/>
      <c r="NOF31" s="382"/>
      <c r="NOG31" s="382"/>
      <c r="NOH31" s="382"/>
      <c r="NOI31" s="382"/>
      <c r="NOJ31" s="382"/>
      <c r="NOK31" s="382"/>
      <c r="NOL31" s="382"/>
      <c r="NOM31" s="382"/>
      <c r="NON31" s="382"/>
      <c r="NOO31" s="382"/>
      <c r="NOP31" s="382"/>
      <c r="NOQ31" s="382"/>
      <c r="NOR31" s="382"/>
      <c r="NOS31" s="382"/>
      <c r="NOT31" s="382"/>
      <c r="NOU31" s="382"/>
      <c r="NOV31" s="382"/>
      <c r="NOW31" s="382"/>
      <c r="NOX31" s="382"/>
      <c r="NOY31" s="382"/>
      <c r="NOZ31" s="382"/>
      <c r="NPA31" s="382"/>
      <c r="NPB31" s="382"/>
      <c r="NPC31" s="382"/>
      <c r="NPD31" s="382"/>
      <c r="NPE31" s="382"/>
      <c r="NPF31" s="382"/>
      <c r="NPG31" s="382"/>
      <c r="NPH31" s="382"/>
      <c r="NPI31" s="382"/>
      <c r="NPJ31" s="382"/>
      <c r="NPK31" s="382"/>
      <c r="NPL31" s="382"/>
      <c r="NPM31" s="382"/>
      <c r="NPN31" s="382"/>
      <c r="NPO31" s="382"/>
      <c r="NPP31" s="382"/>
      <c r="NPQ31" s="382"/>
      <c r="NPR31" s="382"/>
      <c r="NPS31" s="382"/>
      <c r="NPT31" s="382"/>
      <c r="NPU31" s="382"/>
      <c r="NPV31" s="382"/>
      <c r="NPW31" s="382"/>
      <c r="NPX31" s="382"/>
      <c r="NPY31" s="382"/>
      <c r="NPZ31" s="382"/>
      <c r="NQA31" s="382"/>
      <c r="NQB31" s="382"/>
      <c r="NQC31" s="382"/>
      <c r="NQD31" s="382"/>
      <c r="NQE31" s="382"/>
      <c r="NQF31" s="382"/>
      <c r="NQG31" s="382"/>
      <c r="NQH31" s="382"/>
      <c r="NQI31" s="382"/>
      <c r="NQJ31" s="382"/>
      <c r="NQK31" s="382"/>
      <c r="NQL31" s="382"/>
      <c r="NQM31" s="382"/>
      <c r="NQN31" s="382"/>
      <c r="NQO31" s="382"/>
      <c r="NQP31" s="382"/>
      <c r="NQQ31" s="382"/>
      <c r="NQR31" s="382"/>
      <c r="NQS31" s="382"/>
      <c r="NQT31" s="382"/>
      <c r="NQU31" s="382"/>
      <c r="NQV31" s="382"/>
      <c r="NQW31" s="382"/>
      <c r="NQX31" s="382"/>
      <c r="NQY31" s="382"/>
      <c r="NQZ31" s="382"/>
      <c r="NRA31" s="382"/>
      <c r="NRB31" s="382"/>
      <c r="NRC31" s="382"/>
      <c r="NRD31" s="382"/>
      <c r="NRE31" s="382"/>
      <c r="NRF31" s="382"/>
      <c r="NRG31" s="382"/>
      <c r="NRH31" s="382"/>
      <c r="NRI31" s="382"/>
      <c r="NRJ31" s="382"/>
      <c r="NRK31" s="382"/>
      <c r="NRL31" s="382"/>
      <c r="NRM31" s="382"/>
      <c r="NRN31" s="382"/>
      <c r="NRO31" s="382"/>
      <c r="NRP31" s="382"/>
      <c r="NRQ31" s="382"/>
      <c r="NRR31" s="382"/>
      <c r="NRS31" s="382"/>
      <c r="NRT31" s="382"/>
      <c r="NRU31" s="382"/>
      <c r="NRV31" s="382"/>
      <c r="NRW31" s="382"/>
      <c r="NRX31" s="382"/>
      <c r="NRY31" s="382"/>
      <c r="NRZ31" s="382"/>
      <c r="NSA31" s="382"/>
      <c r="NSB31" s="382"/>
      <c r="NSC31" s="382"/>
      <c r="NSD31" s="382"/>
      <c r="NSE31" s="382"/>
      <c r="NSF31" s="382"/>
      <c r="NSG31" s="382"/>
      <c r="NSH31" s="382"/>
      <c r="NSI31" s="382"/>
      <c r="NSJ31" s="382"/>
      <c r="NSK31" s="382"/>
      <c r="NSL31" s="382"/>
      <c r="NSM31" s="382"/>
      <c r="NSN31" s="382"/>
      <c r="NSO31" s="382"/>
      <c r="NSP31" s="382"/>
      <c r="NSQ31" s="382"/>
      <c r="NSR31" s="382"/>
      <c r="NSS31" s="382"/>
      <c r="NST31" s="382"/>
      <c r="NSU31" s="382"/>
      <c r="NSV31" s="382"/>
      <c r="NSW31" s="382"/>
      <c r="NSX31" s="382"/>
      <c r="NSY31" s="382"/>
      <c r="NSZ31" s="382"/>
      <c r="NTA31" s="382"/>
      <c r="NTB31" s="382"/>
      <c r="NTC31" s="382"/>
      <c r="NTD31" s="382"/>
      <c r="NTE31" s="382"/>
      <c r="NTF31" s="382"/>
      <c r="NTG31" s="382"/>
      <c r="NTH31" s="382"/>
      <c r="NTI31" s="382"/>
      <c r="NTJ31" s="382"/>
      <c r="NTK31" s="382"/>
      <c r="NTL31" s="382"/>
      <c r="NTM31" s="382"/>
      <c r="NTN31" s="382"/>
      <c r="NTO31" s="382"/>
      <c r="NTP31" s="382"/>
      <c r="NTQ31" s="382"/>
      <c r="NTR31" s="382"/>
      <c r="NTS31" s="382"/>
      <c r="NTT31" s="382"/>
      <c r="NTU31" s="382"/>
      <c r="NTV31" s="382"/>
      <c r="NTW31" s="382"/>
      <c r="NTX31" s="382"/>
      <c r="NTY31" s="382"/>
      <c r="NTZ31" s="382"/>
      <c r="NUA31" s="382"/>
      <c r="NUB31" s="382"/>
      <c r="NUC31" s="382"/>
      <c r="NUD31" s="382"/>
      <c r="NUE31" s="382"/>
      <c r="NUF31" s="382"/>
      <c r="NUG31" s="382"/>
      <c r="NUH31" s="382"/>
      <c r="NUI31" s="382"/>
      <c r="NUJ31" s="382"/>
      <c r="NUK31" s="382"/>
      <c r="NUL31" s="382"/>
      <c r="NUM31" s="382"/>
      <c r="NUN31" s="382"/>
      <c r="NUO31" s="382"/>
      <c r="NUP31" s="382"/>
      <c r="NUQ31" s="382"/>
      <c r="NUR31" s="382"/>
      <c r="NUS31" s="382"/>
      <c r="NUT31" s="382"/>
      <c r="NUU31" s="382"/>
      <c r="NUV31" s="382"/>
      <c r="NUW31" s="382"/>
      <c r="NUX31" s="382"/>
      <c r="NUY31" s="382"/>
      <c r="NUZ31" s="382"/>
      <c r="NVA31" s="382"/>
      <c r="NVB31" s="382"/>
      <c r="NVC31" s="382"/>
      <c r="NVD31" s="382"/>
      <c r="NVE31" s="382"/>
      <c r="NVF31" s="382"/>
      <c r="NVG31" s="382"/>
      <c r="NVH31" s="382"/>
      <c r="NVI31" s="382"/>
      <c r="NVJ31" s="382"/>
      <c r="NVK31" s="382"/>
      <c r="NVL31" s="382"/>
      <c r="NVM31" s="382"/>
      <c r="NVN31" s="382"/>
      <c r="NVO31" s="382"/>
      <c r="NVP31" s="382"/>
      <c r="NVQ31" s="382"/>
      <c r="NVR31" s="382"/>
      <c r="NVS31" s="382"/>
      <c r="NVT31" s="382"/>
      <c r="NVU31" s="382"/>
      <c r="NVV31" s="382"/>
      <c r="NVW31" s="382"/>
      <c r="NVX31" s="382"/>
      <c r="NVY31" s="382"/>
      <c r="NVZ31" s="382"/>
      <c r="NWA31" s="382"/>
      <c r="NWB31" s="382"/>
      <c r="NWC31" s="382"/>
      <c r="NWD31" s="382"/>
      <c r="NWE31" s="382"/>
      <c r="NWF31" s="382"/>
      <c r="NWG31" s="382"/>
      <c r="NWH31" s="382"/>
      <c r="NWI31" s="382"/>
      <c r="NWJ31" s="382"/>
      <c r="NWK31" s="382"/>
      <c r="NWL31" s="382"/>
      <c r="NWM31" s="382"/>
      <c r="NWN31" s="382"/>
      <c r="NWO31" s="382"/>
      <c r="NWP31" s="382"/>
      <c r="NWQ31" s="382"/>
      <c r="NWR31" s="382"/>
      <c r="NWS31" s="382"/>
      <c r="NWT31" s="382"/>
      <c r="NWU31" s="382"/>
      <c r="NWV31" s="382"/>
      <c r="NWW31" s="382"/>
      <c r="NWX31" s="382"/>
      <c r="NWY31" s="382"/>
      <c r="NWZ31" s="382"/>
      <c r="NXA31" s="382"/>
      <c r="NXB31" s="382"/>
      <c r="NXC31" s="382"/>
      <c r="NXD31" s="382"/>
      <c r="NXE31" s="382"/>
      <c r="NXF31" s="382"/>
      <c r="NXG31" s="382"/>
      <c r="NXH31" s="382"/>
      <c r="NXI31" s="382"/>
      <c r="NXJ31" s="382"/>
      <c r="NXK31" s="382"/>
      <c r="NXL31" s="382"/>
      <c r="NXM31" s="382"/>
      <c r="NXN31" s="382"/>
      <c r="NXO31" s="382"/>
      <c r="NXP31" s="382"/>
      <c r="NXQ31" s="382"/>
      <c r="NXR31" s="382"/>
      <c r="NXS31" s="382"/>
      <c r="NXT31" s="382"/>
      <c r="NXU31" s="382"/>
      <c r="NXV31" s="382"/>
      <c r="NXW31" s="382"/>
      <c r="NXX31" s="382"/>
      <c r="NXY31" s="382"/>
      <c r="NXZ31" s="382"/>
      <c r="NYA31" s="382"/>
      <c r="NYB31" s="382"/>
      <c r="NYC31" s="382"/>
      <c r="NYD31" s="382"/>
      <c r="NYE31" s="382"/>
      <c r="NYF31" s="382"/>
      <c r="NYG31" s="382"/>
      <c r="NYH31" s="382"/>
      <c r="NYI31" s="382"/>
      <c r="NYJ31" s="382"/>
      <c r="NYK31" s="382"/>
      <c r="NYL31" s="382"/>
      <c r="NYM31" s="382"/>
      <c r="NYN31" s="382"/>
      <c r="NYO31" s="382"/>
      <c r="NYP31" s="382"/>
      <c r="NYQ31" s="382"/>
      <c r="NYR31" s="382"/>
      <c r="NYS31" s="382"/>
      <c r="NYT31" s="382"/>
      <c r="NYU31" s="382"/>
      <c r="NYV31" s="382"/>
      <c r="NYW31" s="382"/>
      <c r="NYX31" s="382"/>
      <c r="NYY31" s="382"/>
      <c r="NYZ31" s="382"/>
      <c r="NZA31" s="382"/>
      <c r="NZB31" s="382"/>
      <c r="NZC31" s="382"/>
      <c r="NZD31" s="382"/>
      <c r="NZE31" s="382"/>
      <c r="NZF31" s="382"/>
      <c r="NZG31" s="382"/>
      <c r="NZH31" s="382"/>
      <c r="NZI31" s="382"/>
      <c r="NZJ31" s="382"/>
      <c r="NZK31" s="382"/>
      <c r="NZL31" s="382"/>
      <c r="NZM31" s="382"/>
      <c r="NZN31" s="382"/>
      <c r="NZO31" s="382"/>
      <c r="NZP31" s="382"/>
      <c r="NZQ31" s="382"/>
      <c r="NZR31" s="382"/>
      <c r="NZS31" s="382"/>
      <c r="NZT31" s="382"/>
      <c r="NZU31" s="382"/>
      <c r="NZV31" s="382"/>
      <c r="NZW31" s="382"/>
      <c r="NZX31" s="382"/>
      <c r="NZY31" s="382"/>
      <c r="NZZ31" s="382"/>
      <c r="OAA31" s="382"/>
      <c r="OAB31" s="382"/>
      <c r="OAC31" s="382"/>
      <c r="OAD31" s="382"/>
      <c r="OAE31" s="382"/>
      <c r="OAF31" s="382"/>
      <c r="OAG31" s="382"/>
      <c r="OAH31" s="382"/>
      <c r="OAI31" s="382"/>
      <c r="OAJ31" s="382"/>
      <c r="OAK31" s="382"/>
      <c r="OAL31" s="382"/>
      <c r="OAM31" s="382"/>
      <c r="OAN31" s="382"/>
      <c r="OAO31" s="382"/>
      <c r="OAP31" s="382"/>
      <c r="OAQ31" s="382"/>
      <c r="OAR31" s="382"/>
      <c r="OAS31" s="382"/>
      <c r="OAT31" s="382"/>
      <c r="OAU31" s="382"/>
      <c r="OAV31" s="382"/>
      <c r="OAW31" s="382"/>
      <c r="OAX31" s="382"/>
      <c r="OAY31" s="382"/>
      <c r="OAZ31" s="382"/>
      <c r="OBA31" s="382"/>
      <c r="OBB31" s="382"/>
      <c r="OBC31" s="382"/>
      <c r="OBD31" s="382"/>
      <c r="OBE31" s="382"/>
      <c r="OBF31" s="382"/>
      <c r="OBG31" s="382"/>
      <c r="OBH31" s="382"/>
      <c r="OBI31" s="382"/>
      <c r="OBJ31" s="382"/>
      <c r="OBK31" s="382"/>
      <c r="OBL31" s="382"/>
      <c r="OBM31" s="382"/>
      <c r="OBN31" s="382"/>
      <c r="OBO31" s="382"/>
      <c r="OBP31" s="382"/>
      <c r="OBQ31" s="382"/>
      <c r="OBR31" s="382"/>
      <c r="OBS31" s="382"/>
      <c r="OBT31" s="382"/>
      <c r="OBU31" s="382"/>
      <c r="OBV31" s="382"/>
      <c r="OBW31" s="382"/>
      <c r="OBX31" s="382"/>
      <c r="OBY31" s="382"/>
      <c r="OBZ31" s="382"/>
      <c r="OCA31" s="382"/>
      <c r="OCB31" s="382"/>
      <c r="OCC31" s="382"/>
      <c r="OCD31" s="382"/>
      <c r="OCE31" s="382"/>
      <c r="OCF31" s="382"/>
      <c r="OCG31" s="382"/>
      <c r="OCH31" s="382"/>
      <c r="OCI31" s="382"/>
      <c r="OCJ31" s="382"/>
      <c r="OCK31" s="382"/>
      <c r="OCL31" s="382"/>
      <c r="OCM31" s="382"/>
      <c r="OCN31" s="382"/>
      <c r="OCO31" s="382"/>
      <c r="OCP31" s="382"/>
      <c r="OCQ31" s="382"/>
      <c r="OCR31" s="382"/>
      <c r="OCS31" s="382"/>
      <c r="OCT31" s="382"/>
      <c r="OCU31" s="382"/>
      <c r="OCV31" s="382"/>
      <c r="OCW31" s="382"/>
      <c r="OCX31" s="382"/>
      <c r="OCY31" s="382"/>
      <c r="OCZ31" s="382"/>
      <c r="ODA31" s="382"/>
      <c r="ODB31" s="382"/>
      <c r="ODC31" s="382"/>
      <c r="ODD31" s="382"/>
      <c r="ODE31" s="382"/>
      <c r="ODF31" s="382"/>
      <c r="ODG31" s="382"/>
      <c r="ODH31" s="382"/>
      <c r="ODI31" s="382"/>
      <c r="ODJ31" s="382"/>
      <c r="ODK31" s="382"/>
      <c r="ODL31" s="382"/>
      <c r="ODM31" s="382"/>
      <c r="ODN31" s="382"/>
      <c r="ODO31" s="382"/>
      <c r="ODP31" s="382"/>
      <c r="ODQ31" s="382"/>
      <c r="ODR31" s="382"/>
      <c r="ODS31" s="382"/>
      <c r="ODT31" s="382"/>
      <c r="ODU31" s="382"/>
      <c r="ODV31" s="382"/>
      <c r="ODW31" s="382"/>
      <c r="ODX31" s="382"/>
      <c r="ODY31" s="382"/>
      <c r="ODZ31" s="382"/>
      <c r="OEA31" s="382"/>
      <c r="OEB31" s="382"/>
      <c r="OEC31" s="382"/>
      <c r="OED31" s="382"/>
      <c r="OEE31" s="382"/>
      <c r="OEF31" s="382"/>
      <c r="OEG31" s="382"/>
      <c r="OEH31" s="382"/>
      <c r="OEI31" s="382"/>
      <c r="OEJ31" s="382"/>
      <c r="OEK31" s="382"/>
      <c r="OEL31" s="382"/>
      <c r="OEM31" s="382"/>
      <c r="OEN31" s="382"/>
      <c r="OEO31" s="382"/>
      <c r="OEP31" s="382"/>
      <c r="OEQ31" s="382"/>
      <c r="OER31" s="382"/>
      <c r="OES31" s="382"/>
      <c r="OET31" s="382"/>
      <c r="OEU31" s="382"/>
      <c r="OEV31" s="382"/>
      <c r="OEW31" s="382"/>
      <c r="OEX31" s="382"/>
      <c r="OEY31" s="382"/>
      <c r="OEZ31" s="382"/>
      <c r="OFA31" s="382"/>
      <c r="OFB31" s="382"/>
      <c r="OFC31" s="382"/>
      <c r="OFD31" s="382"/>
      <c r="OFE31" s="382"/>
      <c r="OFF31" s="382"/>
      <c r="OFG31" s="382"/>
      <c r="OFH31" s="382"/>
      <c r="OFI31" s="382"/>
      <c r="OFJ31" s="382"/>
      <c r="OFK31" s="382"/>
      <c r="OFL31" s="382"/>
      <c r="OFM31" s="382"/>
      <c r="OFN31" s="382"/>
      <c r="OFO31" s="382"/>
      <c r="OFP31" s="382"/>
      <c r="OFQ31" s="382"/>
      <c r="OFR31" s="382"/>
      <c r="OFS31" s="382"/>
      <c r="OFT31" s="382"/>
      <c r="OFU31" s="382"/>
      <c r="OFV31" s="382"/>
      <c r="OFW31" s="382"/>
      <c r="OFX31" s="382"/>
      <c r="OFY31" s="382"/>
      <c r="OFZ31" s="382"/>
      <c r="OGA31" s="382"/>
      <c r="OGB31" s="382"/>
      <c r="OGC31" s="382"/>
      <c r="OGD31" s="382"/>
      <c r="OGE31" s="382"/>
      <c r="OGF31" s="382"/>
      <c r="OGG31" s="382"/>
      <c r="OGH31" s="382"/>
      <c r="OGI31" s="382"/>
      <c r="OGJ31" s="382"/>
      <c r="OGK31" s="382"/>
      <c r="OGL31" s="382"/>
      <c r="OGM31" s="382"/>
      <c r="OGN31" s="382"/>
      <c r="OGO31" s="382"/>
      <c r="OGP31" s="382"/>
      <c r="OGQ31" s="382"/>
      <c r="OGR31" s="382"/>
      <c r="OGS31" s="382"/>
      <c r="OGT31" s="382"/>
      <c r="OGU31" s="382"/>
      <c r="OGV31" s="382"/>
      <c r="OGW31" s="382"/>
      <c r="OGX31" s="382"/>
      <c r="OGY31" s="382"/>
      <c r="OGZ31" s="382"/>
      <c r="OHA31" s="382"/>
      <c r="OHB31" s="382"/>
      <c r="OHC31" s="382"/>
      <c r="OHD31" s="382"/>
      <c r="OHE31" s="382"/>
      <c r="OHF31" s="382"/>
      <c r="OHG31" s="382"/>
      <c r="OHH31" s="382"/>
      <c r="OHI31" s="382"/>
      <c r="OHJ31" s="382"/>
      <c r="OHK31" s="382"/>
      <c r="OHL31" s="382"/>
      <c r="OHM31" s="382"/>
      <c r="OHN31" s="382"/>
      <c r="OHO31" s="382"/>
      <c r="OHP31" s="382"/>
      <c r="OHQ31" s="382"/>
      <c r="OHR31" s="382"/>
      <c r="OHS31" s="382"/>
      <c r="OHT31" s="382"/>
      <c r="OHU31" s="382"/>
      <c r="OHV31" s="382"/>
      <c r="OHW31" s="382"/>
      <c r="OHX31" s="382"/>
      <c r="OHY31" s="382"/>
      <c r="OHZ31" s="382"/>
      <c r="OIA31" s="382"/>
      <c r="OIB31" s="382"/>
      <c r="OIC31" s="382"/>
      <c r="OID31" s="382"/>
      <c r="OIE31" s="382"/>
      <c r="OIF31" s="382"/>
      <c r="OIG31" s="382"/>
      <c r="OIH31" s="382"/>
      <c r="OII31" s="382"/>
      <c r="OIJ31" s="382"/>
      <c r="OIK31" s="382"/>
      <c r="OIL31" s="382"/>
      <c r="OIM31" s="382"/>
      <c r="OIN31" s="382"/>
      <c r="OIO31" s="382"/>
      <c r="OIP31" s="382"/>
      <c r="OIQ31" s="382"/>
      <c r="OIR31" s="382"/>
      <c r="OIS31" s="382"/>
      <c r="OIT31" s="382"/>
      <c r="OIU31" s="382"/>
      <c r="OIV31" s="382"/>
      <c r="OIW31" s="382"/>
      <c r="OIX31" s="382"/>
      <c r="OIY31" s="382"/>
      <c r="OIZ31" s="382"/>
      <c r="OJA31" s="382"/>
      <c r="OJB31" s="382"/>
      <c r="OJC31" s="382"/>
      <c r="OJD31" s="382"/>
      <c r="OJE31" s="382"/>
      <c r="OJF31" s="382"/>
      <c r="OJG31" s="382"/>
      <c r="OJH31" s="382"/>
      <c r="OJI31" s="382"/>
      <c r="OJJ31" s="382"/>
      <c r="OJK31" s="382"/>
      <c r="OJL31" s="382"/>
      <c r="OJM31" s="382"/>
      <c r="OJN31" s="382"/>
      <c r="OJO31" s="382"/>
      <c r="OJP31" s="382"/>
      <c r="OJQ31" s="382"/>
      <c r="OJR31" s="382"/>
      <c r="OJS31" s="382"/>
      <c r="OJT31" s="382"/>
      <c r="OJU31" s="382"/>
      <c r="OJV31" s="382"/>
      <c r="OJW31" s="382"/>
      <c r="OJX31" s="382"/>
      <c r="OJY31" s="382"/>
      <c r="OJZ31" s="382"/>
      <c r="OKA31" s="382"/>
      <c r="OKB31" s="382"/>
      <c r="OKC31" s="382"/>
      <c r="OKD31" s="382"/>
      <c r="OKE31" s="382"/>
      <c r="OKF31" s="382"/>
      <c r="OKG31" s="382"/>
      <c r="OKH31" s="382"/>
      <c r="OKI31" s="382"/>
      <c r="OKJ31" s="382"/>
      <c r="OKK31" s="382"/>
      <c r="OKL31" s="382"/>
      <c r="OKM31" s="382"/>
      <c r="OKN31" s="382"/>
      <c r="OKO31" s="382"/>
      <c r="OKP31" s="382"/>
      <c r="OKQ31" s="382"/>
      <c r="OKR31" s="382"/>
      <c r="OKS31" s="382"/>
      <c r="OKT31" s="382"/>
      <c r="OKU31" s="382"/>
      <c r="OKV31" s="382"/>
      <c r="OKW31" s="382"/>
      <c r="OKX31" s="382"/>
      <c r="OKY31" s="382"/>
      <c r="OKZ31" s="382"/>
      <c r="OLA31" s="382"/>
      <c r="OLB31" s="382"/>
      <c r="OLC31" s="382"/>
      <c r="OLD31" s="382"/>
      <c r="OLE31" s="382"/>
      <c r="OLF31" s="382"/>
      <c r="OLG31" s="382"/>
      <c r="OLH31" s="382"/>
      <c r="OLI31" s="382"/>
      <c r="OLJ31" s="382"/>
      <c r="OLK31" s="382"/>
      <c r="OLL31" s="382"/>
      <c r="OLM31" s="382"/>
      <c r="OLN31" s="382"/>
      <c r="OLO31" s="382"/>
      <c r="OLP31" s="382"/>
      <c r="OLQ31" s="382"/>
      <c r="OLR31" s="382"/>
      <c r="OLS31" s="382"/>
      <c r="OLT31" s="382"/>
      <c r="OLU31" s="382"/>
      <c r="OLV31" s="382"/>
      <c r="OLW31" s="382"/>
      <c r="OLX31" s="382"/>
      <c r="OLY31" s="382"/>
      <c r="OLZ31" s="382"/>
      <c r="OMA31" s="382"/>
      <c r="OMB31" s="382"/>
      <c r="OMC31" s="382"/>
      <c r="OMD31" s="382"/>
      <c r="OME31" s="382"/>
      <c r="OMF31" s="382"/>
      <c r="OMG31" s="382"/>
      <c r="OMH31" s="382"/>
      <c r="OMI31" s="382"/>
      <c r="OMJ31" s="382"/>
      <c r="OMK31" s="382"/>
      <c r="OML31" s="382"/>
      <c r="OMM31" s="382"/>
      <c r="OMN31" s="382"/>
      <c r="OMO31" s="382"/>
      <c r="OMP31" s="382"/>
      <c r="OMQ31" s="382"/>
      <c r="OMR31" s="382"/>
      <c r="OMS31" s="382"/>
      <c r="OMT31" s="382"/>
      <c r="OMU31" s="382"/>
      <c r="OMV31" s="382"/>
      <c r="OMW31" s="382"/>
      <c r="OMX31" s="382"/>
      <c r="OMY31" s="382"/>
      <c r="OMZ31" s="382"/>
      <c r="ONA31" s="382"/>
      <c r="ONB31" s="382"/>
      <c r="ONC31" s="382"/>
      <c r="OND31" s="382"/>
      <c r="ONE31" s="382"/>
      <c r="ONF31" s="382"/>
      <c r="ONG31" s="382"/>
      <c r="ONH31" s="382"/>
      <c r="ONI31" s="382"/>
      <c r="ONJ31" s="382"/>
      <c r="ONK31" s="382"/>
      <c r="ONL31" s="382"/>
      <c r="ONM31" s="382"/>
      <c r="ONN31" s="382"/>
      <c r="ONO31" s="382"/>
      <c r="ONP31" s="382"/>
      <c r="ONQ31" s="382"/>
      <c r="ONR31" s="382"/>
      <c r="ONS31" s="382"/>
      <c r="ONT31" s="382"/>
      <c r="ONU31" s="382"/>
      <c r="ONV31" s="382"/>
      <c r="ONW31" s="382"/>
      <c r="ONX31" s="382"/>
      <c r="ONY31" s="382"/>
      <c r="ONZ31" s="382"/>
      <c r="OOA31" s="382"/>
      <c r="OOB31" s="382"/>
      <c r="OOC31" s="382"/>
      <c r="OOD31" s="382"/>
      <c r="OOE31" s="382"/>
      <c r="OOF31" s="382"/>
      <c r="OOG31" s="382"/>
      <c r="OOH31" s="382"/>
      <c r="OOI31" s="382"/>
      <c r="OOJ31" s="382"/>
      <c r="OOK31" s="382"/>
      <c r="OOL31" s="382"/>
      <c r="OOM31" s="382"/>
      <c r="OON31" s="382"/>
      <c r="OOO31" s="382"/>
      <c r="OOP31" s="382"/>
      <c r="OOQ31" s="382"/>
      <c r="OOR31" s="382"/>
      <c r="OOS31" s="382"/>
      <c r="OOT31" s="382"/>
      <c r="OOU31" s="382"/>
      <c r="OOV31" s="382"/>
      <c r="OOW31" s="382"/>
      <c r="OOX31" s="382"/>
      <c r="OOY31" s="382"/>
      <c r="OOZ31" s="382"/>
      <c r="OPA31" s="382"/>
      <c r="OPB31" s="382"/>
      <c r="OPC31" s="382"/>
      <c r="OPD31" s="382"/>
      <c r="OPE31" s="382"/>
      <c r="OPF31" s="382"/>
      <c r="OPG31" s="382"/>
      <c r="OPH31" s="382"/>
      <c r="OPI31" s="382"/>
      <c r="OPJ31" s="382"/>
      <c r="OPK31" s="382"/>
      <c r="OPL31" s="382"/>
      <c r="OPM31" s="382"/>
      <c r="OPN31" s="382"/>
      <c r="OPO31" s="382"/>
      <c r="OPP31" s="382"/>
      <c r="OPQ31" s="382"/>
      <c r="OPR31" s="382"/>
      <c r="OPS31" s="382"/>
      <c r="OPT31" s="382"/>
      <c r="OPU31" s="382"/>
      <c r="OPV31" s="382"/>
      <c r="OPW31" s="382"/>
      <c r="OPX31" s="382"/>
      <c r="OPY31" s="382"/>
      <c r="OPZ31" s="382"/>
      <c r="OQA31" s="382"/>
      <c r="OQB31" s="382"/>
      <c r="OQC31" s="382"/>
      <c r="OQD31" s="382"/>
      <c r="OQE31" s="382"/>
      <c r="OQF31" s="382"/>
      <c r="OQG31" s="382"/>
      <c r="OQH31" s="382"/>
      <c r="OQI31" s="382"/>
      <c r="OQJ31" s="382"/>
      <c r="OQK31" s="382"/>
      <c r="OQL31" s="382"/>
      <c r="OQM31" s="382"/>
      <c r="OQN31" s="382"/>
      <c r="OQO31" s="382"/>
      <c r="OQP31" s="382"/>
      <c r="OQQ31" s="382"/>
      <c r="OQR31" s="382"/>
      <c r="OQS31" s="382"/>
      <c r="OQT31" s="382"/>
      <c r="OQU31" s="382"/>
      <c r="OQV31" s="382"/>
      <c r="OQW31" s="382"/>
      <c r="OQX31" s="382"/>
      <c r="OQY31" s="382"/>
      <c r="OQZ31" s="382"/>
      <c r="ORA31" s="382"/>
      <c r="ORB31" s="382"/>
      <c r="ORC31" s="382"/>
      <c r="ORD31" s="382"/>
      <c r="ORE31" s="382"/>
      <c r="ORF31" s="382"/>
      <c r="ORG31" s="382"/>
      <c r="ORH31" s="382"/>
      <c r="ORI31" s="382"/>
      <c r="ORJ31" s="382"/>
      <c r="ORK31" s="382"/>
      <c r="ORL31" s="382"/>
      <c r="ORM31" s="382"/>
      <c r="ORN31" s="382"/>
      <c r="ORO31" s="382"/>
      <c r="ORP31" s="382"/>
      <c r="ORQ31" s="382"/>
      <c r="ORR31" s="382"/>
      <c r="ORS31" s="382"/>
      <c r="ORT31" s="382"/>
      <c r="ORU31" s="382"/>
      <c r="ORV31" s="382"/>
      <c r="ORW31" s="382"/>
      <c r="ORX31" s="382"/>
      <c r="ORY31" s="382"/>
      <c r="ORZ31" s="382"/>
      <c r="OSA31" s="382"/>
      <c r="OSB31" s="382"/>
      <c r="OSC31" s="382"/>
      <c r="OSD31" s="382"/>
      <c r="OSE31" s="382"/>
      <c r="OSF31" s="382"/>
      <c r="OSG31" s="382"/>
      <c r="OSH31" s="382"/>
      <c r="OSI31" s="382"/>
      <c r="OSJ31" s="382"/>
      <c r="OSK31" s="382"/>
      <c r="OSL31" s="382"/>
      <c r="OSM31" s="382"/>
      <c r="OSN31" s="382"/>
      <c r="OSO31" s="382"/>
      <c r="OSP31" s="382"/>
      <c r="OSQ31" s="382"/>
      <c r="OSR31" s="382"/>
      <c r="OSS31" s="382"/>
      <c r="OST31" s="382"/>
      <c r="OSU31" s="382"/>
      <c r="OSV31" s="382"/>
      <c r="OSW31" s="382"/>
      <c r="OSX31" s="382"/>
      <c r="OSY31" s="382"/>
      <c r="OSZ31" s="382"/>
      <c r="OTA31" s="382"/>
      <c r="OTB31" s="382"/>
      <c r="OTC31" s="382"/>
      <c r="OTD31" s="382"/>
      <c r="OTE31" s="382"/>
      <c r="OTF31" s="382"/>
      <c r="OTG31" s="382"/>
      <c r="OTH31" s="382"/>
      <c r="OTI31" s="382"/>
      <c r="OTJ31" s="382"/>
      <c r="OTK31" s="382"/>
      <c r="OTL31" s="382"/>
      <c r="OTM31" s="382"/>
      <c r="OTN31" s="382"/>
      <c r="OTO31" s="382"/>
      <c r="OTP31" s="382"/>
      <c r="OTQ31" s="382"/>
      <c r="OTR31" s="382"/>
      <c r="OTS31" s="382"/>
      <c r="OTT31" s="382"/>
      <c r="OTU31" s="382"/>
      <c r="OTV31" s="382"/>
      <c r="OTW31" s="382"/>
      <c r="OTX31" s="382"/>
      <c r="OTY31" s="382"/>
      <c r="OTZ31" s="382"/>
      <c r="OUA31" s="382"/>
      <c r="OUB31" s="382"/>
      <c r="OUC31" s="382"/>
      <c r="OUD31" s="382"/>
      <c r="OUE31" s="382"/>
      <c r="OUF31" s="382"/>
      <c r="OUG31" s="382"/>
      <c r="OUH31" s="382"/>
      <c r="OUI31" s="382"/>
      <c r="OUJ31" s="382"/>
      <c r="OUK31" s="382"/>
      <c r="OUL31" s="382"/>
      <c r="OUM31" s="382"/>
      <c r="OUN31" s="382"/>
      <c r="OUO31" s="382"/>
      <c r="OUP31" s="382"/>
      <c r="OUQ31" s="382"/>
      <c r="OUR31" s="382"/>
      <c r="OUS31" s="382"/>
      <c r="OUT31" s="382"/>
      <c r="OUU31" s="382"/>
      <c r="OUV31" s="382"/>
      <c r="OUW31" s="382"/>
      <c r="OUX31" s="382"/>
      <c r="OUY31" s="382"/>
      <c r="OUZ31" s="382"/>
      <c r="OVA31" s="382"/>
      <c r="OVB31" s="382"/>
      <c r="OVC31" s="382"/>
      <c r="OVD31" s="382"/>
      <c r="OVE31" s="382"/>
      <c r="OVF31" s="382"/>
      <c r="OVG31" s="382"/>
      <c r="OVH31" s="382"/>
      <c r="OVI31" s="382"/>
      <c r="OVJ31" s="382"/>
      <c r="OVK31" s="382"/>
      <c r="OVL31" s="382"/>
      <c r="OVM31" s="382"/>
      <c r="OVN31" s="382"/>
      <c r="OVO31" s="382"/>
      <c r="OVP31" s="382"/>
      <c r="OVQ31" s="382"/>
      <c r="OVR31" s="382"/>
      <c r="OVS31" s="382"/>
      <c r="OVT31" s="382"/>
      <c r="OVU31" s="382"/>
      <c r="OVV31" s="382"/>
      <c r="OVW31" s="382"/>
      <c r="OVX31" s="382"/>
      <c r="OVY31" s="382"/>
      <c r="OVZ31" s="382"/>
      <c r="OWA31" s="382"/>
      <c r="OWB31" s="382"/>
      <c r="OWC31" s="382"/>
      <c r="OWD31" s="382"/>
      <c r="OWE31" s="382"/>
      <c r="OWF31" s="382"/>
      <c r="OWG31" s="382"/>
      <c r="OWH31" s="382"/>
      <c r="OWI31" s="382"/>
      <c r="OWJ31" s="382"/>
      <c r="OWK31" s="382"/>
      <c r="OWL31" s="382"/>
      <c r="OWM31" s="382"/>
      <c r="OWN31" s="382"/>
      <c r="OWO31" s="382"/>
      <c r="OWP31" s="382"/>
      <c r="OWQ31" s="382"/>
      <c r="OWR31" s="382"/>
      <c r="OWS31" s="382"/>
      <c r="OWT31" s="382"/>
      <c r="OWU31" s="382"/>
      <c r="OWV31" s="382"/>
      <c r="OWW31" s="382"/>
      <c r="OWX31" s="382"/>
      <c r="OWY31" s="382"/>
      <c r="OWZ31" s="382"/>
      <c r="OXA31" s="382"/>
      <c r="OXB31" s="382"/>
      <c r="OXC31" s="382"/>
      <c r="OXD31" s="382"/>
      <c r="OXE31" s="382"/>
      <c r="OXF31" s="382"/>
      <c r="OXG31" s="382"/>
      <c r="OXH31" s="382"/>
      <c r="OXI31" s="382"/>
      <c r="OXJ31" s="382"/>
      <c r="OXK31" s="382"/>
      <c r="OXL31" s="382"/>
      <c r="OXM31" s="382"/>
      <c r="OXN31" s="382"/>
      <c r="OXO31" s="382"/>
      <c r="OXP31" s="382"/>
      <c r="OXQ31" s="382"/>
      <c r="OXR31" s="382"/>
      <c r="OXS31" s="382"/>
      <c r="OXT31" s="382"/>
      <c r="OXU31" s="382"/>
      <c r="OXV31" s="382"/>
      <c r="OXW31" s="382"/>
      <c r="OXX31" s="382"/>
      <c r="OXY31" s="382"/>
      <c r="OXZ31" s="382"/>
      <c r="OYA31" s="382"/>
      <c r="OYB31" s="382"/>
      <c r="OYC31" s="382"/>
      <c r="OYD31" s="382"/>
      <c r="OYE31" s="382"/>
      <c r="OYF31" s="382"/>
      <c r="OYG31" s="382"/>
      <c r="OYH31" s="382"/>
      <c r="OYI31" s="382"/>
      <c r="OYJ31" s="382"/>
      <c r="OYK31" s="382"/>
      <c r="OYL31" s="382"/>
      <c r="OYM31" s="382"/>
      <c r="OYN31" s="382"/>
      <c r="OYO31" s="382"/>
      <c r="OYP31" s="382"/>
      <c r="OYQ31" s="382"/>
      <c r="OYR31" s="382"/>
      <c r="OYS31" s="382"/>
      <c r="OYT31" s="382"/>
      <c r="OYU31" s="382"/>
      <c r="OYV31" s="382"/>
      <c r="OYW31" s="382"/>
      <c r="OYX31" s="382"/>
      <c r="OYY31" s="382"/>
      <c r="OYZ31" s="382"/>
      <c r="OZA31" s="382"/>
      <c r="OZB31" s="382"/>
      <c r="OZC31" s="382"/>
      <c r="OZD31" s="382"/>
      <c r="OZE31" s="382"/>
      <c r="OZF31" s="382"/>
      <c r="OZG31" s="382"/>
      <c r="OZH31" s="382"/>
      <c r="OZI31" s="382"/>
      <c r="OZJ31" s="382"/>
      <c r="OZK31" s="382"/>
      <c r="OZL31" s="382"/>
      <c r="OZM31" s="382"/>
      <c r="OZN31" s="382"/>
      <c r="OZO31" s="382"/>
      <c r="OZP31" s="382"/>
      <c r="OZQ31" s="382"/>
      <c r="OZR31" s="382"/>
      <c r="OZS31" s="382"/>
      <c r="OZT31" s="382"/>
      <c r="OZU31" s="382"/>
      <c r="OZV31" s="382"/>
      <c r="OZW31" s="382"/>
      <c r="OZX31" s="382"/>
      <c r="OZY31" s="382"/>
      <c r="OZZ31" s="382"/>
      <c r="PAA31" s="382"/>
      <c r="PAB31" s="382"/>
      <c r="PAC31" s="382"/>
      <c r="PAD31" s="382"/>
      <c r="PAE31" s="382"/>
      <c r="PAF31" s="382"/>
      <c r="PAG31" s="382"/>
      <c r="PAH31" s="382"/>
      <c r="PAI31" s="382"/>
      <c r="PAJ31" s="382"/>
      <c r="PAK31" s="382"/>
      <c r="PAL31" s="382"/>
      <c r="PAM31" s="382"/>
      <c r="PAN31" s="382"/>
      <c r="PAO31" s="382"/>
      <c r="PAP31" s="382"/>
      <c r="PAQ31" s="382"/>
      <c r="PAR31" s="382"/>
      <c r="PAS31" s="382"/>
      <c r="PAT31" s="382"/>
      <c r="PAU31" s="382"/>
      <c r="PAV31" s="382"/>
      <c r="PAW31" s="382"/>
      <c r="PAX31" s="382"/>
      <c r="PAY31" s="382"/>
      <c r="PAZ31" s="382"/>
      <c r="PBA31" s="382"/>
      <c r="PBB31" s="382"/>
      <c r="PBC31" s="382"/>
      <c r="PBD31" s="382"/>
      <c r="PBE31" s="382"/>
      <c r="PBF31" s="382"/>
      <c r="PBG31" s="382"/>
      <c r="PBH31" s="382"/>
      <c r="PBI31" s="382"/>
      <c r="PBJ31" s="382"/>
      <c r="PBK31" s="382"/>
      <c r="PBL31" s="382"/>
      <c r="PBM31" s="382"/>
      <c r="PBN31" s="382"/>
      <c r="PBO31" s="382"/>
      <c r="PBP31" s="382"/>
      <c r="PBQ31" s="382"/>
      <c r="PBR31" s="382"/>
      <c r="PBS31" s="382"/>
      <c r="PBT31" s="382"/>
      <c r="PBU31" s="382"/>
      <c r="PBV31" s="382"/>
      <c r="PBW31" s="382"/>
      <c r="PBX31" s="382"/>
      <c r="PBY31" s="382"/>
      <c r="PBZ31" s="382"/>
      <c r="PCA31" s="382"/>
      <c r="PCB31" s="382"/>
      <c r="PCC31" s="382"/>
      <c r="PCD31" s="382"/>
      <c r="PCE31" s="382"/>
      <c r="PCF31" s="382"/>
      <c r="PCG31" s="382"/>
      <c r="PCH31" s="382"/>
      <c r="PCI31" s="382"/>
      <c r="PCJ31" s="382"/>
      <c r="PCK31" s="382"/>
      <c r="PCL31" s="382"/>
      <c r="PCM31" s="382"/>
      <c r="PCN31" s="382"/>
      <c r="PCO31" s="382"/>
      <c r="PCP31" s="382"/>
      <c r="PCQ31" s="382"/>
      <c r="PCR31" s="382"/>
      <c r="PCS31" s="382"/>
      <c r="PCT31" s="382"/>
      <c r="PCU31" s="382"/>
      <c r="PCV31" s="382"/>
      <c r="PCW31" s="382"/>
      <c r="PCX31" s="382"/>
      <c r="PCY31" s="382"/>
      <c r="PCZ31" s="382"/>
      <c r="PDA31" s="382"/>
      <c r="PDB31" s="382"/>
      <c r="PDC31" s="382"/>
      <c r="PDD31" s="382"/>
      <c r="PDE31" s="382"/>
      <c r="PDF31" s="382"/>
      <c r="PDG31" s="382"/>
      <c r="PDH31" s="382"/>
      <c r="PDI31" s="382"/>
      <c r="PDJ31" s="382"/>
      <c r="PDK31" s="382"/>
      <c r="PDL31" s="382"/>
      <c r="PDM31" s="382"/>
      <c r="PDN31" s="382"/>
      <c r="PDO31" s="382"/>
      <c r="PDP31" s="382"/>
      <c r="PDQ31" s="382"/>
      <c r="PDR31" s="382"/>
      <c r="PDS31" s="382"/>
      <c r="PDT31" s="382"/>
      <c r="PDU31" s="382"/>
      <c r="PDV31" s="382"/>
      <c r="PDW31" s="382"/>
      <c r="PDX31" s="382"/>
      <c r="PDY31" s="382"/>
      <c r="PDZ31" s="382"/>
      <c r="PEA31" s="382"/>
      <c r="PEB31" s="382"/>
      <c r="PEC31" s="382"/>
      <c r="PED31" s="382"/>
      <c r="PEE31" s="382"/>
      <c r="PEF31" s="382"/>
      <c r="PEG31" s="382"/>
      <c r="PEH31" s="382"/>
      <c r="PEI31" s="382"/>
      <c r="PEJ31" s="382"/>
      <c r="PEK31" s="382"/>
      <c r="PEL31" s="382"/>
      <c r="PEM31" s="382"/>
      <c r="PEN31" s="382"/>
      <c r="PEO31" s="382"/>
      <c r="PEP31" s="382"/>
      <c r="PEQ31" s="382"/>
      <c r="PER31" s="382"/>
      <c r="PES31" s="382"/>
      <c r="PET31" s="382"/>
      <c r="PEU31" s="382"/>
      <c r="PEV31" s="382"/>
      <c r="PEW31" s="382"/>
      <c r="PEX31" s="382"/>
      <c r="PEY31" s="382"/>
      <c r="PEZ31" s="382"/>
      <c r="PFA31" s="382"/>
      <c r="PFB31" s="382"/>
      <c r="PFC31" s="382"/>
      <c r="PFD31" s="382"/>
      <c r="PFE31" s="382"/>
      <c r="PFF31" s="382"/>
      <c r="PFG31" s="382"/>
      <c r="PFH31" s="382"/>
      <c r="PFI31" s="382"/>
      <c r="PFJ31" s="382"/>
      <c r="PFK31" s="382"/>
      <c r="PFL31" s="382"/>
      <c r="PFM31" s="382"/>
      <c r="PFN31" s="382"/>
      <c r="PFO31" s="382"/>
      <c r="PFP31" s="382"/>
      <c r="PFQ31" s="382"/>
      <c r="PFR31" s="382"/>
      <c r="PFS31" s="382"/>
      <c r="PFT31" s="382"/>
      <c r="PFU31" s="382"/>
      <c r="PFV31" s="382"/>
      <c r="PFW31" s="382"/>
      <c r="PFX31" s="382"/>
      <c r="PFY31" s="382"/>
      <c r="PFZ31" s="382"/>
      <c r="PGA31" s="382"/>
      <c r="PGB31" s="382"/>
      <c r="PGC31" s="382"/>
      <c r="PGD31" s="382"/>
      <c r="PGE31" s="382"/>
      <c r="PGF31" s="382"/>
      <c r="PGG31" s="382"/>
      <c r="PGH31" s="382"/>
      <c r="PGI31" s="382"/>
      <c r="PGJ31" s="382"/>
      <c r="PGK31" s="382"/>
      <c r="PGL31" s="382"/>
      <c r="PGM31" s="382"/>
      <c r="PGN31" s="382"/>
      <c r="PGO31" s="382"/>
      <c r="PGP31" s="382"/>
      <c r="PGQ31" s="382"/>
      <c r="PGR31" s="382"/>
      <c r="PGS31" s="382"/>
      <c r="PGT31" s="382"/>
      <c r="PGU31" s="382"/>
      <c r="PGV31" s="382"/>
      <c r="PGW31" s="382"/>
      <c r="PGX31" s="382"/>
      <c r="PGY31" s="382"/>
      <c r="PGZ31" s="382"/>
      <c r="PHA31" s="382"/>
      <c r="PHB31" s="382"/>
      <c r="PHC31" s="382"/>
      <c r="PHD31" s="382"/>
      <c r="PHE31" s="382"/>
      <c r="PHF31" s="382"/>
      <c r="PHG31" s="382"/>
      <c r="PHH31" s="382"/>
      <c r="PHI31" s="382"/>
      <c r="PHJ31" s="382"/>
      <c r="PHK31" s="382"/>
      <c r="PHL31" s="382"/>
      <c r="PHM31" s="382"/>
      <c r="PHN31" s="382"/>
      <c r="PHO31" s="382"/>
      <c r="PHP31" s="382"/>
      <c r="PHQ31" s="382"/>
      <c r="PHR31" s="382"/>
      <c r="PHS31" s="382"/>
      <c r="PHT31" s="382"/>
      <c r="PHU31" s="382"/>
      <c r="PHV31" s="382"/>
      <c r="PHW31" s="382"/>
      <c r="PHX31" s="382"/>
      <c r="PHY31" s="382"/>
      <c r="PHZ31" s="382"/>
      <c r="PIA31" s="382"/>
      <c r="PIB31" s="382"/>
      <c r="PIC31" s="382"/>
      <c r="PID31" s="382"/>
      <c r="PIE31" s="382"/>
      <c r="PIF31" s="382"/>
      <c r="PIG31" s="382"/>
      <c r="PIH31" s="382"/>
      <c r="PII31" s="382"/>
      <c r="PIJ31" s="382"/>
      <c r="PIK31" s="382"/>
      <c r="PIL31" s="382"/>
      <c r="PIM31" s="382"/>
      <c r="PIN31" s="382"/>
      <c r="PIO31" s="382"/>
      <c r="PIP31" s="382"/>
      <c r="PIQ31" s="382"/>
      <c r="PIR31" s="382"/>
      <c r="PIS31" s="382"/>
      <c r="PIT31" s="382"/>
      <c r="PIU31" s="382"/>
      <c r="PIV31" s="382"/>
      <c r="PIW31" s="382"/>
      <c r="PIX31" s="382"/>
      <c r="PIY31" s="382"/>
      <c r="PIZ31" s="382"/>
      <c r="PJA31" s="382"/>
      <c r="PJB31" s="382"/>
      <c r="PJC31" s="382"/>
      <c r="PJD31" s="382"/>
      <c r="PJE31" s="382"/>
      <c r="PJF31" s="382"/>
      <c r="PJG31" s="382"/>
      <c r="PJH31" s="382"/>
      <c r="PJI31" s="382"/>
      <c r="PJJ31" s="382"/>
      <c r="PJK31" s="382"/>
      <c r="PJL31" s="382"/>
      <c r="PJM31" s="382"/>
      <c r="PJN31" s="382"/>
      <c r="PJO31" s="382"/>
      <c r="PJP31" s="382"/>
      <c r="PJQ31" s="382"/>
      <c r="PJR31" s="382"/>
      <c r="PJS31" s="382"/>
      <c r="PJT31" s="382"/>
      <c r="PJU31" s="382"/>
      <c r="PJV31" s="382"/>
      <c r="PJW31" s="382"/>
      <c r="PJX31" s="382"/>
      <c r="PJY31" s="382"/>
      <c r="PJZ31" s="382"/>
      <c r="PKA31" s="382"/>
      <c r="PKB31" s="382"/>
      <c r="PKC31" s="382"/>
      <c r="PKD31" s="382"/>
      <c r="PKE31" s="382"/>
      <c r="PKF31" s="382"/>
      <c r="PKG31" s="382"/>
      <c r="PKH31" s="382"/>
      <c r="PKI31" s="382"/>
      <c r="PKJ31" s="382"/>
      <c r="PKK31" s="382"/>
      <c r="PKL31" s="382"/>
      <c r="PKM31" s="382"/>
      <c r="PKN31" s="382"/>
      <c r="PKO31" s="382"/>
      <c r="PKP31" s="382"/>
      <c r="PKQ31" s="382"/>
      <c r="PKR31" s="382"/>
      <c r="PKS31" s="382"/>
      <c r="PKT31" s="382"/>
      <c r="PKU31" s="382"/>
      <c r="PKV31" s="382"/>
      <c r="PKW31" s="382"/>
      <c r="PKX31" s="382"/>
      <c r="PKY31" s="382"/>
      <c r="PKZ31" s="382"/>
      <c r="PLA31" s="382"/>
      <c r="PLB31" s="382"/>
      <c r="PLC31" s="382"/>
      <c r="PLD31" s="382"/>
      <c r="PLE31" s="382"/>
      <c r="PLF31" s="382"/>
      <c r="PLG31" s="382"/>
      <c r="PLH31" s="382"/>
      <c r="PLI31" s="382"/>
      <c r="PLJ31" s="382"/>
      <c r="PLK31" s="382"/>
      <c r="PLL31" s="382"/>
      <c r="PLM31" s="382"/>
      <c r="PLN31" s="382"/>
      <c r="PLO31" s="382"/>
      <c r="PLP31" s="382"/>
      <c r="PLQ31" s="382"/>
      <c r="PLR31" s="382"/>
      <c r="PLS31" s="382"/>
      <c r="PLT31" s="382"/>
      <c r="PLU31" s="382"/>
      <c r="PLV31" s="382"/>
      <c r="PLW31" s="382"/>
      <c r="PLX31" s="382"/>
      <c r="PLY31" s="382"/>
      <c r="PLZ31" s="382"/>
      <c r="PMA31" s="382"/>
      <c r="PMB31" s="382"/>
      <c r="PMC31" s="382"/>
      <c r="PMD31" s="382"/>
      <c r="PME31" s="382"/>
      <c r="PMF31" s="382"/>
      <c r="PMG31" s="382"/>
      <c r="PMH31" s="382"/>
      <c r="PMI31" s="382"/>
      <c r="PMJ31" s="382"/>
      <c r="PMK31" s="382"/>
      <c r="PML31" s="382"/>
      <c r="PMM31" s="382"/>
      <c r="PMN31" s="382"/>
      <c r="PMO31" s="382"/>
      <c r="PMP31" s="382"/>
      <c r="PMQ31" s="382"/>
      <c r="PMR31" s="382"/>
      <c r="PMS31" s="382"/>
      <c r="PMT31" s="382"/>
      <c r="PMU31" s="382"/>
      <c r="PMV31" s="382"/>
      <c r="PMW31" s="382"/>
      <c r="PMX31" s="382"/>
      <c r="PMY31" s="382"/>
      <c r="PMZ31" s="382"/>
      <c r="PNA31" s="382"/>
      <c r="PNB31" s="382"/>
      <c r="PNC31" s="382"/>
      <c r="PND31" s="382"/>
      <c r="PNE31" s="382"/>
      <c r="PNF31" s="382"/>
      <c r="PNG31" s="382"/>
      <c r="PNH31" s="382"/>
      <c r="PNI31" s="382"/>
      <c r="PNJ31" s="382"/>
      <c r="PNK31" s="382"/>
      <c r="PNL31" s="382"/>
      <c r="PNM31" s="382"/>
      <c r="PNN31" s="382"/>
      <c r="PNO31" s="382"/>
      <c r="PNP31" s="382"/>
      <c r="PNQ31" s="382"/>
      <c r="PNR31" s="382"/>
      <c r="PNS31" s="382"/>
      <c r="PNT31" s="382"/>
      <c r="PNU31" s="382"/>
      <c r="PNV31" s="382"/>
      <c r="PNW31" s="382"/>
      <c r="PNX31" s="382"/>
      <c r="PNY31" s="382"/>
      <c r="PNZ31" s="382"/>
      <c r="POA31" s="382"/>
      <c r="POB31" s="382"/>
      <c r="POC31" s="382"/>
      <c r="POD31" s="382"/>
      <c r="POE31" s="382"/>
      <c r="POF31" s="382"/>
      <c r="POG31" s="382"/>
      <c r="POH31" s="382"/>
      <c r="POI31" s="382"/>
      <c r="POJ31" s="382"/>
      <c r="POK31" s="382"/>
      <c r="POL31" s="382"/>
      <c r="POM31" s="382"/>
      <c r="PON31" s="382"/>
      <c r="POO31" s="382"/>
      <c r="POP31" s="382"/>
      <c r="POQ31" s="382"/>
      <c r="POR31" s="382"/>
      <c r="POS31" s="382"/>
      <c r="POT31" s="382"/>
      <c r="POU31" s="382"/>
      <c r="POV31" s="382"/>
      <c r="POW31" s="382"/>
      <c r="POX31" s="382"/>
      <c r="POY31" s="382"/>
      <c r="POZ31" s="382"/>
      <c r="PPA31" s="382"/>
      <c r="PPB31" s="382"/>
      <c r="PPC31" s="382"/>
      <c r="PPD31" s="382"/>
      <c r="PPE31" s="382"/>
      <c r="PPF31" s="382"/>
      <c r="PPG31" s="382"/>
      <c r="PPH31" s="382"/>
      <c r="PPI31" s="382"/>
      <c r="PPJ31" s="382"/>
      <c r="PPK31" s="382"/>
      <c r="PPL31" s="382"/>
      <c r="PPM31" s="382"/>
      <c r="PPN31" s="382"/>
      <c r="PPO31" s="382"/>
      <c r="PPP31" s="382"/>
      <c r="PPQ31" s="382"/>
      <c r="PPR31" s="382"/>
      <c r="PPS31" s="382"/>
      <c r="PPT31" s="382"/>
      <c r="PPU31" s="382"/>
      <c r="PPV31" s="382"/>
      <c r="PPW31" s="382"/>
      <c r="PPX31" s="382"/>
      <c r="PPY31" s="382"/>
      <c r="PPZ31" s="382"/>
      <c r="PQA31" s="382"/>
      <c r="PQB31" s="382"/>
      <c r="PQC31" s="382"/>
      <c r="PQD31" s="382"/>
      <c r="PQE31" s="382"/>
      <c r="PQF31" s="382"/>
      <c r="PQG31" s="382"/>
      <c r="PQH31" s="382"/>
      <c r="PQI31" s="382"/>
      <c r="PQJ31" s="382"/>
      <c r="PQK31" s="382"/>
      <c r="PQL31" s="382"/>
      <c r="PQM31" s="382"/>
      <c r="PQN31" s="382"/>
      <c r="PQO31" s="382"/>
      <c r="PQP31" s="382"/>
      <c r="PQQ31" s="382"/>
      <c r="PQR31" s="382"/>
      <c r="PQS31" s="382"/>
      <c r="PQT31" s="382"/>
      <c r="PQU31" s="382"/>
      <c r="PQV31" s="382"/>
      <c r="PQW31" s="382"/>
      <c r="PQX31" s="382"/>
      <c r="PQY31" s="382"/>
      <c r="PQZ31" s="382"/>
      <c r="PRA31" s="382"/>
      <c r="PRB31" s="382"/>
      <c r="PRC31" s="382"/>
      <c r="PRD31" s="382"/>
      <c r="PRE31" s="382"/>
      <c r="PRF31" s="382"/>
      <c r="PRG31" s="382"/>
      <c r="PRH31" s="382"/>
      <c r="PRI31" s="382"/>
      <c r="PRJ31" s="382"/>
      <c r="PRK31" s="382"/>
      <c r="PRL31" s="382"/>
      <c r="PRM31" s="382"/>
      <c r="PRN31" s="382"/>
      <c r="PRO31" s="382"/>
      <c r="PRP31" s="382"/>
      <c r="PRQ31" s="382"/>
      <c r="PRR31" s="382"/>
      <c r="PRS31" s="382"/>
      <c r="PRT31" s="382"/>
      <c r="PRU31" s="382"/>
      <c r="PRV31" s="382"/>
      <c r="PRW31" s="382"/>
      <c r="PRX31" s="382"/>
      <c r="PRY31" s="382"/>
      <c r="PRZ31" s="382"/>
      <c r="PSA31" s="382"/>
      <c r="PSB31" s="382"/>
      <c r="PSC31" s="382"/>
      <c r="PSD31" s="382"/>
      <c r="PSE31" s="382"/>
      <c r="PSF31" s="382"/>
      <c r="PSG31" s="382"/>
      <c r="PSH31" s="382"/>
      <c r="PSI31" s="382"/>
      <c r="PSJ31" s="382"/>
      <c r="PSK31" s="382"/>
      <c r="PSL31" s="382"/>
      <c r="PSM31" s="382"/>
      <c r="PSN31" s="382"/>
      <c r="PSO31" s="382"/>
      <c r="PSP31" s="382"/>
      <c r="PSQ31" s="382"/>
      <c r="PSR31" s="382"/>
      <c r="PSS31" s="382"/>
      <c r="PST31" s="382"/>
      <c r="PSU31" s="382"/>
      <c r="PSV31" s="382"/>
      <c r="PSW31" s="382"/>
      <c r="PSX31" s="382"/>
      <c r="PSY31" s="382"/>
      <c r="PSZ31" s="382"/>
      <c r="PTA31" s="382"/>
      <c r="PTB31" s="382"/>
      <c r="PTC31" s="382"/>
      <c r="PTD31" s="382"/>
      <c r="PTE31" s="382"/>
      <c r="PTF31" s="382"/>
      <c r="PTG31" s="382"/>
      <c r="PTH31" s="382"/>
      <c r="PTI31" s="382"/>
      <c r="PTJ31" s="382"/>
      <c r="PTK31" s="382"/>
      <c r="PTL31" s="382"/>
      <c r="PTM31" s="382"/>
      <c r="PTN31" s="382"/>
      <c r="PTO31" s="382"/>
      <c r="PTP31" s="382"/>
      <c r="PTQ31" s="382"/>
      <c r="PTR31" s="382"/>
      <c r="PTS31" s="382"/>
      <c r="PTT31" s="382"/>
      <c r="PTU31" s="382"/>
      <c r="PTV31" s="382"/>
      <c r="PTW31" s="382"/>
      <c r="PTX31" s="382"/>
      <c r="PTY31" s="382"/>
      <c r="PTZ31" s="382"/>
      <c r="PUA31" s="382"/>
      <c r="PUB31" s="382"/>
      <c r="PUC31" s="382"/>
      <c r="PUD31" s="382"/>
      <c r="PUE31" s="382"/>
      <c r="PUF31" s="382"/>
      <c r="PUG31" s="382"/>
      <c r="PUH31" s="382"/>
      <c r="PUI31" s="382"/>
      <c r="PUJ31" s="382"/>
      <c r="PUK31" s="382"/>
      <c r="PUL31" s="382"/>
      <c r="PUM31" s="382"/>
      <c r="PUN31" s="382"/>
      <c r="PUO31" s="382"/>
      <c r="PUP31" s="382"/>
      <c r="PUQ31" s="382"/>
      <c r="PUR31" s="382"/>
      <c r="PUS31" s="382"/>
      <c r="PUT31" s="382"/>
      <c r="PUU31" s="382"/>
      <c r="PUV31" s="382"/>
      <c r="PUW31" s="382"/>
      <c r="PUX31" s="382"/>
      <c r="PUY31" s="382"/>
      <c r="PUZ31" s="382"/>
      <c r="PVA31" s="382"/>
      <c r="PVB31" s="382"/>
      <c r="PVC31" s="382"/>
      <c r="PVD31" s="382"/>
      <c r="PVE31" s="382"/>
      <c r="PVF31" s="382"/>
      <c r="PVG31" s="382"/>
      <c r="PVH31" s="382"/>
      <c r="PVI31" s="382"/>
      <c r="PVJ31" s="382"/>
      <c r="PVK31" s="382"/>
      <c r="PVL31" s="382"/>
      <c r="PVM31" s="382"/>
      <c r="PVN31" s="382"/>
      <c r="PVO31" s="382"/>
      <c r="PVP31" s="382"/>
      <c r="PVQ31" s="382"/>
      <c r="PVR31" s="382"/>
      <c r="PVS31" s="382"/>
      <c r="PVT31" s="382"/>
      <c r="PVU31" s="382"/>
      <c r="PVV31" s="382"/>
      <c r="PVW31" s="382"/>
      <c r="PVX31" s="382"/>
      <c r="PVY31" s="382"/>
      <c r="PVZ31" s="382"/>
      <c r="PWA31" s="382"/>
      <c r="PWB31" s="382"/>
      <c r="PWC31" s="382"/>
      <c r="PWD31" s="382"/>
      <c r="PWE31" s="382"/>
      <c r="PWF31" s="382"/>
      <c r="PWG31" s="382"/>
      <c r="PWH31" s="382"/>
      <c r="PWI31" s="382"/>
      <c r="PWJ31" s="382"/>
      <c r="PWK31" s="382"/>
      <c r="PWL31" s="382"/>
      <c r="PWM31" s="382"/>
      <c r="PWN31" s="382"/>
      <c r="PWO31" s="382"/>
      <c r="PWP31" s="382"/>
      <c r="PWQ31" s="382"/>
      <c r="PWR31" s="382"/>
      <c r="PWS31" s="382"/>
      <c r="PWT31" s="382"/>
      <c r="PWU31" s="382"/>
      <c r="PWV31" s="382"/>
      <c r="PWW31" s="382"/>
      <c r="PWX31" s="382"/>
      <c r="PWY31" s="382"/>
      <c r="PWZ31" s="382"/>
      <c r="PXA31" s="382"/>
      <c r="PXB31" s="382"/>
      <c r="PXC31" s="382"/>
      <c r="PXD31" s="382"/>
      <c r="PXE31" s="382"/>
      <c r="PXF31" s="382"/>
      <c r="PXG31" s="382"/>
      <c r="PXH31" s="382"/>
      <c r="PXI31" s="382"/>
      <c r="PXJ31" s="382"/>
      <c r="PXK31" s="382"/>
      <c r="PXL31" s="382"/>
      <c r="PXM31" s="382"/>
      <c r="PXN31" s="382"/>
      <c r="PXO31" s="382"/>
      <c r="PXP31" s="382"/>
      <c r="PXQ31" s="382"/>
      <c r="PXR31" s="382"/>
      <c r="PXS31" s="382"/>
      <c r="PXT31" s="382"/>
      <c r="PXU31" s="382"/>
      <c r="PXV31" s="382"/>
      <c r="PXW31" s="382"/>
      <c r="PXX31" s="382"/>
      <c r="PXY31" s="382"/>
      <c r="PXZ31" s="382"/>
      <c r="PYA31" s="382"/>
      <c r="PYB31" s="382"/>
      <c r="PYC31" s="382"/>
      <c r="PYD31" s="382"/>
      <c r="PYE31" s="382"/>
      <c r="PYF31" s="382"/>
      <c r="PYG31" s="382"/>
      <c r="PYH31" s="382"/>
      <c r="PYI31" s="382"/>
      <c r="PYJ31" s="382"/>
      <c r="PYK31" s="382"/>
      <c r="PYL31" s="382"/>
      <c r="PYM31" s="382"/>
      <c r="PYN31" s="382"/>
      <c r="PYO31" s="382"/>
      <c r="PYP31" s="382"/>
      <c r="PYQ31" s="382"/>
      <c r="PYR31" s="382"/>
      <c r="PYS31" s="382"/>
      <c r="PYT31" s="382"/>
      <c r="PYU31" s="382"/>
      <c r="PYV31" s="382"/>
      <c r="PYW31" s="382"/>
      <c r="PYX31" s="382"/>
      <c r="PYY31" s="382"/>
      <c r="PYZ31" s="382"/>
      <c r="PZA31" s="382"/>
      <c r="PZB31" s="382"/>
      <c r="PZC31" s="382"/>
      <c r="PZD31" s="382"/>
      <c r="PZE31" s="382"/>
      <c r="PZF31" s="382"/>
      <c r="PZG31" s="382"/>
      <c r="PZH31" s="382"/>
      <c r="PZI31" s="382"/>
      <c r="PZJ31" s="382"/>
      <c r="PZK31" s="382"/>
      <c r="PZL31" s="382"/>
      <c r="PZM31" s="382"/>
      <c r="PZN31" s="382"/>
      <c r="PZO31" s="382"/>
      <c r="PZP31" s="382"/>
      <c r="PZQ31" s="382"/>
      <c r="PZR31" s="382"/>
      <c r="PZS31" s="382"/>
      <c r="PZT31" s="382"/>
      <c r="PZU31" s="382"/>
      <c r="PZV31" s="382"/>
      <c r="PZW31" s="382"/>
      <c r="PZX31" s="382"/>
      <c r="PZY31" s="382"/>
      <c r="PZZ31" s="382"/>
      <c r="QAA31" s="382"/>
      <c r="QAB31" s="382"/>
      <c r="QAC31" s="382"/>
      <c r="QAD31" s="382"/>
      <c r="QAE31" s="382"/>
      <c r="QAF31" s="382"/>
      <c r="QAG31" s="382"/>
      <c r="QAH31" s="382"/>
      <c r="QAI31" s="382"/>
      <c r="QAJ31" s="382"/>
      <c r="QAK31" s="382"/>
      <c r="QAL31" s="382"/>
      <c r="QAM31" s="382"/>
      <c r="QAN31" s="382"/>
      <c r="QAO31" s="382"/>
      <c r="QAP31" s="382"/>
      <c r="QAQ31" s="382"/>
      <c r="QAR31" s="382"/>
      <c r="QAS31" s="382"/>
      <c r="QAT31" s="382"/>
      <c r="QAU31" s="382"/>
      <c r="QAV31" s="382"/>
      <c r="QAW31" s="382"/>
      <c r="QAX31" s="382"/>
      <c r="QAY31" s="382"/>
      <c r="QAZ31" s="382"/>
      <c r="QBA31" s="382"/>
      <c r="QBB31" s="382"/>
      <c r="QBC31" s="382"/>
      <c r="QBD31" s="382"/>
      <c r="QBE31" s="382"/>
      <c r="QBF31" s="382"/>
      <c r="QBG31" s="382"/>
      <c r="QBH31" s="382"/>
      <c r="QBI31" s="382"/>
      <c r="QBJ31" s="382"/>
      <c r="QBK31" s="382"/>
      <c r="QBL31" s="382"/>
      <c r="QBM31" s="382"/>
      <c r="QBN31" s="382"/>
      <c r="QBO31" s="382"/>
      <c r="QBP31" s="382"/>
      <c r="QBQ31" s="382"/>
      <c r="QBR31" s="382"/>
      <c r="QBS31" s="382"/>
      <c r="QBT31" s="382"/>
      <c r="QBU31" s="382"/>
      <c r="QBV31" s="382"/>
      <c r="QBW31" s="382"/>
      <c r="QBX31" s="382"/>
      <c r="QBY31" s="382"/>
      <c r="QBZ31" s="382"/>
      <c r="QCA31" s="382"/>
      <c r="QCB31" s="382"/>
      <c r="QCC31" s="382"/>
      <c r="QCD31" s="382"/>
      <c r="QCE31" s="382"/>
      <c r="QCF31" s="382"/>
      <c r="QCG31" s="382"/>
      <c r="QCH31" s="382"/>
      <c r="QCI31" s="382"/>
      <c r="QCJ31" s="382"/>
      <c r="QCK31" s="382"/>
      <c r="QCL31" s="382"/>
      <c r="QCM31" s="382"/>
      <c r="QCN31" s="382"/>
      <c r="QCO31" s="382"/>
      <c r="QCP31" s="382"/>
      <c r="QCQ31" s="382"/>
      <c r="QCR31" s="382"/>
      <c r="QCS31" s="382"/>
      <c r="QCT31" s="382"/>
      <c r="QCU31" s="382"/>
      <c r="QCV31" s="382"/>
      <c r="QCW31" s="382"/>
      <c r="QCX31" s="382"/>
      <c r="QCY31" s="382"/>
      <c r="QCZ31" s="382"/>
      <c r="QDA31" s="382"/>
      <c r="QDB31" s="382"/>
      <c r="QDC31" s="382"/>
      <c r="QDD31" s="382"/>
      <c r="QDE31" s="382"/>
      <c r="QDF31" s="382"/>
      <c r="QDG31" s="382"/>
      <c r="QDH31" s="382"/>
      <c r="QDI31" s="382"/>
      <c r="QDJ31" s="382"/>
      <c r="QDK31" s="382"/>
      <c r="QDL31" s="382"/>
      <c r="QDM31" s="382"/>
      <c r="QDN31" s="382"/>
      <c r="QDO31" s="382"/>
      <c r="QDP31" s="382"/>
      <c r="QDQ31" s="382"/>
      <c r="QDR31" s="382"/>
      <c r="QDS31" s="382"/>
      <c r="QDT31" s="382"/>
      <c r="QDU31" s="382"/>
      <c r="QDV31" s="382"/>
      <c r="QDW31" s="382"/>
      <c r="QDX31" s="382"/>
      <c r="QDY31" s="382"/>
      <c r="QDZ31" s="382"/>
      <c r="QEA31" s="382"/>
      <c r="QEB31" s="382"/>
      <c r="QEC31" s="382"/>
      <c r="QED31" s="382"/>
      <c r="QEE31" s="382"/>
      <c r="QEF31" s="382"/>
      <c r="QEG31" s="382"/>
      <c r="QEH31" s="382"/>
      <c r="QEI31" s="382"/>
      <c r="QEJ31" s="382"/>
      <c r="QEK31" s="382"/>
      <c r="QEL31" s="382"/>
      <c r="QEM31" s="382"/>
      <c r="QEN31" s="382"/>
      <c r="QEO31" s="382"/>
      <c r="QEP31" s="382"/>
      <c r="QEQ31" s="382"/>
      <c r="QER31" s="382"/>
      <c r="QES31" s="382"/>
      <c r="QET31" s="382"/>
      <c r="QEU31" s="382"/>
      <c r="QEV31" s="382"/>
      <c r="QEW31" s="382"/>
      <c r="QEX31" s="382"/>
      <c r="QEY31" s="382"/>
      <c r="QEZ31" s="382"/>
      <c r="QFA31" s="382"/>
      <c r="QFB31" s="382"/>
      <c r="QFC31" s="382"/>
      <c r="QFD31" s="382"/>
      <c r="QFE31" s="382"/>
      <c r="QFF31" s="382"/>
      <c r="QFG31" s="382"/>
      <c r="QFH31" s="382"/>
      <c r="QFI31" s="382"/>
      <c r="QFJ31" s="382"/>
      <c r="QFK31" s="382"/>
      <c r="QFL31" s="382"/>
      <c r="QFM31" s="382"/>
      <c r="QFN31" s="382"/>
      <c r="QFO31" s="382"/>
      <c r="QFP31" s="382"/>
      <c r="QFQ31" s="382"/>
      <c r="QFR31" s="382"/>
      <c r="QFS31" s="382"/>
      <c r="QFT31" s="382"/>
      <c r="QFU31" s="382"/>
      <c r="QFV31" s="382"/>
      <c r="QFW31" s="382"/>
      <c r="QFX31" s="382"/>
      <c r="QFY31" s="382"/>
      <c r="QFZ31" s="382"/>
      <c r="QGA31" s="382"/>
      <c r="QGB31" s="382"/>
      <c r="QGC31" s="382"/>
      <c r="QGD31" s="382"/>
      <c r="QGE31" s="382"/>
      <c r="QGF31" s="382"/>
      <c r="QGG31" s="382"/>
      <c r="QGH31" s="382"/>
      <c r="QGI31" s="382"/>
      <c r="QGJ31" s="382"/>
      <c r="QGK31" s="382"/>
      <c r="QGL31" s="382"/>
      <c r="QGM31" s="382"/>
      <c r="QGN31" s="382"/>
      <c r="QGO31" s="382"/>
      <c r="QGP31" s="382"/>
      <c r="QGQ31" s="382"/>
      <c r="QGR31" s="382"/>
      <c r="QGS31" s="382"/>
      <c r="QGT31" s="382"/>
      <c r="QGU31" s="382"/>
      <c r="QGV31" s="382"/>
      <c r="QGW31" s="382"/>
      <c r="QGX31" s="382"/>
      <c r="QGY31" s="382"/>
      <c r="QGZ31" s="382"/>
      <c r="QHA31" s="382"/>
      <c r="QHB31" s="382"/>
      <c r="QHC31" s="382"/>
      <c r="QHD31" s="382"/>
      <c r="QHE31" s="382"/>
      <c r="QHF31" s="382"/>
      <c r="QHG31" s="382"/>
      <c r="QHH31" s="382"/>
      <c r="QHI31" s="382"/>
      <c r="QHJ31" s="382"/>
      <c r="QHK31" s="382"/>
      <c r="QHL31" s="382"/>
      <c r="QHM31" s="382"/>
      <c r="QHN31" s="382"/>
      <c r="QHO31" s="382"/>
      <c r="QHP31" s="382"/>
      <c r="QHQ31" s="382"/>
      <c r="QHR31" s="382"/>
      <c r="QHS31" s="382"/>
      <c r="QHT31" s="382"/>
      <c r="QHU31" s="382"/>
      <c r="QHV31" s="382"/>
      <c r="QHW31" s="382"/>
      <c r="QHX31" s="382"/>
      <c r="QHY31" s="382"/>
      <c r="QHZ31" s="382"/>
      <c r="QIA31" s="382"/>
      <c r="QIB31" s="382"/>
      <c r="QIC31" s="382"/>
      <c r="QID31" s="382"/>
      <c r="QIE31" s="382"/>
      <c r="QIF31" s="382"/>
      <c r="QIG31" s="382"/>
      <c r="QIH31" s="382"/>
      <c r="QII31" s="382"/>
      <c r="QIJ31" s="382"/>
      <c r="QIK31" s="382"/>
      <c r="QIL31" s="382"/>
      <c r="QIM31" s="382"/>
      <c r="QIN31" s="382"/>
      <c r="QIO31" s="382"/>
      <c r="QIP31" s="382"/>
      <c r="QIQ31" s="382"/>
      <c r="QIR31" s="382"/>
      <c r="QIS31" s="382"/>
      <c r="QIT31" s="382"/>
      <c r="QIU31" s="382"/>
      <c r="QIV31" s="382"/>
      <c r="QIW31" s="382"/>
      <c r="QIX31" s="382"/>
      <c r="QIY31" s="382"/>
      <c r="QIZ31" s="382"/>
      <c r="QJA31" s="382"/>
      <c r="QJB31" s="382"/>
      <c r="QJC31" s="382"/>
      <c r="QJD31" s="382"/>
      <c r="QJE31" s="382"/>
      <c r="QJF31" s="382"/>
      <c r="QJG31" s="382"/>
      <c r="QJH31" s="382"/>
      <c r="QJI31" s="382"/>
      <c r="QJJ31" s="382"/>
      <c r="QJK31" s="382"/>
      <c r="QJL31" s="382"/>
      <c r="QJM31" s="382"/>
      <c r="QJN31" s="382"/>
      <c r="QJO31" s="382"/>
      <c r="QJP31" s="382"/>
      <c r="QJQ31" s="382"/>
      <c r="QJR31" s="382"/>
      <c r="QJS31" s="382"/>
      <c r="QJT31" s="382"/>
      <c r="QJU31" s="382"/>
      <c r="QJV31" s="382"/>
      <c r="QJW31" s="382"/>
      <c r="QJX31" s="382"/>
      <c r="QJY31" s="382"/>
      <c r="QJZ31" s="382"/>
      <c r="QKA31" s="382"/>
      <c r="QKB31" s="382"/>
      <c r="QKC31" s="382"/>
      <c r="QKD31" s="382"/>
      <c r="QKE31" s="382"/>
      <c r="QKF31" s="382"/>
      <c r="QKG31" s="382"/>
      <c r="QKH31" s="382"/>
      <c r="QKI31" s="382"/>
      <c r="QKJ31" s="382"/>
      <c r="QKK31" s="382"/>
      <c r="QKL31" s="382"/>
      <c r="QKM31" s="382"/>
      <c r="QKN31" s="382"/>
      <c r="QKO31" s="382"/>
      <c r="QKP31" s="382"/>
      <c r="QKQ31" s="382"/>
      <c r="QKR31" s="382"/>
      <c r="QKS31" s="382"/>
      <c r="QKT31" s="382"/>
      <c r="QKU31" s="382"/>
      <c r="QKV31" s="382"/>
      <c r="QKW31" s="382"/>
      <c r="QKX31" s="382"/>
      <c r="QKY31" s="382"/>
      <c r="QKZ31" s="382"/>
      <c r="QLA31" s="382"/>
      <c r="QLB31" s="382"/>
      <c r="QLC31" s="382"/>
      <c r="QLD31" s="382"/>
      <c r="QLE31" s="382"/>
      <c r="QLF31" s="382"/>
      <c r="QLG31" s="382"/>
      <c r="QLH31" s="382"/>
      <c r="QLI31" s="382"/>
      <c r="QLJ31" s="382"/>
      <c r="QLK31" s="382"/>
      <c r="QLL31" s="382"/>
      <c r="QLM31" s="382"/>
      <c r="QLN31" s="382"/>
      <c r="QLO31" s="382"/>
      <c r="QLP31" s="382"/>
      <c r="QLQ31" s="382"/>
      <c r="QLR31" s="382"/>
      <c r="QLS31" s="382"/>
      <c r="QLT31" s="382"/>
      <c r="QLU31" s="382"/>
      <c r="QLV31" s="382"/>
      <c r="QLW31" s="382"/>
      <c r="QLX31" s="382"/>
      <c r="QLY31" s="382"/>
      <c r="QLZ31" s="382"/>
      <c r="QMA31" s="382"/>
      <c r="QMB31" s="382"/>
      <c r="QMC31" s="382"/>
      <c r="QMD31" s="382"/>
      <c r="QME31" s="382"/>
      <c r="QMF31" s="382"/>
      <c r="QMG31" s="382"/>
      <c r="QMH31" s="382"/>
      <c r="QMI31" s="382"/>
      <c r="QMJ31" s="382"/>
      <c r="QMK31" s="382"/>
      <c r="QML31" s="382"/>
      <c r="QMM31" s="382"/>
      <c r="QMN31" s="382"/>
      <c r="QMO31" s="382"/>
      <c r="QMP31" s="382"/>
      <c r="QMQ31" s="382"/>
      <c r="QMR31" s="382"/>
      <c r="QMS31" s="382"/>
      <c r="QMT31" s="382"/>
      <c r="QMU31" s="382"/>
      <c r="QMV31" s="382"/>
      <c r="QMW31" s="382"/>
      <c r="QMX31" s="382"/>
      <c r="QMY31" s="382"/>
      <c r="QMZ31" s="382"/>
      <c r="QNA31" s="382"/>
      <c r="QNB31" s="382"/>
      <c r="QNC31" s="382"/>
      <c r="QND31" s="382"/>
      <c r="QNE31" s="382"/>
      <c r="QNF31" s="382"/>
      <c r="QNG31" s="382"/>
      <c r="QNH31" s="382"/>
      <c r="QNI31" s="382"/>
      <c r="QNJ31" s="382"/>
      <c r="QNK31" s="382"/>
      <c r="QNL31" s="382"/>
      <c r="QNM31" s="382"/>
      <c r="QNN31" s="382"/>
      <c r="QNO31" s="382"/>
      <c r="QNP31" s="382"/>
      <c r="QNQ31" s="382"/>
      <c r="QNR31" s="382"/>
      <c r="QNS31" s="382"/>
      <c r="QNT31" s="382"/>
      <c r="QNU31" s="382"/>
      <c r="QNV31" s="382"/>
      <c r="QNW31" s="382"/>
      <c r="QNX31" s="382"/>
      <c r="QNY31" s="382"/>
      <c r="QNZ31" s="382"/>
      <c r="QOA31" s="382"/>
      <c r="QOB31" s="382"/>
      <c r="QOC31" s="382"/>
      <c r="QOD31" s="382"/>
      <c r="QOE31" s="382"/>
      <c r="QOF31" s="382"/>
      <c r="QOG31" s="382"/>
      <c r="QOH31" s="382"/>
      <c r="QOI31" s="382"/>
      <c r="QOJ31" s="382"/>
      <c r="QOK31" s="382"/>
      <c r="QOL31" s="382"/>
      <c r="QOM31" s="382"/>
      <c r="QON31" s="382"/>
      <c r="QOO31" s="382"/>
      <c r="QOP31" s="382"/>
      <c r="QOQ31" s="382"/>
      <c r="QOR31" s="382"/>
      <c r="QOS31" s="382"/>
      <c r="QOT31" s="382"/>
      <c r="QOU31" s="382"/>
      <c r="QOV31" s="382"/>
      <c r="QOW31" s="382"/>
      <c r="QOX31" s="382"/>
      <c r="QOY31" s="382"/>
      <c r="QOZ31" s="382"/>
      <c r="QPA31" s="382"/>
      <c r="QPB31" s="382"/>
      <c r="QPC31" s="382"/>
      <c r="QPD31" s="382"/>
      <c r="QPE31" s="382"/>
      <c r="QPF31" s="382"/>
      <c r="QPG31" s="382"/>
      <c r="QPH31" s="382"/>
      <c r="QPI31" s="382"/>
      <c r="QPJ31" s="382"/>
      <c r="QPK31" s="382"/>
      <c r="QPL31" s="382"/>
      <c r="QPM31" s="382"/>
      <c r="QPN31" s="382"/>
      <c r="QPO31" s="382"/>
      <c r="QPP31" s="382"/>
      <c r="QPQ31" s="382"/>
      <c r="QPR31" s="382"/>
      <c r="QPS31" s="382"/>
      <c r="QPT31" s="382"/>
      <c r="QPU31" s="382"/>
      <c r="QPV31" s="382"/>
      <c r="QPW31" s="382"/>
      <c r="QPX31" s="382"/>
      <c r="QPY31" s="382"/>
      <c r="QPZ31" s="382"/>
      <c r="QQA31" s="382"/>
      <c r="QQB31" s="382"/>
      <c r="QQC31" s="382"/>
      <c r="QQD31" s="382"/>
      <c r="QQE31" s="382"/>
      <c r="QQF31" s="382"/>
      <c r="QQG31" s="382"/>
      <c r="QQH31" s="382"/>
      <c r="QQI31" s="382"/>
      <c r="QQJ31" s="382"/>
      <c r="QQK31" s="382"/>
      <c r="QQL31" s="382"/>
      <c r="QQM31" s="382"/>
      <c r="QQN31" s="382"/>
      <c r="QQO31" s="382"/>
      <c r="QQP31" s="382"/>
      <c r="QQQ31" s="382"/>
      <c r="QQR31" s="382"/>
      <c r="QQS31" s="382"/>
      <c r="QQT31" s="382"/>
      <c r="QQU31" s="382"/>
      <c r="QQV31" s="382"/>
      <c r="QQW31" s="382"/>
      <c r="QQX31" s="382"/>
      <c r="QQY31" s="382"/>
      <c r="QQZ31" s="382"/>
      <c r="QRA31" s="382"/>
      <c r="QRB31" s="382"/>
      <c r="QRC31" s="382"/>
      <c r="QRD31" s="382"/>
      <c r="QRE31" s="382"/>
      <c r="QRF31" s="382"/>
      <c r="QRG31" s="382"/>
      <c r="QRH31" s="382"/>
      <c r="QRI31" s="382"/>
      <c r="QRJ31" s="382"/>
      <c r="QRK31" s="382"/>
      <c r="QRL31" s="382"/>
      <c r="QRM31" s="382"/>
      <c r="QRN31" s="382"/>
      <c r="QRO31" s="382"/>
      <c r="QRP31" s="382"/>
      <c r="QRQ31" s="382"/>
      <c r="QRR31" s="382"/>
      <c r="QRS31" s="382"/>
      <c r="QRT31" s="382"/>
      <c r="QRU31" s="382"/>
      <c r="QRV31" s="382"/>
      <c r="QRW31" s="382"/>
      <c r="QRX31" s="382"/>
      <c r="QRY31" s="382"/>
      <c r="QRZ31" s="382"/>
      <c r="QSA31" s="382"/>
      <c r="QSB31" s="382"/>
      <c r="QSC31" s="382"/>
      <c r="QSD31" s="382"/>
      <c r="QSE31" s="382"/>
      <c r="QSF31" s="382"/>
      <c r="QSG31" s="382"/>
      <c r="QSH31" s="382"/>
      <c r="QSI31" s="382"/>
      <c r="QSJ31" s="382"/>
      <c r="QSK31" s="382"/>
      <c r="QSL31" s="382"/>
      <c r="QSM31" s="382"/>
      <c r="QSN31" s="382"/>
      <c r="QSO31" s="382"/>
      <c r="QSP31" s="382"/>
      <c r="QSQ31" s="382"/>
      <c r="QSR31" s="382"/>
      <c r="QSS31" s="382"/>
      <c r="QST31" s="382"/>
      <c r="QSU31" s="382"/>
      <c r="QSV31" s="382"/>
      <c r="QSW31" s="382"/>
      <c r="QSX31" s="382"/>
      <c r="QSY31" s="382"/>
      <c r="QSZ31" s="382"/>
      <c r="QTA31" s="382"/>
      <c r="QTB31" s="382"/>
      <c r="QTC31" s="382"/>
      <c r="QTD31" s="382"/>
      <c r="QTE31" s="382"/>
      <c r="QTF31" s="382"/>
      <c r="QTG31" s="382"/>
      <c r="QTH31" s="382"/>
      <c r="QTI31" s="382"/>
      <c r="QTJ31" s="382"/>
      <c r="QTK31" s="382"/>
      <c r="QTL31" s="382"/>
      <c r="QTM31" s="382"/>
      <c r="QTN31" s="382"/>
      <c r="QTO31" s="382"/>
      <c r="QTP31" s="382"/>
      <c r="QTQ31" s="382"/>
      <c r="QTR31" s="382"/>
      <c r="QTS31" s="382"/>
      <c r="QTT31" s="382"/>
      <c r="QTU31" s="382"/>
      <c r="QTV31" s="382"/>
      <c r="QTW31" s="382"/>
      <c r="QTX31" s="382"/>
      <c r="QTY31" s="382"/>
      <c r="QTZ31" s="382"/>
      <c r="QUA31" s="382"/>
      <c r="QUB31" s="382"/>
      <c r="QUC31" s="382"/>
      <c r="QUD31" s="382"/>
      <c r="QUE31" s="382"/>
      <c r="QUF31" s="382"/>
      <c r="QUG31" s="382"/>
      <c r="QUH31" s="382"/>
      <c r="QUI31" s="382"/>
      <c r="QUJ31" s="382"/>
      <c r="QUK31" s="382"/>
      <c r="QUL31" s="382"/>
      <c r="QUM31" s="382"/>
      <c r="QUN31" s="382"/>
      <c r="QUO31" s="382"/>
      <c r="QUP31" s="382"/>
      <c r="QUQ31" s="382"/>
      <c r="QUR31" s="382"/>
      <c r="QUS31" s="382"/>
      <c r="QUT31" s="382"/>
      <c r="QUU31" s="382"/>
      <c r="QUV31" s="382"/>
      <c r="QUW31" s="382"/>
      <c r="QUX31" s="382"/>
      <c r="QUY31" s="382"/>
      <c r="QUZ31" s="382"/>
      <c r="QVA31" s="382"/>
      <c r="QVB31" s="382"/>
      <c r="QVC31" s="382"/>
      <c r="QVD31" s="382"/>
      <c r="QVE31" s="382"/>
      <c r="QVF31" s="382"/>
      <c r="QVG31" s="382"/>
      <c r="QVH31" s="382"/>
      <c r="QVI31" s="382"/>
      <c r="QVJ31" s="382"/>
      <c r="QVK31" s="382"/>
      <c r="QVL31" s="382"/>
      <c r="QVM31" s="382"/>
      <c r="QVN31" s="382"/>
      <c r="QVO31" s="382"/>
      <c r="QVP31" s="382"/>
      <c r="QVQ31" s="382"/>
      <c r="QVR31" s="382"/>
      <c r="QVS31" s="382"/>
      <c r="QVT31" s="382"/>
      <c r="QVU31" s="382"/>
      <c r="QVV31" s="382"/>
      <c r="QVW31" s="382"/>
      <c r="QVX31" s="382"/>
      <c r="QVY31" s="382"/>
      <c r="QVZ31" s="382"/>
      <c r="QWA31" s="382"/>
      <c r="QWB31" s="382"/>
      <c r="QWC31" s="382"/>
      <c r="QWD31" s="382"/>
      <c r="QWE31" s="382"/>
      <c r="QWF31" s="382"/>
      <c r="QWG31" s="382"/>
      <c r="QWH31" s="382"/>
      <c r="QWI31" s="382"/>
      <c r="QWJ31" s="382"/>
      <c r="QWK31" s="382"/>
      <c r="QWL31" s="382"/>
      <c r="QWM31" s="382"/>
      <c r="QWN31" s="382"/>
      <c r="QWO31" s="382"/>
      <c r="QWP31" s="382"/>
      <c r="QWQ31" s="382"/>
      <c r="QWR31" s="382"/>
      <c r="QWS31" s="382"/>
      <c r="QWT31" s="382"/>
      <c r="QWU31" s="382"/>
      <c r="QWV31" s="382"/>
      <c r="QWW31" s="382"/>
      <c r="QWX31" s="382"/>
      <c r="QWY31" s="382"/>
      <c r="QWZ31" s="382"/>
      <c r="QXA31" s="382"/>
      <c r="QXB31" s="382"/>
      <c r="QXC31" s="382"/>
      <c r="QXD31" s="382"/>
      <c r="QXE31" s="382"/>
      <c r="QXF31" s="382"/>
      <c r="QXG31" s="382"/>
      <c r="QXH31" s="382"/>
      <c r="QXI31" s="382"/>
      <c r="QXJ31" s="382"/>
      <c r="QXK31" s="382"/>
      <c r="QXL31" s="382"/>
      <c r="QXM31" s="382"/>
      <c r="QXN31" s="382"/>
      <c r="QXO31" s="382"/>
      <c r="QXP31" s="382"/>
      <c r="QXQ31" s="382"/>
      <c r="QXR31" s="382"/>
      <c r="QXS31" s="382"/>
      <c r="QXT31" s="382"/>
      <c r="QXU31" s="382"/>
      <c r="QXV31" s="382"/>
      <c r="QXW31" s="382"/>
      <c r="QXX31" s="382"/>
      <c r="QXY31" s="382"/>
      <c r="QXZ31" s="382"/>
      <c r="QYA31" s="382"/>
      <c r="QYB31" s="382"/>
      <c r="QYC31" s="382"/>
      <c r="QYD31" s="382"/>
      <c r="QYE31" s="382"/>
      <c r="QYF31" s="382"/>
      <c r="QYG31" s="382"/>
      <c r="QYH31" s="382"/>
      <c r="QYI31" s="382"/>
      <c r="QYJ31" s="382"/>
      <c r="QYK31" s="382"/>
      <c r="QYL31" s="382"/>
      <c r="QYM31" s="382"/>
      <c r="QYN31" s="382"/>
      <c r="QYO31" s="382"/>
      <c r="QYP31" s="382"/>
      <c r="QYQ31" s="382"/>
      <c r="QYR31" s="382"/>
      <c r="QYS31" s="382"/>
      <c r="QYT31" s="382"/>
      <c r="QYU31" s="382"/>
      <c r="QYV31" s="382"/>
      <c r="QYW31" s="382"/>
      <c r="QYX31" s="382"/>
      <c r="QYY31" s="382"/>
      <c r="QYZ31" s="382"/>
      <c r="QZA31" s="382"/>
      <c r="QZB31" s="382"/>
      <c r="QZC31" s="382"/>
      <c r="QZD31" s="382"/>
      <c r="QZE31" s="382"/>
      <c r="QZF31" s="382"/>
      <c r="QZG31" s="382"/>
      <c r="QZH31" s="382"/>
      <c r="QZI31" s="382"/>
      <c r="QZJ31" s="382"/>
      <c r="QZK31" s="382"/>
      <c r="QZL31" s="382"/>
      <c r="QZM31" s="382"/>
      <c r="QZN31" s="382"/>
      <c r="QZO31" s="382"/>
      <c r="QZP31" s="382"/>
      <c r="QZQ31" s="382"/>
      <c r="QZR31" s="382"/>
      <c r="QZS31" s="382"/>
      <c r="QZT31" s="382"/>
      <c r="QZU31" s="382"/>
      <c r="QZV31" s="382"/>
      <c r="QZW31" s="382"/>
      <c r="QZX31" s="382"/>
      <c r="QZY31" s="382"/>
      <c r="QZZ31" s="382"/>
      <c r="RAA31" s="382"/>
      <c r="RAB31" s="382"/>
      <c r="RAC31" s="382"/>
      <c r="RAD31" s="382"/>
      <c r="RAE31" s="382"/>
      <c r="RAF31" s="382"/>
      <c r="RAG31" s="382"/>
      <c r="RAH31" s="382"/>
      <c r="RAI31" s="382"/>
      <c r="RAJ31" s="382"/>
      <c r="RAK31" s="382"/>
      <c r="RAL31" s="382"/>
      <c r="RAM31" s="382"/>
      <c r="RAN31" s="382"/>
      <c r="RAO31" s="382"/>
      <c r="RAP31" s="382"/>
      <c r="RAQ31" s="382"/>
      <c r="RAR31" s="382"/>
      <c r="RAS31" s="382"/>
      <c r="RAT31" s="382"/>
      <c r="RAU31" s="382"/>
      <c r="RAV31" s="382"/>
      <c r="RAW31" s="382"/>
      <c r="RAX31" s="382"/>
      <c r="RAY31" s="382"/>
      <c r="RAZ31" s="382"/>
      <c r="RBA31" s="382"/>
      <c r="RBB31" s="382"/>
      <c r="RBC31" s="382"/>
      <c r="RBD31" s="382"/>
      <c r="RBE31" s="382"/>
      <c r="RBF31" s="382"/>
      <c r="RBG31" s="382"/>
      <c r="RBH31" s="382"/>
      <c r="RBI31" s="382"/>
      <c r="RBJ31" s="382"/>
      <c r="RBK31" s="382"/>
      <c r="RBL31" s="382"/>
      <c r="RBM31" s="382"/>
      <c r="RBN31" s="382"/>
      <c r="RBO31" s="382"/>
      <c r="RBP31" s="382"/>
      <c r="RBQ31" s="382"/>
      <c r="RBR31" s="382"/>
      <c r="RBS31" s="382"/>
      <c r="RBT31" s="382"/>
      <c r="RBU31" s="382"/>
      <c r="RBV31" s="382"/>
      <c r="RBW31" s="382"/>
      <c r="RBX31" s="382"/>
      <c r="RBY31" s="382"/>
      <c r="RBZ31" s="382"/>
      <c r="RCA31" s="382"/>
      <c r="RCB31" s="382"/>
      <c r="RCC31" s="382"/>
      <c r="RCD31" s="382"/>
      <c r="RCE31" s="382"/>
      <c r="RCF31" s="382"/>
      <c r="RCG31" s="382"/>
      <c r="RCH31" s="382"/>
      <c r="RCI31" s="382"/>
      <c r="RCJ31" s="382"/>
      <c r="RCK31" s="382"/>
      <c r="RCL31" s="382"/>
      <c r="RCM31" s="382"/>
      <c r="RCN31" s="382"/>
      <c r="RCO31" s="382"/>
      <c r="RCP31" s="382"/>
      <c r="RCQ31" s="382"/>
      <c r="RCR31" s="382"/>
      <c r="RCS31" s="382"/>
      <c r="RCT31" s="382"/>
      <c r="RCU31" s="382"/>
      <c r="RCV31" s="382"/>
      <c r="RCW31" s="382"/>
      <c r="RCX31" s="382"/>
      <c r="RCY31" s="382"/>
      <c r="RCZ31" s="382"/>
      <c r="RDA31" s="382"/>
      <c r="RDB31" s="382"/>
      <c r="RDC31" s="382"/>
      <c r="RDD31" s="382"/>
      <c r="RDE31" s="382"/>
      <c r="RDF31" s="382"/>
      <c r="RDG31" s="382"/>
      <c r="RDH31" s="382"/>
      <c r="RDI31" s="382"/>
      <c r="RDJ31" s="382"/>
      <c r="RDK31" s="382"/>
      <c r="RDL31" s="382"/>
      <c r="RDM31" s="382"/>
      <c r="RDN31" s="382"/>
      <c r="RDO31" s="382"/>
      <c r="RDP31" s="382"/>
      <c r="RDQ31" s="382"/>
      <c r="RDR31" s="382"/>
      <c r="RDS31" s="382"/>
      <c r="RDT31" s="382"/>
      <c r="RDU31" s="382"/>
      <c r="RDV31" s="382"/>
      <c r="RDW31" s="382"/>
      <c r="RDX31" s="382"/>
      <c r="RDY31" s="382"/>
      <c r="RDZ31" s="382"/>
      <c r="REA31" s="382"/>
      <c r="REB31" s="382"/>
      <c r="REC31" s="382"/>
      <c r="RED31" s="382"/>
      <c r="REE31" s="382"/>
      <c r="REF31" s="382"/>
      <c r="REG31" s="382"/>
      <c r="REH31" s="382"/>
      <c r="REI31" s="382"/>
      <c r="REJ31" s="382"/>
      <c r="REK31" s="382"/>
      <c r="REL31" s="382"/>
      <c r="REM31" s="382"/>
      <c r="REN31" s="382"/>
      <c r="REO31" s="382"/>
      <c r="REP31" s="382"/>
      <c r="REQ31" s="382"/>
      <c r="RER31" s="382"/>
      <c r="RES31" s="382"/>
      <c r="RET31" s="382"/>
      <c r="REU31" s="382"/>
      <c r="REV31" s="382"/>
      <c r="REW31" s="382"/>
      <c r="REX31" s="382"/>
      <c r="REY31" s="382"/>
      <c r="REZ31" s="382"/>
      <c r="RFA31" s="382"/>
      <c r="RFB31" s="382"/>
      <c r="RFC31" s="382"/>
      <c r="RFD31" s="382"/>
      <c r="RFE31" s="382"/>
      <c r="RFF31" s="382"/>
      <c r="RFG31" s="382"/>
      <c r="RFH31" s="382"/>
      <c r="RFI31" s="382"/>
      <c r="RFJ31" s="382"/>
      <c r="RFK31" s="382"/>
      <c r="RFL31" s="382"/>
      <c r="RFM31" s="382"/>
      <c r="RFN31" s="382"/>
      <c r="RFO31" s="382"/>
      <c r="RFP31" s="382"/>
      <c r="RFQ31" s="382"/>
      <c r="RFR31" s="382"/>
      <c r="RFS31" s="382"/>
      <c r="RFT31" s="382"/>
      <c r="RFU31" s="382"/>
      <c r="RFV31" s="382"/>
      <c r="RFW31" s="382"/>
      <c r="RFX31" s="382"/>
      <c r="RFY31" s="382"/>
      <c r="RFZ31" s="382"/>
      <c r="RGA31" s="382"/>
      <c r="RGB31" s="382"/>
      <c r="RGC31" s="382"/>
      <c r="RGD31" s="382"/>
      <c r="RGE31" s="382"/>
      <c r="RGF31" s="382"/>
      <c r="RGG31" s="382"/>
      <c r="RGH31" s="382"/>
      <c r="RGI31" s="382"/>
      <c r="RGJ31" s="382"/>
      <c r="RGK31" s="382"/>
      <c r="RGL31" s="382"/>
      <c r="RGM31" s="382"/>
      <c r="RGN31" s="382"/>
      <c r="RGO31" s="382"/>
      <c r="RGP31" s="382"/>
      <c r="RGQ31" s="382"/>
      <c r="RGR31" s="382"/>
      <c r="RGS31" s="382"/>
      <c r="RGT31" s="382"/>
      <c r="RGU31" s="382"/>
      <c r="RGV31" s="382"/>
      <c r="RGW31" s="382"/>
      <c r="RGX31" s="382"/>
      <c r="RGY31" s="382"/>
      <c r="RGZ31" s="382"/>
      <c r="RHA31" s="382"/>
      <c r="RHB31" s="382"/>
      <c r="RHC31" s="382"/>
      <c r="RHD31" s="382"/>
      <c r="RHE31" s="382"/>
      <c r="RHF31" s="382"/>
      <c r="RHG31" s="382"/>
      <c r="RHH31" s="382"/>
      <c r="RHI31" s="382"/>
      <c r="RHJ31" s="382"/>
      <c r="RHK31" s="382"/>
      <c r="RHL31" s="382"/>
      <c r="RHM31" s="382"/>
      <c r="RHN31" s="382"/>
      <c r="RHO31" s="382"/>
      <c r="RHP31" s="382"/>
      <c r="RHQ31" s="382"/>
      <c r="RHR31" s="382"/>
      <c r="RHS31" s="382"/>
      <c r="RHT31" s="382"/>
      <c r="RHU31" s="382"/>
      <c r="RHV31" s="382"/>
      <c r="RHW31" s="382"/>
      <c r="RHX31" s="382"/>
      <c r="RHY31" s="382"/>
      <c r="RHZ31" s="382"/>
      <c r="RIA31" s="382"/>
      <c r="RIB31" s="382"/>
      <c r="RIC31" s="382"/>
      <c r="RID31" s="382"/>
      <c r="RIE31" s="382"/>
      <c r="RIF31" s="382"/>
      <c r="RIG31" s="382"/>
      <c r="RIH31" s="382"/>
      <c r="RII31" s="382"/>
      <c r="RIJ31" s="382"/>
      <c r="RIK31" s="382"/>
      <c r="RIL31" s="382"/>
      <c r="RIM31" s="382"/>
      <c r="RIN31" s="382"/>
      <c r="RIO31" s="382"/>
      <c r="RIP31" s="382"/>
      <c r="RIQ31" s="382"/>
      <c r="RIR31" s="382"/>
      <c r="RIS31" s="382"/>
      <c r="RIT31" s="382"/>
      <c r="RIU31" s="382"/>
      <c r="RIV31" s="382"/>
      <c r="RIW31" s="382"/>
      <c r="RIX31" s="382"/>
      <c r="RIY31" s="382"/>
      <c r="RIZ31" s="382"/>
      <c r="RJA31" s="382"/>
      <c r="RJB31" s="382"/>
      <c r="RJC31" s="382"/>
      <c r="RJD31" s="382"/>
      <c r="RJE31" s="382"/>
      <c r="RJF31" s="382"/>
      <c r="RJG31" s="382"/>
      <c r="RJH31" s="382"/>
      <c r="RJI31" s="382"/>
      <c r="RJJ31" s="382"/>
      <c r="RJK31" s="382"/>
      <c r="RJL31" s="382"/>
      <c r="RJM31" s="382"/>
      <c r="RJN31" s="382"/>
      <c r="RJO31" s="382"/>
      <c r="RJP31" s="382"/>
      <c r="RJQ31" s="382"/>
      <c r="RJR31" s="382"/>
      <c r="RJS31" s="382"/>
      <c r="RJT31" s="382"/>
      <c r="RJU31" s="382"/>
      <c r="RJV31" s="382"/>
      <c r="RJW31" s="382"/>
      <c r="RJX31" s="382"/>
      <c r="RJY31" s="382"/>
      <c r="RJZ31" s="382"/>
      <c r="RKA31" s="382"/>
      <c r="RKB31" s="382"/>
      <c r="RKC31" s="382"/>
      <c r="RKD31" s="382"/>
      <c r="RKE31" s="382"/>
      <c r="RKF31" s="382"/>
      <c r="RKG31" s="382"/>
      <c r="RKH31" s="382"/>
      <c r="RKI31" s="382"/>
      <c r="RKJ31" s="382"/>
      <c r="RKK31" s="382"/>
      <c r="RKL31" s="382"/>
      <c r="RKM31" s="382"/>
      <c r="RKN31" s="382"/>
      <c r="RKO31" s="382"/>
      <c r="RKP31" s="382"/>
      <c r="RKQ31" s="382"/>
      <c r="RKR31" s="382"/>
      <c r="RKS31" s="382"/>
      <c r="RKT31" s="382"/>
      <c r="RKU31" s="382"/>
      <c r="RKV31" s="382"/>
      <c r="RKW31" s="382"/>
      <c r="RKX31" s="382"/>
      <c r="RKY31" s="382"/>
      <c r="RKZ31" s="382"/>
      <c r="RLA31" s="382"/>
      <c r="RLB31" s="382"/>
      <c r="RLC31" s="382"/>
      <c r="RLD31" s="382"/>
      <c r="RLE31" s="382"/>
      <c r="RLF31" s="382"/>
      <c r="RLG31" s="382"/>
      <c r="RLH31" s="382"/>
      <c r="RLI31" s="382"/>
      <c r="RLJ31" s="382"/>
      <c r="RLK31" s="382"/>
      <c r="RLL31" s="382"/>
      <c r="RLM31" s="382"/>
      <c r="RLN31" s="382"/>
      <c r="RLO31" s="382"/>
      <c r="RLP31" s="382"/>
      <c r="RLQ31" s="382"/>
      <c r="RLR31" s="382"/>
      <c r="RLS31" s="382"/>
      <c r="RLT31" s="382"/>
      <c r="RLU31" s="382"/>
      <c r="RLV31" s="382"/>
      <c r="RLW31" s="382"/>
      <c r="RLX31" s="382"/>
      <c r="RLY31" s="382"/>
      <c r="RLZ31" s="382"/>
      <c r="RMA31" s="382"/>
      <c r="RMB31" s="382"/>
      <c r="RMC31" s="382"/>
      <c r="RMD31" s="382"/>
      <c r="RME31" s="382"/>
      <c r="RMF31" s="382"/>
      <c r="RMG31" s="382"/>
      <c r="RMH31" s="382"/>
      <c r="RMI31" s="382"/>
      <c r="RMJ31" s="382"/>
      <c r="RMK31" s="382"/>
      <c r="RML31" s="382"/>
      <c r="RMM31" s="382"/>
      <c r="RMN31" s="382"/>
      <c r="RMO31" s="382"/>
      <c r="RMP31" s="382"/>
      <c r="RMQ31" s="382"/>
      <c r="RMR31" s="382"/>
      <c r="RMS31" s="382"/>
      <c r="RMT31" s="382"/>
      <c r="RMU31" s="382"/>
      <c r="RMV31" s="382"/>
      <c r="RMW31" s="382"/>
      <c r="RMX31" s="382"/>
      <c r="RMY31" s="382"/>
      <c r="RMZ31" s="382"/>
      <c r="RNA31" s="382"/>
      <c r="RNB31" s="382"/>
      <c r="RNC31" s="382"/>
      <c r="RND31" s="382"/>
      <c r="RNE31" s="382"/>
      <c r="RNF31" s="382"/>
      <c r="RNG31" s="382"/>
      <c r="RNH31" s="382"/>
      <c r="RNI31" s="382"/>
      <c r="RNJ31" s="382"/>
      <c r="RNK31" s="382"/>
      <c r="RNL31" s="382"/>
      <c r="RNM31" s="382"/>
      <c r="RNN31" s="382"/>
      <c r="RNO31" s="382"/>
      <c r="RNP31" s="382"/>
      <c r="RNQ31" s="382"/>
      <c r="RNR31" s="382"/>
      <c r="RNS31" s="382"/>
      <c r="RNT31" s="382"/>
      <c r="RNU31" s="382"/>
      <c r="RNV31" s="382"/>
      <c r="RNW31" s="382"/>
      <c r="RNX31" s="382"/>
      <c r="RNY31" s="382"/>
      <c r="RNZ31" s="382"/>
      <c r="ROA31" s="382"/>
      <c r="ROB31" s="382"/>
      <c r="ROC31" s="382"/>
      <c r="ROD31" s="382"/>
      <c r="ROE31" s="382"/>
      <c r="ROF31" s="382"/>
      <c r="ROG31" s="382"/>
      <c r="ROH31" s="382"/>
      <c r="ROI31" s="382"/>
      <c r="ROJ31" s="382"/>
      <c r="ROK31" s="382"/>
      <c r="ROL31" s="382"/>
      <c r="ROM31" s="382"/>
      <c r="RON31" s="382"/>
      <c r="ROO31" s="382"/>
      <c r="ROP31" s="382"/>
      <c r="ROQ31" s="382"/>
      <c r="ROR31" s="382"/>
      <c r="ROS31" s="382"/>
      <c r="ROT31" s="382"/>
      <c r="ROU31" s="382"/>
      <c r="ROV31" s="382"/>
      <c r="ROW31" s="382"/>
      <c r="ROX31" s="382"/>
      <c r="ROY31" s="382"/>
      <c r="ROZ31" s="382"/>
      <c r="RPA31" s="382"/>
      <c r="RPB31" s="382"/>
      <c r="RPC31" s="382"/>
      <c r="RPD31" s="382"/>
      <c r="RPE31" s="382"/>
      <c r="RPF31" s="382"/>
      <c r="RPG31" s="382"/>
      <c r="RPH31" s="382"/>
      <c r="RPI31" s="382"/>
      <c r="RPJ31" s="382"/>
      <c r="RPK31" s="382"/>
      <c r="RPL31" s="382"/>
      <c r="RPM31" s="382"/>
      <c r="RPN31" s="382"/>
      <c r="RPO31" s="382"/>
      <c r="RPP31" s="382"/>
      <c r="RPQ31" s="382"/>
      <c r="RPR31" s="382"/>
      <c r="RPS31" s="382"/>
      <c r="RPT31" s="382"/>
      <c r="RPU31" s="382"/>
      <c r="RPV31" s="382"/>
      <c r="RPW31" s="382"/>
      <c r="RPX31" s="382"/>
      <c r="RPY31" s="382"/>
      <c r="RPZ31" s="382"/>
      <c r="RQA31" s="382"/>
      <c r="RQB31" s="382"/>
      <c r="RQC31" s="382"/>
      <c r="RQD31" s="382"/>
      <c r="RQE31" s="382"/>
      <c r="RQF31" s="382"/>
      <c r="RQG31" s="382"/>
      <c r="RQH31" s="382"/>
      <c r="RQI31" s="382"/>
      <c r="RQJ31" s="382"/>
      <c r="RQK31" s="382"/>
      <c r="RQL31" s="382"/>
      <c r="RQM31" s="382"/>
      <c r="RQN31" s="382"/>
      <c r="RQO31" s="382"/>
      <c r="RQP31" s="382"/>
      <c r="RQQ31" s="382"/>
      <c r="RQR31" s="382"/>
      <c r="RQS31" s="382"/>
      <c r="RQT31" s="382"/>
      <c r="RQU31" s="382"/>
      <c r="RQV31" s="382"/>
      <c r="RQW31" s="382"/>
      <c r="RQX31" s="382"/>
      <c r="RQY31" s="382"/>
      <c r="RQZ31" s="382"/>
      <c r="RRA31" s="382"/>
      <c r="RRB31" s="382"/>
      <c r="RRC31" s="382"/>
      <c r="RRD31" s="382"/>
      <c r="RRE31" s="382"/>
      <c r="RRF31" s="382"/>
      <c r="RRG31" s="382"/>
      <c r="RRH31" s="382"/>
      <c r="RRI31" s="382"/>
      <c r="RRJ31" s="382"/>
      <c r="RRK31" s="382"/>
      <c r="RRL31" s="382"/>
      <c r="RRM31" s="382"/>
      <c r="RRN31" s="382"/>
      <c r="RRO31" s="382"/>
      <c r="RRP31" s="382"/>
      <c r="RRQ31" s="382"/>
      <c r="RRR31" s="382"/>
      <c r="RRS31" s="382"/>
      <c r="RRT31" s="382"/>
      <c r="RRU31" s="382"/>
      <c r="RRV31" s="382"/>
      <c r="RRW31" s="382"/>
      <c r="RRX31" s="382"/>
      <c r="RRY31" s="382"/>
      <c r="RRZ31" s="382"/>
      <c r="RSA31" s="382"/>
      <c r="RSB31" s="382"/>
      <c r="RSC31" s="382"/>
      <c r="RSD31" s="382"/>
      <c r="RSE31" s="382"/>
      <c r="RSF31" s="382"/>
      <c r="RSG31" s="382"/>
      <c r="RSH31" s="382"/>
      <c r="RSI31" s="382"/>
      <c r="RSJ31" s="382"/>
      <c r="RSK31" s="382"/>
      <c r="RSL31" s="382"/>
      <c r="RSM31" s="382"/>
      <c r="RSN31" s="382"/>
      <c r="RSO31" s="382"/>
      <c r="RSP31" s="382"/>
      <c r="RSQ31" s="382"/>
      <c r="RSR31" s="382"/>
      <c r="RSS31" s="382"/>
      <c r="RST31" s="382"/>
      <c r="RSU31" s="382"/>
      <c r="RSV31" s="382"/>
      <c r="RSW31" s="382"/>
      <c r="RSX31" s="382"/>
      <c r="RSY31" s="382"/>
      <c r="RSZ31" s="382"/>
      <c r="RTA31" s="382"/>
      <c r="RTB31" s="382"/>
      <c r="RTC31" s="382"/>
      <c r="RTD31" s="382"/>
      <c r="RTE31" s="382"/>
      <c r="RTF31" s="382"/>
      <c r="RTG31" s="382"/>
      <c r="RTH31" s="382"/>
      <c r="RTI31" s="382"/>
      <c r="RTJ31" s="382"/>
      <c r="RTK31" s="382"/>
      <c r="RTL31" s="382"/>
      <c r="RTM31" s="382"/>
      <c r="RTN31" s="382"/>
      <c r="RTO31" s="382"/>
      <c r="RTP31" s="382"/>
      <c r="RTQ31" s="382"/>
      <c r="RTR31" s="382"/>
      <c r="RTS31" s="382"/>
      <c r="RTT31" s="382"/>
      <c r="RTU31" s="382"/>
      <c r="RTV31" s="382"/>
      <c r="RTW31" s="382"/>
      <c r="RTX31" s="382"/>
      <c r="RTY31" s="382"/>
      <c r="RTZ31" s="382"/>
      <c r="RUA31" s="382"/>
      <c r="RUB31" s="382"/>
      <c r="RUC31" s="382"/>
      <c r="RUD31" s="382"/>
      <c r="RUE31" s="382"/>
      <c r="RUF31" s="382"/>
      <c r="RUG31" s="382"/>
      <c r="RUH31" s="382"/>
      <c r="RUI31" s="382"/>
      <c r="RUJ31" s="382"/>
      <c r="RUK31" s="382"/>
      <c r="RUL31" s="382"/>
      <c r="RUM31" s="382"/>
      <c r="RUN31" s="382"/>
      <c r="RUO31" s="382"/>
      <c r="RUP31" s="382"/>
      <c r="RUQ31" s="382"/>
      <c r="RUR31" s="382"/>
      <c r="RUS31" s="382"/>
      <c r="RUT31" s="382"/>
      <c r="RUU31" s="382"/>
      <c r="RUV31" s="382"/>
      <c r="RUW31" s="382"/>
      <c r="RUX31" s="382"/>
      <c r="RUY31" s="382"/>
      <c r="RUZ31" s="382"/>
      <c r="RVA31" s="382"/>
      <c r="RVB31" s="382"/>
      <c r="RVC31" s="382"/>
      <c r="RVD31" s="382"/>
      <c r="RVE31" s="382"/>
      <c r="RVF31" s="382"/>
      <c r="RVG31" s="382"/>
      <c r="RVH31" s="382"/>
      <c r="RVI31" s="382"/>
      <c r="RVJ31" s="382"/>
      <c r="RVK31" s="382"/>
      <c r="RVL31" s="382"/>
      <c r="RVM31" s="382"/>
      <c r="RVN31" s="382"/>
      <c r="RVO31" s="382"/>
      <c r="RVP31" s="382"/>
      <c r="RVQ31" s="382"/>
      <c r="RVR31" s="382"/>
      <c r="RVS31" s="382"/>
      <c r="RVT31" s="382"/>
      <c r="RVU31" s="382"/>
      <c r="RVV31" s="382"/>
      <c r="RVW31" s="382"/>
      <c r="RVX31" s="382"/>
      <c r="RVY31" s="382"/>
      <c r="RVZ31" s="382"/>
      <c r="RWA31" s="382"/>
      <c r="RWB31" s="382"/>
      <c r="RWC31" s="382"/>
      <c r="RWD31" s="382"/>
      <c r="RWE31" s="382"/>
      <c r="RWF31" s="382"/>
      <c r="RWG31" s="382"/>
      <c r="RWH31" s="382"/>
      <c r="RWI31" s="382"/>
      <c r="RWJ31" s="382"/>
      <c r="RWK31" s="382"/>
      <c r="RWL31" s="382"/>
      <c r="RWM31" s="382"/>
      <c r="RWN31" s="382"/>
      <c r="RWO31" s="382"/>
      <c r="RWP31" s="382"/>
      <c r="RWQ31" s="382"/>
      <c r="RWR31" s="382"/>
      <c r="RWS31" s="382"/>
      <c r="RWT31" s="382"/>
      <c r="RWU31" s="382"/>
      <c r="RWV31" s="382"/>
      <c r="RWW31" s="382"/>
      <c r="RWX31" s="382"/>
      <c r="RWY31" s="382"/>
      <c r="RWZ31" s="382"/>
      <c r="RXA31" s="382"/>
      <c r="RXB31" s="382"/>
      <c r="RXC31" s="382"/>
      <c r="RXD31" s="382"/>
      <c r="RXE31" s="382"/>
      <c r="RXF31" s="382"/>
      <c r="RXG31" s="382"/>
      <c r="RXH31" s="382"/>
      <c r="RXI31" s="382"/>
      <c r="RXJ31" s="382"/>
      <c r="RXK31" s="382"/>
      <c r="RXL31" s="382"/>
      <c r="RXM31" s="382"/>
      <c r="RXN31" s="382"/>
      <c r="RXO31" s="382"/>
      <c r="RXP31" s="382"/>
      <c r="RXQ31" s="382"/>
      <c r="RXR31" s="382"/>
      <c r="RXS31" s="382"/>
      <c r="RXT31" s="382"/>
      <c r="RXU31" s="382"/>
      <c r="RXV31" s="382"/>
      <c r="RXW31" s="382"/>
      <c r="RXX31" s="382"/>
      <c r="RXY31" s="382"/>
      <c r="RXZ31" s="382"/>
      <c r="RYA31" s="382"/>
      <c r="RYB31" s="382"/>
      <c r="RYC31" s="382"/>
      <c r="RYD31" s="382"/>
      <c r="RYE31" s="382"/>
      <c r="RYF31" s="382"/>
      <c r="RYG31" s="382"/>
      <c r="RYH31" s="382"/>
      <c r="RYI31" s="382"/>
      <c r="RYJ31" s="382"/>
      <c r="RYK31" s="382"/>
      <c r="RYL31" s="382"/>
      <c r="RYM31" s="382"/>
      <c r="RYN31" s="382"/>
      <c r="RYO31" s="382"/>
      <c r="RYP31" s="382"/>
      <c r="RYQ31" s="382"/>
      <c r="RYR31" s="382"/>
      <c r="RYS31" s="382"/>
      <c r="RYT31" s="382"/>
      <c r="RYU31" s="382"/>
      <c r="RYV31" s="382"/>
      <c r="RYW31" s="382"/>
      <c r="RYX31" s="382"/>
      <c r="RYY31" s="382"/>
      <c r="RYZ31" s="382"/>
      <c r="RZA31" s="382"/>
      <c r="RZB31" s="382"/>
      <c r="RZC31" s="382"/>
      <c r="RZD31" s="382"/>
      <c r="RZE31" s="382"/>
      <c r="RZF31" s="382"/>
      <c r="RZG31" s="382"/>
      <c r="RZH31" s="382"/>
      <c r="RZI31" s="382"/>
      <c r="RZJ31" s="382"/>
      <c r="RZK31" s="382"/>
      <c r="RZL31" s="382"/>
      <c r="RZM31" s="382"/>
      <c r="RZN31" s="382"/>
      <c r="RZO31" s="382"/>
      <c r="RZP31" s="382"/>
      <c r="RZQ31" s="382"/>
      <c r="RZR31" s="382"/>
      <c r="RZS31" s="382"/>
      <c r="RZT31" s="382"/>
      <c r="RZU31" s="382"/>
      <c r="RZV31" s="382"/>
      <c r="RZW31" s="382"/>
      <c r="RZX31" s="382"/>
      <c r="RZY31" s="382"/>
      <c r="RZZ31" s="382"/>
      <c r="SAA31" s="382"/>
      <c r="SAB31" s="382"/>
      <c r="SAC31" s="382"/>
      <c r="SAD31" s="382"/>
      <c r="SAE31" s="382"/>
      <c r="SAF31" s="382"/>
      <c r="SAG31" s="382"/>
      <c r="SAH31" s="382"/>
      <c r="SAI31" s="382"/>
      <c r="SAJ31" s="382"/>
      <c r="SAK31" s="382"/>
      <c r="SAL31" s="382"/>
      <c r="SAM31" s="382"/>
      <c r="SAN31" s="382"/>
      <c r="SAO31" s="382"/>
      <c r="SAP31" s="382"/>
      <c r="SAQ31" s="382"/>
      <c r="SAR31" s="382"/>
      <c r="SAS31" s="382"/>
      <c r="SAT31" s="382"/>
      <c r="SAU31" s="382"/>
      <c r="SAV31" s="382"/>
      <c r="SAW31" s="382"/>
      <c r="SAX31" s="382"/>
      <c r="SAY31" s="382"/>
      <c r="SAZ31" s="382"/>
      <c r="SBA31" s="382"/>
      <c r="SBB31" s="382"/>
      <c r="SBC31" s="382"/>
      <c r="SBD31" s="382"/>
      <c r="SBE31" s="382"/>
      <c r="SBF31" s="382"/>
      <c r="SBG31" s="382"/>
      <c r="SBH31" s="382"/>
      <c r="SBI31" s="382"/>
      <c r="SBJ31" s="382"/>
      <c r="SBK31" s="382"/>
      <c r="SBL31" s="382"/>
      <c r="SBM31" s="382"/>
      <c r="SBN31" s="382"/>
      <c r="SBO31" s="382"/>
      <c r="SBP31" s="382"/>
      <c r="SBQ31" s="382"/>
      <c r="SBR31" s="382"/>
      <c r="SBS31" s="382"/>
      <c r="SBT31" s="382"/>
      <c r="SBU31" s="382"/>
      <c r="SBV31" s="382"/>
      <c r="SBW31" s="382"/>
      <c r="SBX31" s="382"/>
      <c r="SBY31" s="382"/>
      <c r="SBZ31" s="382"/>
      <c r="SCA31" s="382"/>
      <c r="SCB31" s="382"/>
      <c r="SCC31" s="382"/>
      <c r="SCD31" s="382"/>
      <c r="SCE31" s="382"/>
      <c r="SCF31" s="382"/>
      <c r="SCG31" s="382"/>
      <c r="SCH31" s="382"/>
      <c r="SCI31" s="382"/>
      <c r="SCJ31" s="382"/>
      <c r="SCK31" s="382"/>
      <c r="SCL31" s="382"/>
      <c r="SCM31" s="382"/>
      <c r="SCN31" s="382"/>
      <c r="SCO31" s="382"/>
      <c r="SCP31" s="382"/>
      <c r="SCQ31" s="382"/>
      <c r="SCR31" s="382"/>
      <c r="SCS31" s="382"/>
      <c r="SCT31" s="382"/>
      <c r="SCU31" s="382"/>
      <c r="SCV31" s="382"/>
      <c r="SCW31" s="382"/>
      <c r="SCX31" s="382"/>
      <c r="SCY31" s="382"/>
      <c r="SCZ31" s="382"/>
      <c r="SDA31" s="382"/>
      <c r="SDB31" s="382"/>
      <c r="SDC31" s="382"/>
      <c r="SDD31" s="382"/>
      <c r="SDE31" s="382"/>
      <c r="SDF31" s="382"/>
      <c r="SDG31" s="382"/>
      <c r="SDH31" s="382"/>
      <c r="SDI31" s="382"/>
      <c r="SDJ31" s="382"/>
      <c r="SDK31" s="382"/>
      <c r="SDL31" s="382"/>
      <c r="SDM31" s="382"/>
      <c r="SDN31" s="382"/>
      <c r="SDO31" s="382"/>
      <c r="SDP31" s="382"/>
      <c r="SDQ31" s="382"/>
      <c r="SDR31" s="382"/>
      <c r="SDS31" s="382"/>
      <c r="SDT31" s="382"/>
      <c r="SDU31" s="382"/>
      <c r="SDV31" s="382"/>
      <c r="SDW31" s="382"/>
      <c r="SDX31" s="382"/>
      <c r="SDY31" s="382"/>
      <c r="SDZ31" s="382"/>
      <c r="SEA31" s="382"/>
      <c r="SEB31" s="382"/>
      <c r="SEC31" s="382"/>
      <c r="SED31" s="382"/>
      <c r="SEE31" s="382"/>
      <c r="SEF31" s="382"/>
      <c r="SEG31" s="382"/>
      <c r="SEH31" s="382"/>
      <c r="SEI31" s="382"/>
      <c r="SEJ31" s="382"/>
      <c r="SEK31" s="382"/>
      <c r="SEL31" s="382"/>
      <c r="SEM31" s="382"/>
      <c r="SEN31" s="382"/>
      <c r="SEO31" s="382"/>
      <c r="SEP31" s="382"/>
      <c r="SEQ31" s="382"/>
      <c r="SER31" s="382"/>
      <c r="SES31" s="382"/>
      <c r="SET31" s="382"/>
      <c r="SEU31" s="382"/>
      <c r="SEV31" s="382"/>
      <c r="SEW31" s="382"/>
      <c r="SEX31" s="382"/>
      <c r="SEY31" s="382"/>
      <c r="SEZ31" s="382"/>
      <c r="SFA31" s="382"/>
      <c r="SFB31" s="382"/>
      <c r="SFC31" s="382"/>
      <c r="SFD31" s="382"/>
      <c r="SFE31" s="382"/>
      <c r="SFF31" s="382"/>
      <c r="SFG31" s="382"/>
      <c r="SFH31" s="382"/>
      <c r="SFI31" s="382"/>
      <c r="SFJ31" s="382"/>
      <c r="SFK31" s="382"/>
      <c r="SFL31" s="382"/>
      <c r="SFM31" s="382"/>
      <c r="SFN31" s="382"/>
      <c r="SFO31" s="382"/>
      <c r="SFP31" s="382"/>
      <c r="SFQ31" s="382"/>
      <c r="SFR31" s="382"/>
      <c r="SFS31" s="382"/>
      <c r="SFT31" s="382"/>
      <c r="SFU31" s="382"/>
      <c r="SFV31" s="382"/>
      <c r="SFW31" s="382"/>
      <c r="SFX31" s="382"/>
      <c r="SFY31" s="382"/>
      <c r="SFZ31" s="382"/>
      <c r="SGA31" s="382"/>
      <c r="SGB31" s="382"/>
      <c r="SGC31" s="382"/>
      <c r="SGD31" s="382"/>
      <c r="SGE31" s="382"/>
      <c r="SGF31" s="382"/>
      <c r="SGG31" s="382"/>
      <c r="SGH31" s="382"/>
      <c r="SGI31" s="382"/>
      <c r="SGJ31" s="382"/>
      <c r="SGK31" s="382"/>
      <c r="SGL31" s="382"/>
      <c r="SGM31" s="382"/>
      <c r="SGN31" s="382"/>
      <c r="SGO31" s="382"/>
      <c r="SGP31" s="382"/>
      <c r="SGQ31" s="382"/>
      <c r="SGR31" s="382"/>
      <c r="SGS31" s="382"/>
      <c r="SGT31" s="382"/>
      <c r="SGU31" s="382"/>
      <c r="SGV31" s="382"/>
      <c r="SGW31" s="382"/>
      <c r="SGX31" s="382"/>
      <c r="SGY31" s="382"/>
      <c r="SGZ31" s="382"/>
      <c r="SHA31" s="382"/>
      <c r="SHB31" s="382"/>
      <c r="SHC31" s="382"/>
      <c r="SHD31" s="382"/>
      <c r="SHE31" s="382"/>
      <c r="SHF31" s="382"/>
      <c r="SHG31" s="382"/>
      <c r="SHH31" s="382"/>
      <c r="SHI31" s="382"/>
      <c r="SHJ31" s="382"/>
      <c r="SHK31" s="382"/>
      <c r="SHL31" s="382"/>
      <c r="SHM31" s="382"/>
      <c r="SHN31" s="382"/>
      <c r="SHO31" s="382"/>
      <c r="SHP31" s="382"/>
      <c r="SHQ31" s="382"/>
      <c r="SHR31" s="382"/>
      <c r="SHS31" s="382"/>
      <c r="SHT31" s="382"/>
      <c r="SHU31" s="382"/>
      <c r="SHV31" s="382"/>
      <c r="SHW31" s="382"/>
      <c r="SHX31" s="382"/>
      <c r="SHY31" s="382"/>
      <c r="SHZ31" s="382"/>
      <c r="SIA31" s="382"/>
      <c r="SIB31" s="382"/>
      <c r="SIC31" s="382"/>
      <c r="SID31" s="382"/>
      <c r="SIE31" s="382"/>
      <c r="SIF31" s="382"/>
      <c r="SIG31" s="382"/>
      <c r="SIH31" s="382"/>
      <c r="SII31" s="382"/>
      <c r="SIJ31" s="382"/>
      <c r="SIK31" s="382"/>
      <c r="SIL31" s="382"/>
      <c r="SIM31" s="382"/>
      <c r="SIN31" s="382"/>
      <c r="SIO31" s="382"/>
      <c r="SIP31" s="382"/>
      <c r="SIQ31" s="382"/>
      <c r="SIR31" s="382"/>
      <c r="SIS31" s="382"/>
      <c r="SIT31" s="382"/>
      <c r="SIU31" s="382"/>
      <c r="SIV31" s="382"/>
      <c r="SIW31" s="382"/>
      <c r="SIX31" s="382"/>
      <c r="SIY31" s="382"/>
      <c r="SIZ31" s="382"/>
      <c r="SJA31" s="382"/>
      <c r="SJB31" s="382"/>
      <c r="SJC31" s="382"/>
      <c r="SJD31" s="382"/>
      <c r="SJE31" s="382"/>
      <c r="SJF31" s="382"/>
      <c r="SJG31" s="382"/>
      <c r="SJH31" s="382"/>
      <c r="SJI31" s="382"/>
      <c r="SJJ31" s="382"/>
      <c r="SJK31" s="382"/>
      <c r="SJL31" s="382"/>
      <c r="SJM31" s="382"/>
      <c r="SJN31" s="382"/>
      <c r="SJO31" s="382"/>
      <c r="SJP31" s="382"/>
      <c r="SJQ31" s="382"/>
      <c r="SJR31" s="382"/>
      <c r="SJS31" s="382"/>
      <c r="SJT31" s="382"/>
      <c r="SJU31" s="382"/>
      <c r="SJV31" s="382"/>
      <c r="SJW31" s="382"/>
      <c r="SJX31" s="382"/>
      <c r="SJY31" s="382"/>
      <c r="SJZ31" s="382"/>
      <c r="SKA31" s="382"/>
      <c r="SKB31" s="382"/>
      <c r="SKC31" s="382"/>
      <c r="SKD31" s="382"/>
      <c r="SKE31" s="382"/>
      <c r="SKF31" s="382"/>
      <c r="SKG31" s="382"/>
      <c r="SKH31" s="382"/>
      <c r="SKI31" s="382"/>
      <c r="SKJ31" s="382"/>
      <c r="SKK31" s="382"/>
      <c r="SKL31" s="382"/>
      <c r="SKM31" s="382"/>
      <c r="SKN31" s="382"/>
      <c r="SKO31" s="382"/>
      <c r="SKP31" s="382"/>
      <c r="SKQ31" s="382"/>
      <c r="SKR31" s="382"/>
      <c r="SKS31" s="382"/>
      <c r="SKT31" s="382"/>
      <c r="SKU31" s="382"/>
      <c r="SKV31" s="382"/>
      <c r="SKW31" s="382"/>
      <c r="SKX31" s="382"/>
      <c r="SKY31" s="382"/>
      <c r="SKZ31" s="382"/>
      <c r="SLA31" s="382"/>
      <c r="SLB31" s="382"/>
      <c r="SLC31" s="382"/>
      <c r="SLD31" s="382"/>
      <c r="SLE31" s="382"/>
      <c r="SLF31" s="382"/>
      <c r="SLG31" s="382"/>
      <c r="SLH31" s="382"/>
      <c r="SLI31" s="382"/>
      <c r="SLJ31" s="382"/>
      <c r="SLK31" s="382"/>
      <c r="SLL31" s="382"/>
      <c r="SLM31" s="382"/>
      <c r="SLN31" s="382"/>
      <c r="SLO31" s="382"/>
      <c r="SLP31" s="382"/>
      <c r="SLQ31" s="382"/>
      <c r="SLR31" s="382"/>
      <c r="SLS31" s="382"/>
      <c r="SLT31" s="382"/>
      <c r="SLU31" s="382"/>
      <c r="SLV31" s="382"/>
      <c r="SLW31" s="382"/>
      <c r="SLX31" s="382"/>
      <c r="SLY31" s="382"/>
      <c r="SLZ31" s="382"/>
      <c r="SMA31" s="382"/>
      <c r="SMB31" s="382"/>
      <c r="SMC31" s="382"/>
      <c r="SMD31" s="382"/>
      <c r="SME31" s="382"/>
      <c r="SMF31" s="382"/>
      <c r="SMG31" s="382"/>
      <c r="SMH31" s="382"/>
      <c r="SMI31" s="382"/>
      <c r="SMJ31" s="382"/>
      <c r="SMK31" s="382"/>
      <c r="SML31" s="382"/>
      <c r="SMM31" s="382"/>
      <c r="SMN31" s="382"/>
      <c r="SMO31" s="382"/>
      <c r="SMP31" s="382"/>
      <c r="SMQ31" s="382"/>
      <c r="SMR31" s="382"/>
      <c r="SMS31" s="382"/>
      <c r="SMT31" s="382"/>
      <c r="SMU31" s="382"/>
      <c r="SMV31" s="382"/>
      <c r="SMW31" s="382"/>
      <c r="SMX31" s="382"/>
      <c r="SMY31" s="382"/>
      <c r="SMZ31" s="382"/>
      <c r="SNA31" s="382"/>
      <c r="SNB31" s="382"/>
      <c r="SNC31" s="382"/>
      <c r="SND31" s="382"/>
      <c r="SNE31" s="382"/>
      <c r="SNF31" s="382"/>
      <c r="SNG31" s="382"/>
      <c r="SNH31" s="382"/>
      <c r="SNI31" s="382"/>
      <c r="SNJ31" s="382"/>
      <c r="SNK31" s="382"/>
      <c r="SNL31" s="382"/>
      <c r="SNM31" s="382"/>
      <c r="SNN31" s="382"/>
      <c r="SNO31" s="382"/>
      <c r="SNP31" s="382"/>
      <c r="SNQ31" s="382"/>
      <c r="SNR31" s="382"/>
      <c r="SNS31" s="382"/>
      <c r="SNT31" s="382"/>
      <c r="SNU31" s="382"/>
      <c r="SNV31" s="382"/>
      <c r="SNW31" s="382"/>
      <c r="SNX31" s="382"/>
      <c r="SNY31" s="382"/>
      <c r="SNZ31" s="382"/>
      <c r="SOA31" s="382"/>
      <c r="SOB31" s="382"/>
      <c r="SOC31" s="382"/>
      <c r="SOD31" s="382"/>
      <c r="SOE31" s="382"/>
      <c r="SOF31" s="382"/>
      <c r="SOG31" s="382"/>
      <c r="SOH31" s="382"/>
      <c r="SOI31" s="382"/>
      <c r="SOJ31" s="382"/>
      <c r="SOK31" s="382"/>
      <c r="SOL31" s="382"/>
      <c r="SOM31" s="382"/>
      <c r="SON31" s="382"/>
      <c r="SOO31" s="382"/>
      <c r="SOP31" s="382"/>
      <c r="SOQ31" s="382"/>
      <c r="SOR31" s="382"/>
      <c r="SOS31" s="382"/>
      <c r="SOT31" s="382"/>
      <c r="SOU31" s="382"/>
      <c r="SOV31" s="382"/>
      <c r="SOW31" s="382"/>
      <c r="SOX31" s="382"/>
      <c r="SOY31" s="382"/>
      <c r="SOZ31" s="382"/>
      <c r="SPA31" s="382"/>
      <c r="SPB31" s="382"/>
      <c r="SPC31" s="382"/>
      <c r="SPD31" s="382"/>
      <c r="SPE31" s="382"/>
      <c r="SPF31" s="382"/>
      <c r="SPG31" s="382"/>
      <c r="SPH31" s="382"/>
      <c r="SPI31" s="382"/>
      <c r="SPJ31" s="382"/>
      <c r="SPK31" s="382"/>
      <c r="SPL31" s="382"/>
      <c r="SPM31" s="382"/>
      <c r="SPN31" s="382"/>
      <c r="SPO31" s="382"/>
      <c r="SPP31" s="382"/>
      <c r="SPQ31" s="382"/>
      <c r="SPR31" s="382"/>
      <c r="SPS31" s="382"/>
      <c r="SPT31" s="382"/>
      <c r="SPU31" s="382"/>
      <c r="SPV31" s="382"/>
      <c r="SPW31" s="382"/>
      <c r="SPX31" s="382"/>
      <c r="SPY31" s="382"/>
      <c r="SPZ31" s="382"/>
      <c r="SQA31" s="382"/>
      <c r="SQB31" s="382"/>
      <c r="SQC31" s="382"/>
      <c r="SQD31" s="382"/>
      <c r="SQE31" s="382"/>
      <c r="SQF31" s="382"/>
      <c r="SQG31" s="382"/>
      <c r="SQH31" s="382"/>
      <c r="SQI31" s="382"/>
      <c r="SQJ31" s="382"/>
      <c r="SQK31" s="382"/>
      <c r="SQL31" s="382"/>
      <c r="SQM31" s="382"/>
      <c r="SQN31" s="382"/>
      <c r="SQO31" s="382"/>
      <c r="SQP31" s="382"/>
      <c r="SQQ31" s="382"/>
      <c r="SQR31" s="382"/>
      <c r="SQS31" s="382"/>
      <c r="SQT31" s="382"/>
      <c r="SQU31" s="382"/>
      <c r="SQV31" s="382"/>
      <c r="SQW31" s="382"/>
      <c r="SQX31" s="382"/>
      <c r="SQY31" s="382"/>
      <c r="SQZ31" s="382"/>
      <c r="SRA31" s="382"/>
      <c r="SRB31" s="382"/>
      <c r="SRC31" s="382"/>
      <c r="SRD31" s="382"/>
      <c r="SRE31" s="382"/>
      <c r="SRF31" s="382"/>
      <c r="SRG31" s="382"/>
      <c r="SRH31" s="382"/>
      <c r="SRI31" s="382"/>
      <c r="SRJ31" s="382"/>
      <c r="SRK31" s="382"/>
      <c r="SRL31" s="382"/>
      <c r="SRM31" s="382"/>
      <c r="SRN31" s="382"/>
      <c r="SRO31" s="382"/>
      <c r="SRP31" s="382"/>
      <c r="SRQ31" s="382"/>
      <c r="SRR31" s="382"/>
      <c r="SRS31" s="382"/>
      <c r="SRT31" s="382"/>
      <c r="SRU31" s="382"/>
      <c r="SRV31" s="382"/>
      <c r="SRW31" s="382"/>
      <c r="SRX31" s="382"/>
      <c r="SRY31" s="382"/>
      <c r="SRZ31" s="382"/>
      <c r="SSA31" s="382"/>
      <c r="SSB31" s="382"/>
      <c r="SSC31" s="382"/>
      <c r="SSD31" s="382"/>
      <c r="SSE31" s="382"/>
      <c r="SSF31" s="382"/>
      <c r="SSG31" s="382"/>
      <c r="SSH31" s="382"/>
      <c r="SSI31" s="382"/>
      <c r="SSJ31" s="382"/>
      <c r="SSK31" s="382"/>
      <c r="SSL31" s="382"/>
      <c r="SSM31" s="382"/>
      <c r="SSN31" s="382"/>
      <c r="SSO31" s="382"/>
      <c r="SSP31" s="382"/>
      <c r="SSQ31" s="382"/>
      <c r="SSR31" s="382"/>
      <c r="SSS31" s="382"/>
      <c r="SST31" s="382"/>
      <c r="SSU31" s="382"/>
      <c r="SSV31" s="382"/>
      <c r="SSW31" s="382"/>
      <c r="SSX31" s="382"/>
      <c r="SSY31" s="382"/>
      <c r="SSZ31" s="382"/>
      <c r="STA31" s="382"/>
      <c r="STB31" s="382"/>
      <c r="STC31" s="382"/>
      <c r="STD31" s="382"/>
      <c r="STE31" s="382"/>
      <c r="STF31" s="382"/>
      <c r="STG31" s="382"/>
      <c r="STH31" s="382"/>
      <c r="STI31" s="382"/>
      <c r="STJ31" s="382"/>
      <c r="STK31" s="382"/>
      <c r="STL31" s="382"/>
      <c r="STM31" s="382"/>
      <c r="STN31" s="382"/>
      <c r="STO31" s="382"/>
      <c r="STP31" s="382"/>
      <c r="STQ31" s="382"/>
      <c r="STR31" s="382"/>
      <c r="STS31" s="382"/>
      <c r="STT31" s="382"/>
      <c r="STU31" s="382"/>
      <c r="STV31" s="382"/>
      <c r="STW31" s="382"/>
      <c r="STX31" s="382"/>
      <c r="STY31" s="382"/>
      <c r="STZ31" s="382"/>
      <c r="SUA31" s="382"/>
      <c r="SUB31" s="382"/>
      <c r="SUC31" s="382"/>
      <c r="SUD31" s="382"/>
      <c r="SUE31" s="382"/>
      <c r="SUF31" s="382"/>
      <c r="SUG31" s="382"/>
      <c r="SUH31" s="382"/>
      <c r="SUI31" s="382"/>
      <c r="SUJ31" s="382"/>
      <c r="SUK31" s="382"/>
      <c r="SUL31" s="382"/>
      <c r="SUM31" s="382"/>
      <c r="SUN31" s="382"/>
      <c r="SUO31" s="382"/>
      <c r="SUP31" s="382"/>
      <c r="SUQ31" s="382"/>
      <c r="SUR31" s="382"/>
      <c r="SUS31" s="382"/>
      <c r="SUT31" s="382"/>
      <c r="SUU31" s="382"/>
      <c r="SUV31" s="382"/>
      <c r="SUW31" s="382"/>
      <c r="SUX31" s="382"/>
      <c r="SUY31" s="382"/>
      <c r="SUZ31" s="382"/>
      <c r="SVA31" s="382"/>
      <c r="SVB31" s="382"/>
      <c r="SVC31" s="382"/>
      <c r="SVD31" s="382"/>
      <c r="SVE31" s="382"/>
      <c r="SVF31" s="382"/>
      <c r="SVG31" s="382"/>
      <c r="SVH31" s="382"/>
      <c r="SVI31" s="382"/>
      <c r="SVJ31" s="382"/>
      <c r="SVK31" s="382"/>
      <c r="SVL31" s="382"/>
      <c r="SVM31" s="382"/>
      <c r="SVN31" s="382"/>
      <c r="SVO31" s="382"/>
      <c r="SVP31" s="382"/>
      <c r="SVQ31" s="382"/>
      <c r="SVR31" s="382"/>
      <c r="SVS31" s="382"/>
      <c r="SVT31" s="382"/>
      <c r="SVU31" s="382"/>
      <c r="SVV31" s="382"/>
      <c r="SVW31" s="382"/>
      <c r="SVX31" s="382"/>
      <c r="SVY31" s="382"/>
      <c r="SVZ31" s="382"/>
      <c r="SWA31" s="382"/>
      <c r="SWB31" s="382"/>
      <c r="SWC31" s="382"/>
      <c r="SWD31" s="382"/>
      <c r="SWE31" s="382"/>
      <c r="SWF31" s="382"/>
      <c r="SWG31" s="382"/>
      <c r="SWH31" s="382"/>
      <c r="SWI31" s="382"/>
      <c r="SWJ31" s="382"/>
      <c r="SWK31" s="382"/>
      <c r="SWL31" s="382"/>
      <c r="SWM31" s="382"/>
      <c r="SWN31" s="382"/>
      <c r="SWO31" s="382"/>
      <c r="SWP31" s="382"/>
      <c r="SWQ31" s="382"/>
      <c r="SWR31" s="382"/>
      <c r="SWS31" s="382"/>
      <c r="SWT31" s="382"/>
      <c r="SWU31" s="382"/>
      <c r="SWV31" s="382"/>
      <c r="SWW31" s="382"/>
      <c r="SWX31" s="382"/>
      <c r="SWY31" s="382"/>
      <c r="SWZ31" s="382"/>
      <c r="SXA31" s="382"/>
      <c r="SXB31" s="382"/>
      <c r="SXC31" s="382"/>
      <c r="SXD31" s="382"/>
      <c r="SXE31" s="382"/>
      <c r="SXF31" s="382"/>
      <c r="SXG31" s="382"/>
      <c r="SXH31" s="382"/>
      <c r="SXI31" s="382"/>
      <c r="SXJ31" s="382"/>
      <c r="SXK31" s="382"/>
      <c r="SXL31" s="382"/>
      <c r="SXM31" s="382"/>
      <c r="SXN31" s="382"/>
      <c r="SXO31" s="382"/>
      <c r="SXP31" s="382"/>
      <c r="SXQ31" s="382"/>
      <c r="SXR31" s="382"/>
      <c r="SXS31" s="382"/>
      <c r="SXT31" s="382"/>
      <c r="SXU31" s="382"/>
      <c r="SXV31" s="382"/>
      <c r="SXW31" s="382"/>
      <c r="SXX31" s="382"/>
      <c r="SXY31" s="382"/>
      <c r="SXZ31" s="382"/>
      <c r="SYA31" s="382"/>
      <c r="SYB31" s="382"/>
      <c r="SYC31" s="382"/>
      <c r="SYD31" s="382"/>
      <c r="SYE31" s="382"/>
      <c r="SYF31" s="382"/>
      <c r="SYG31" s="382"/>
      <c r="SYH31" s="382"/>
      <c r="SYI31" s="382"/>
      <c r="SYJ31" s="382"/>
      <c r="SYK31" s="382"/>
      <c r="SYL31" s="382"/>
      <c r="SYM31" s="382"/>
      <c r="SYN31" s="382"/>
      <c r="SYO31" s="382"/>
      <c r="SYP31" s="382"/>
      <c r="SYQ31" s="382"/>
      <c r="SYR31" s="382"/>
      <c r="SYS31" s="382"/>
      <c r="SYT31" s="382"/>
      <c r="SYU31" s="382"/>
      <c r="SYV31" s="382"/>
      <c r="SYW31" s="382"/>
      <c r="SYX31" s="382"/>
      <c r="SYY31" s="382"/>
      <c r="SYZ31" s="382"/>
      <c r="SZA31" s="382"/>
      <c r="SZB31" s="382"/>
      <c r="SZC31" s="382"/>
      <c r="SZD31" s="382"/>
      <c r="SZE31" s="382"/>
      <c r="SZF31" s="382"/>
      <c r="SZG31" s="382"/>
      <c r="SZH31" s="382"/>
      <c r="SZI31" s="382"/>
      <c r="SZJ31" s="382"/>
      <c r="SZK31" s="382"/>
      <c r="SZL31" s="382"/>
      <c r="SZM31" s="382"/>
      <c r="SZN31" s="382"/>
      <c r="SZO31" s="382"/>
      <c r="SZP31" s="382"/>
      <c r="SZQ31" s="382"/>
      <c r="SZR31" s="382"/>
      <c r="SZS31" s="382"/>
      <c r="SZT31" s="382"/>
      <c r="SZU31" s="382"/>
      <c r="SZV31" s="382"/>
      <c r="SZW31" s="382"/>
      <c r="SZX31" s="382"/>
      <c r="SZY31" s="382"/>
      <c r="SZZ31" s="382"/>
      <c r="TAA31" s="382"/>
      <c r="TAB31" s="382"/>
      <c r="TAC31" s="382"/>
      <c r="TAD31" s="382"/>
      <c r="TAE31" s="382"/>
      <c r="TAF31" s="382"/>
      <c r="TAG31" s="382"/>
      <c r="TAH31" s="382"/>
      <c r="TAI31" s="382"/>
      <c r="TAJ31" s="382"/>
      <c r="TAK31" s="382"/>
      <c r="TAL31" s="382"/>
      <c r="TAM31" s="382"/>
      <c r="TAN31" s="382"/>
      <c r="TAO31" s="382"/>
      <c r="TAP31" s="382"/>
      <c r="TAQ31" s="382"/>
      <c r="TAR31" s="382"/>
      <c r="TAS31" s="382"/>
      <c r="TAT31" s="382"/>
      <c r="TAU31" s="382"/>
      <c r="TAV31" s="382"/>
      <c r="TAW31" s="382"/>
      <c r="TAX31" s="382"/>
      <c r="TAY31" s="382"/>
      <c r="TAZ31" s="382"/>
      <c r="TBA31" s="382"/>
      <c r="TBB31" s="382"/>
      <c r="TBC31" s="382"/>
      <c r="TBD31" s="382"/>
      <c r="TBE31" s="382"/>
      <c r="TBF31" s="382"/>
      <c r="TBG31" s="382"/>
      <c r="TBH31" s="382"/>
      <c r="TBI31" s="382"/>
      <c r="TBJ31" s="382"/>
      <c r="TBK31" s="382"/>
      <c r="TBL31" s="382"/>
      <c r="TBM31" s="382"/>
      <c r="TBN31" s="382"/>
      <c r="TBO31" s="382"/>
      <c r="TBP31" s="382"/>
      <c r="TBQ31" s="382"/>
      <c r="TBR31" s="382"/>
      <c r="TBS31" s="382"/>
      <c r="TBT31" s="382"/>
      <c r="TBU31" s="382"/>
      <c r="TBV31" s="382"/>
      <c r="TBW31" s="382"/>
      <c r="TBX31" s="382"/>
      <c r="TBY31" s="382"/>
      <c r="TBZ31" s="382"/>
      <c r="TCA31" s="382"/>
      <c r="TCB31" s="382"/>
      <c r="TCC31" s="382"/>
      <c r="TCD31" s="382"/>
      <c r="TCE31" s="382"/>
      <c r="TCF31" s="382"/>
      <c r="TCG31" s="382"/>
      <c r="TCH31" s="382"/>
      <c r="TCI31" s="382"/>
      <c r="TCJ31" s="382"/>
      <c r="TCK31" s="382"/>
      <c r="TCL31" s="382"/>
      <c r="TCM31" s="382"/>
      <c r="TCN31" s="382"/>
      <c r="TCO31" s="382"/>
      <c r="TCP31" s="382"/>
      <c r="TCQ31" s="382"/>
      <c r="TCR31" s="382"/>
      <c r="TCS31" s="382"/>
      <c r="TCT31" s="382"/>
      <c r="TCU31" s="382"/>
      <c r="TCV31" s="382"/>
      <c r="TCW31" s="382"/>
      <c r="TCX31" s="382"/>
      <c r="TCY31" s="382"/>
      <c r="TCZ31" s="382"/>
      <c r="TDA31" s="382"/>
      <c r="TDB31" s="382"/>
      <c r="TDC31" s="382"/>
      <c r="TDD31" s="382"/>
      <c r="TDE31" s="382"/>
      <c r="TDF31" s="382"/>
      <c r="TDG31" s="382"/>
      <c r="TDH31" s="382"/>
      <c r="TDI31" s="382"/>
      <c r="TDJ31" s="382"/>
      <c r="TDK31" s="382"/>
      <c r="TDL31" s="382"/>
      <c r="TDM31" s="382"/>
      <c r="TDN31" s="382"/>
      <c r="TDO31" s="382"/>
      <c r="TDP31" s="382"/>
      <c r="TDQ31" s="382"/>
      <c r="TDR31" s="382"/>
      <c r="TDS31" s="382"/>
      <c r="TDT31" s="382"/>
      <c r="TDU31" s="382"/>
      <c r="TDV31" s="382"/>
      <c r="TDW31" s="382"/>
      <c r="TDX31" s="382"/>
      <c r="TDY31" s="382"/>
      <c r="TDZ31" s="382"/>
      <c r="TEA31" s="382"/>
      <c r="TEB31" s="382"/>
      <c r="TEC31" s="382"/>
      <c r="TED31" s="382"/>
      <c r="TEE31" s="382"/>
      <c r="TEF31" s="382"/>
      <c r="TEG31" s="382"/>
      <c r="TEH31" s="382"/>
      <c r="TEI31" s="382"/>
      <c r="TEJ31" s="382"/>
      <c r="TEK31" s="382"/>
      <c r="TEL31" s="382"/>
      <c r="TEM31" s="382"/>
      <c r="TEN31" s="382"/>
      <c r="TEO31" s="382"/>
      <c r="TEP31" s="382"/>
      <c r="TEQ31" s="382"/>
      <c r="TER31" s="382"/>
      <c r="TES31" s="382"/>
      <c r="TET31" s="382"/>
      <c r="TEU31" s="382"/>
      <c r="TEV31" s="382"/>
      <c r="TEW31" s="382"/>
      <c r="TEX31" s="382"/>
      <c r="TEY31" s="382"/>
      <c r="TEZ31" s="382"/>
      <c r="TFA31" s="382"/>
      <c r="TFB31" s="382"/>
      <c r="TFC31" s="382"/>
      <c r="TFD31" s="382"/>
      <c r="TFE31" s="382"/>
      <c r="TFF31" s="382"/>
      <c r="TFG31" s="382"/>
      <c r="TFH31" s="382"/>
      <c r="TFI31" s="382"/>
      <c r="TFJ31" s="382"/>
      <c r="TFK31" s="382"/>
      <c r="TFL31" s="382"/>
      <c r="TFM31" s="382"/>
      <c r="TFN31" s="382"/>
      <c r="TFO31" s="382"/>
      <c r="TFP31" s="382"/>
      <c r="TFQ31" s="382"/>
      <c r="TFR31" s="382"/>
      <c r="TFS31" s="382"/>
      <c r="TFT31" s="382"/>
      <c r="TFU31" s="382"/>
      <c r="TFV31" s="382"/>
      <c r="TFW31" s="382"/>
      <c r="TFX31" s="382"/>
      <c r="TFY31" s="382"/>
      <c r="TFZ31" s="382"/>
      <c r="TGA31" s="382"/>
      <c r="TGB31" s="382"/>
      <c r="TGC31" s="382"/>
      <c r="TGD31" s="382"/>
      <c r="TGE31" s="382"/>
      <c r="TGF31" s="382"/>
      <c r="TGG31" s="382"/>
      <c r="TGH31" s="382"/>
      <c r="TGI31" s="382"/>
      <c r="TGJ31" s="382"/>
      <c r="TGK31" s="382"/>
      <c r="TGL31" s="382"/>
      <c r="TGM31" s="382"/>
      <c r="TGN31" s="382"/>
      <c r="TGO31" s="382"/>
      <c r="TGP31" s="382"/>
      <c r="TGQ31" s="382"/>
      <c r="TGR31" s="382"/>
      <c r="TGS31" s="382"/>
      <c r="TGT31" s="382"/>
      <c r="TGU31" s="382"/>
      <c r="TGV31" s="382"/>
      <c r="TGW31" s="382"/>
      <c r="TGX31" s="382"/>
      <c r="TGY31" s="382"/>
      <c r="TGZ31" s="382"/>
      <c r="THA31" s="382"/>
      <c r="THB31" s="382"/>
      <c r="THC31" s="382"/>
      <c r="THD31" s="382"/>
      <c r="THE31" s="382"/>
      <c r="THF31" s="382"/>
      <c r="THG31" s="382"/>
      <c r="THH31" s="382"/>
      <c r="THI31" s="382"/>
      <c r="THJ31" s="382"/>
      <c r="THK31" s="382"/>
      <c r="THL31" s="382"/>
      <c r="THM31" s="382"/>
      <c r="THN31" s="382"/>
      <c r="THO31" s="382"/>
      <c r="THP31" s="382"/>
      <c r="THQ31" s="382"/>
      <c r="THR31" s="382"/>
      <c r="THS31" s="382"/>
      <c r="THT31" s="382"/>
      <c r="THU31" s="382"/>
      <c r="THV31" s="382"/>
      <c r="THW31" s="382"/>
      <c r="THX31" s="382"/>
      <c r="THY31" s="382"/>
      <c r="THZ31" s="382"/>
      <c r="TIA31" s="382"/>
      <c r="TIB31" s="382"/>
      <c r="TIC31" s="382"/>
      <c r="TID31" s="382"/>
      <c r="TIE31" s="382"/>
      <c r="TIF31" s="382"/>
      <c r="TIG31" s="382"/>
      <c r="TIH31" s="382"/>
      <c r="TII31" s="382"/>
      <c r="TIJ31" s="382"/>
      <c r="TIK31" s="382"/>
      <c r="TIL31" s="382"/>
      <c r="TIM31" s="382"/>
      <c r="TIN31" s="382"/>
      <c r="TIO31" s="382"/>
      <c r="TIP31" s="382"/>
      <c r="TIQ31" s="382"/>
      <c r="TIR31" s="382"/>
      <c r="TIS31" s="382"/>
      <c r="TIT31" s="382"/>
      <c r="TIU31" s="382"/>
      <c r="TIV31" s="382"/>
      <c r="TIW31" s="382"/>
      <c r="TIX31" s="382"/>
      <c r="TIY31" s="382"/>
      <c r="TIZ31" s="382"/>
      <c r="TJA31" s="382"/>
      <c r="TJB31" s="382"/>
      <c r="TJC31" s="382"/>
      <c r="TJD31" s="382"/>
      <c r="TJE31" s="382"/>
      <c r="TJF31" s="382"/>
      <c r="TJG31" s="382"/>
      <c r="TJH31" s="382"/>
      <c r="TJI31" s="382"/>
      <c r="TJJ31" s="382"/>
      <c r="TJK31" s="382"/>
      <c r="TJL31" s="382"/>
      <c r="TJM31" s="382"/>
      <c r="TJN31" s="382"/>
      <c r="TJO31" s="382"/>
      <c r="TJP31" s="382"/>
      <c r="TJQ31" s="382"/>
      <c r="TJR31" s="382"/>
      <c r="TJS31" s="382"/>
      <c r="TJT31" s="382"/>
      <c r="TJU31" s="382"/>
      <c r="TJV31" s="382"/>
      <c r="TJW31" s="382"/>
      <c r="TJX31" s="382"/>
      <c r="TJY31" s="382"/>
      <c r="TJZ31" s="382"/>
      <c r="TKA31" s="382"/>
      <c r="TKB31" s="382"/>
      <c r="TKC31" s="382"/>
      <c r="TKD31" s="382"/>
      <c r="TKE31" s="382"/>
      <c r="TKF31" s="382"/>
      <c r="TKG31" s="382"/>
      <c r="TKH31" s="382"/>
      <c r="TKI31" s="382"/>
      <c r="TKJ31" s="382"/>
      <c r="TKK31" s="382"/>
      <c r="TKL31" s="382"/>
      <c r="TKM31" s="382"/>
      <c r="TKN31" s="382"/>
      <c r="TKO31" s="382"/>
      <c r="TKP31" s="382"/>
      <c r="TKQ31" s="382"/>
      <c r="TKR31" s="382"/>
      <c r="TKS31" s="382"/>
      <c r="TKT31" s="382"/>
      <c r="TKU31" s="382"/>
      <c r="TKV31" s="382"/>
      <c r="TKW31" s="382"/>
      <c r="TKX31" s="382"/>
      <c r="TKY31" s="382"/>
      <c r="TKZ31" s="382"/>
      <c r="TLA31" s="382"/>
      <c r="TLB31" s="382"/>
      <c r="TLC31" s="382"/>
      <c r="TLD31" s="382"/>
      <c r="TLE31" s="382"/>
      <c r="TLF31" s="382"/>
      <c r="TLG31" s="382"/>
      <c r="TLH31" s="382"/>
      <c r="TLI31" s="382"/>
      <c r="TLJ31" s="382"/>
      <c r="TLK31" s="382"/>
      <c r="TLL31" s="382"/>
      <c r="TLM31" s="382"/>
      <c r="TLN31" s="382"/>
      <c r="TLO31" s="382"/>
      <c r="TLP31" s="382"/>
      <c r="TLQ31" s="382"/>
      <c r="TLR31" s="382"/>
      <c r="TLS31" s="382"/>
      <c r="TLT31" s="382"/>
      <c r="TLU31" s="382"/>
      <c r="TLV31" s="382"/>
      <c r="TLW31" s="382"/>
      <c r="TLX31" s="382"/>
      <c r="TLY31" s="382"/>
      <c r="TLZ31" s="382"/>
      <c r="TMA31" s="382"/>
      <c r="TMB31" s="382"/>
      <c r="TMC31" s="382"/>
      <c r="TMD31" s="382"/>
      <c r="TME31" s="382"/>
      <c r="TMF31" s="382"/>
      <c r="TMG31" s="382"/>
      <c r="TMH31" s="382"/>
      <c r="TMI31" s="382"/>
      <c r="TMJ31" s="382"/>
      <c r="TMK31" s="382"/>
      <c r="TML31" s="382"/>
      <c r="TMM31" s="382"/>
      <c r="TMN31" s="382"/>
      <c r="TMO31" s="382"/>
      <c r="TMP31" s="382"/>
      <c r="TMQ31" s="382"/>
      <c r="TMR31" s="382"/>
      <c r="TMS31" s="382"/>
      <c r="TMT31" s="382"/>
      <c r="TMU31" s="382"/>
      <c r="TMV31" s="382"/>
      <c r="TMW31" s="382"/>
      <c r="TMX31" s="382"/>
      <c r="TMY31" s="382"/>
      <c r="TMZ31" s="382"/>
      <c r="TNA31" s="382"/>
      <c r="TNB31" s="382"/>
      <c r="TNC31" s="382"/>
      <c r="TND31" s="382"/>
      <c r="TNE31" s="382"/>
      <c r="TNF31" s="382"/>
      <c r="TNG31" s="382"/>
      <c r="TNH31" s="382"/>
      <c r="TNI31" s="382"/>
      <c r="TNJ31" s="382"/>
      <c r="TNK31" s="382"/>
      <c r="TNL31" s="382"/>
      <c r="TNM31" s="382"/>
      <c r="TNN31" s="382"/>
      <c r="TNO31" s="382"/>
      <c r="TNP31" s="382"/>
      <c r="TNQ31" s="382"/>
      <c r="TNR31" s="382"/>
      <c r="TNS31" s="382"/>
      <c r="TNT31" s="382"/>
      <c r="TNU31" s="382"/>
      <c r="TNV31" s="382"/>
      <c r="TNW31" s="382"/>
      <c r="TNX31" s="382"/>
      <c r="TNY31" s="382"/>
      <c r="TNZ31" s="382"/>
      <c r="TOA31" s="382"/>
      <c r="TOB31" s="382"/>
      <c r="TOC31" s="382"/>
      <c r="TOD31" s="382"/>
      <c r="TOE31" s="382"/>
      <c r="TOF31" s="382"/>
      <c r="TOG31" s="382"/>
      <c r="TOH31" s="382"/>
      <c r="TOI31" s="382"/>
      <c r="TOJ31" s="382"/>
      <c r="TOK31" s="382"/>
      <c r="TOL31" s="382"/>
      <c r="TOM31" s="382"/>
      <c r="TON31" s="382"/>
      <c r="TOO31" s="382"/>
      <c r="TOP31" s="382"/>
      <c r="TOQ31" s="382"/>
      <c r="TOR31" s="382"/>
      <c r="TOS31" s="382"/>
      <c r="TOT31" s="382"/>
      <c r="TOU31" s="382"/>
      <c r="TOV31" s="382"/>
      <c r="TOW31" s="382"/>
      <c r="TOX31" s="382"/>
      <c r="TOY31" s="382"/>
      <c r="TOZ31" s="382"/>
      <c r="TPA31" s="382"/>
      <c r="TPB31" s="382"/>
      <c r="TPC31" s="382"/>
      <c r="TPD31" s="382"/>
      <c r="TPE31" s="382"/>
      <c r="TPF31" s="382"/>
      <c r="TPG31" s="382"/>
      <c r="TPH31" s="382"/>
      <c r="TPI31" s="382"/>
      <c r="TPJ31" s="382"/>
      <c r="TPK31" s="382"/>
      <c r="TPL31" s="382"/>
      <c r="TPM31" s="382"/>
      <c r="TPN31" s="382"/>
      <c r="TPO31" s="382"/>
      <c r="TPP31" s="382"/>
      <c r="TPQ31" s="382"/>
      <c r="TPR31" s="382"/>
      <c r="TPS31" s="382"/>
      <c r="TPT31" s="382"/>
      <c r="TPU31" s="382"/>
      <c r="TPV31" s="382"/>
      <c r="TPW31" s="382"/>
      <c r="TPX31" s="382"/>
      <c r="TPY31" s="382"/>
      <c r="TPZ31" s="382"/>
      <c r="TQA31" s="382"/>
      <c r="TQB31" s="382"/>
      <c r="TQC31" s="382"/>
      <c r="TQD31" s="382"/>
      <c r="TQE31" s="382"/>
      <c r="TQF31" s="382"/>
      <c r="TQG31" s="382"/>
      <c r="TQH31" s="382"/>
      <c r="TQI31" s="382"/>
      <c r="TQJ31" s="382"/>
      <c r="TQK31" s="382"/>
      <c r="TQL31" s="382"/>
      <c r="TQM31" s="382"/>
      <c r="TQN31" s="382"/>
      <c r="TQO31" s="382"/>
      <c r="TQP31" s="382"/>
      <c r="TQQ31" s="382"/>
      <c r="TQR31" s="382"/>
      <c r="TQS31" s="382"/>
      <c r="TQT31" s="382"/>
      <c r="TQU31" s="382"/>
      <c r="TQV31" s="382"/>
      <c r="TQW31" s="382"/>
      <c r="TQX31" s="382"/>
      <c r="TQY31" s="382"/>
      <c r="TQZ31" s="382"/>
      <c r="TRA31" s="382"/>
      <c r="TRB31" s="382"/>
      <c r="TRC31" s="382"/>
      <c r="TRD31" s="382"/>
      <c r="TRE31" s="382"/>
      <c r="TRF31" s="382"/>
      <c r="TRG31" s="382"/>
      <c r="TRH31" s="382"/>
      <c r="TRI31" s="382"/>
      <c r="TRJ31" s="382"/>
      <c r="TRK31" s="382"/>
      <c r="TRL31" s="382"/>
      <c r="TRM31" s="382"/>
      <c r="TRN31" s="382"/>
      <c r="TRO31" s="382"/>
      <c r="TRP31" s="382"/>
      <c r="TRQ31" s="382"/>
      <c r="TRR31" s="382"/>
      <c r="TRS31" s="382"/>
      <c r="TRT31" s="382"/>
      <c r="TRU31" s="382"/>
      <c r="TRV31" s="382"/>
      <c r="TRW31" s="382"/>
      <c r="TRX31" s="382"/>
      <c r="TRY31" s="382"/>
      <c r="TRZ31" s="382"/>
      <c r="TSA31" s="382"/>
      <c r="TSB31" s="382"/>
      <c r="TSC31" s="382"/>
      <c r="TSD31" s="382"/>
      <c r="TSE31" s="382"/>
      <c r="TSF31" s="382"/>
      <c r="TSG31" s="382"/>
      <c r="TSH31" s="382"/>
      <c r="TSI31" s="382"/>
      <c r="TSJ31" s="382"/>
      <c r="TSK31" s="382"/>
      <c r="TSL31" s="382"/>
      <c r="TSM31" s="382"/>
      <c r="TSN31" s="382"/>
      <c r="TSO31" s="382"/>
      <c r="TSP31" s="382"/>
      <c r="TSQ31" s="382"/>
      <c r="TSR31" s="382"/>
      <c r="TSS31" s="382"/>
      <c r="TST31" s="382"/>
      <c r="TSU31" s="382"/>
      <c r="TSV31" s="382"/>
      <c r="TSW31" s="382"/>
      <c r="TSX31" s="382"/>
      <c r="TSY31" s="382"/>
      <c r="TSZ31" s="382"/>
      <c r="TTA31" s="382"/>
      <c r="TTB31" s="382"/>
      <c r="TTC31" s="382"/>
      <c r="TTD31" s="382"/>
      <c r="TTE31" s="382"/>
      <c r="TTF31" s="382"/>
      <c r="TTG31" s="382"/>
      <c r="TTH31" s="382"/>
      <c r="TTI31" s="382"/>
      <c r="TTJ31" s="382"/>
      <c r="TTK31" s="382"/>
      <c r="TTL31" s="382"/>
      <c r="TTM31" s="382"/>
      <c r="TTN31" s="382"/>
      <c r="TTO31" s="382"/>
      <c r="TTP31" s="382"/>
      <c r="TTQ31" s="382"/>
      <c r="TTR31" s="382"/>
      <c r="TTS31" s="382"/>
      <c r="TTT31" s="382"/>
      <c r="TTU31" s="382"/>
      <c r="TTV31" s="382"/>
      <c r="TTW31" s="382"/>
      <c r="TTX31" s="382"/>
      <c r="TTY31" s="382"/>
      <c r="TTZ31" s="382"/>
      <c r="TUA31" s="382"/>
      <c r="TUB31" s="382"/>
      <c r="TUC31" s="382"/>
      <c r="TUD31" s="382"/>
      <c r="TUE31" s="382"/>
      <c r="TUF31" s="382"/>
      <c r="TUG31" s="382"/>
      <c r="TUH31" s="382"/>
      <c r="TUI31" s="382"/>
      <c r="TUJ31" s="382"/>
      <c r="TUK31" s="382"/>
      <c r="TUL31" s="382"/>
      <c r="TUM31" s="382"/>
      <c r="TUN31" s="382"/>
      <c r="TUO31" s="382"/>
      <c r="TUP31" s="382"/>
      <c r="TUQ31" s="382"/>
      <c r="TUR31" s="382"/>
      <c r="TUS31" s="382"/>
      <c r="TUT31" s="382"/>
      <c r="TUU31" s="382"/>
      <c r="TUV31" s="382"/>
      <c r="TUW31" s="382"/>
      <c r="TUX31" s="382"/>
      <c r="TUY31" s="382"/>
      <c r="TUZ31" s="382"/>
      <c r="TVA31" s="382"/>
      <c r="TVB31" s="382"/>
      <c r="TVC31" s="382"/>
      <c r="TVD31" s="382"/>
      <c r="TVE31" s="382"/>
      <c r="TVF31" s="382"/>
      <c r="TVG31" s="382"/>
      <c r="TVH31" s="382"/>
      <c r="TVI31" s="382"/>
      <c r="TVJ31" s="382"/>
      <c r="TVK31" s="382"/>
      <c r="TVL31" s="382"/>
      <c r="TVM31" s="382"/>
      <c r="TVN31" s="382"/>
      <c r="TVO31" s="382"/>
      <c r="TVP31" s="382"/>
      <c r="TVQ31" s="382"/>
      <c r="TVR31" s="382"/>
      <c r="TVS31" s="382"/>
      <c r="TVT31" s="382"/>
      <c r="TVU31" s="382"/>
      <c r="TVV31" s="382"/>
      <c r="TVW31" s="382"/>
      <c r="TVX31" s="382"/>
      <c r="TVY31" s="382"/>
      <c r="TVZ31" s="382"/>
      <c r="TWA31" s="382"/>
      <c r="TWB31" s="382"/>
      <c r="TWC31" s="382"/>
      <c r="TWD31" s="382"/>
      <c r="TWE31" s="382"/>
      <c r="TWF31" s="382"/>
      <c r="TWG31" s="382"/>
      <c r="TWH31" s="382"/>
      <c r="TWI31" s="382"/>
      <c r="TWJ31" s="382"/>
      <c r="TWK31" s="382"/>
      <c r="TWL31" s="382"/>
      <c r="TWM31" s="382"/>
      <c r="TWN31" s="382"/>
      <c r="TWO31" s="382"/>
      <c r="TWP31" s="382"/>
      <c r="TWQ31" s="382"/>
      <c r="TWR31" s="382"/>
      <c r="TWS31" s="382"/>
      <c r="TWT31" s="382"/>
      <c r="TWU31" s="382"/>
      <c r="TWV31" s="382"/>
      <c r="TWW31" s="382"/>
      <c r="TWX31" s="382"/>
      <c r="TWY31" s="382"/>
      <c r="TWZ31" s="382"/>
      <c r="TXA31" s="382"/>
      <c r="TXB31" s="382"/>
      <c r="TXC31" s="382"/>
      <c r="TXD31" s="382"/>
      <c r="TXE31" s="382"/>
      <c r="TXF31" s="382"/>
      <c r="TXG31" s="382"/>
      <c r="TXH31" s="382"/>
      <c r="TXI31" s="382"/>
      <c r="TXJ31" s="382"/>
      <c r="TXK31" s="382"/>
      <c r="TXL31" s="382"/>
      <c r="TXM31" s="382"/>
      <c r="TXN31" s="382"/>
      <c r="TXO31" s="382"/>
      <c r="TXP31" s="382"/>
      <c r="TXQ31" s="382"/>
      <c r="TXR31" s="382"/>
      <c r="TXS31" s="382"/>
      <c r="TXT31" s="382"/>
      <c r="TXU31" s="382"/>
      <c r="TXV31" s="382"/>
      <c r="TXW31" s="382"/>
      <c r="TXX31" s="382"/>
      <c r="TXY31" s="382"/>
      <c r="TXZ31" s="382"/>
      <c r="TYA31" s="382"/>
      <c r="TYB31" s="382"/>
      <c r="TYC31" s="382"/>
      <c r="TYD31" s="382"/>
      <c r="TYE31" s="382"/>
      <c r="TYF31" s="382"/>
      <c r="TYG31" s="382"/>
      <c r="TYH31" s="382"/>
      <c r="TYI31" s="382"/>
      <c r="TYJ31" s="382"/>
      <c r="TYK31" s="382"/>
      <c r="TYL31" s="382"/>
      <c r="TYM31" s="382"/>
      <c r="TYN31" s="382"/>
      <c r="TYO31" s="382"/>
      <c r="TYP31" s="382"/>
      <c r="TYQ31" s="382"/>
      <c r="TYR31" s="382"/>
      <c r="TYS31" s="382"/>
      <c r="TYT31" s="382"/>
      <c r="TYU31" s="382"/>
      <c r="TYV31" s="382"/>
      <c r="TYW31" s="382"/>
      <c r="TYX31" s="382"/>
      <c r="TYY31" s="382"/>
      <c r="TYZ31" s="382"/>
      <c r="TZA31" s="382"/>
      <c r="TZB31" s="382"/>
      <c r="TZC31" s="382"/>
      <c r="TZD31" s="382"/>
      <c r="TZE31" s="382"/>
      <c r="TZF31" s="382"/>
      <c r="TZG31" s="382"/>
      <c r="TZH31" s="382"/>
      <c r="TZI31" s="382"/>
      <c r="TZJ31" s="382"/>
      <c r="TZK31" s="382"/>
      <c r="TZL31" s="382"/>
      <c r="TZM31" s="382"/>
      <c r="TZN31" s="382"/>
      <c r="TZO31" s="382"/>
      <c r="TZP31" s="382"/>
      <c r="TZQ31" s="382"/>
      <c r="TZR31" s="382"/>
      <c r="TZS31" s="382"/>
      <c r="TZT31" s="382"/>
      <c r="TZU31" s="382"/>
      <c r="TZV31" s="382"/>
      <c r="TZW31" s="382"/>
      <c r="TZX31" s="382"/>
      <c r="TZY31" s="382"/>
      <c r="TZZ31" s="382"/>
      <c r="UAA31" s="382"/>
      <c r="UAB31" s="382"/>
      <c r="UAC31" s="382"/>
      <c r="UAD31" s="382"/>
      <c r="UAE31" s="382"/>
      <c r="UAF31" s="382"/>
      <c r="UAG31" s="382"/>
      <c r="UAH31" s="382"/>
      <c r="UAI31" s="382"/>
      <c r="UAJ31" s="382"/>
      <c r="UAK31" s="382"/>
      <c r="UAL31" s="382"/>
      <c r="UAM31" s="382"/>
      <c r="UAN31" s="382"/>
      <c r="UAO31" s="382"/>
      <c r="UAP31" s="382"/>
      <c r="UAQ31" s="382"/>
      <c r="UAR31" s="382"/>
      <c r="UAS31" s="382"/>
      <c r="UAT31" s="382"/>
      <c r="UAU31" s="382"/>
      <c r="UAV31" s="382"/>
      <c r="UAW31" s="382"/>
      <c r="UAX31" s="382"/>
      <c r="UAY31" s="382"/>
      <c r="UAZ31" s="382"/>
      <c r="UBA31" s="382"/>
      <c r="UBB31" s="382"/>
      <c r="UBC31" s="382"/>
      <c r="UBD31" s="382"/>
      <c r="UBE31" s="382"/>
      <c r="UBF31" s="382"/>
      <c r="UBG31" s="382"/>
      <c r="UBH31" s="382"/>
      <c r="UBI31" s="382"/>
      <c r="UBJ31" s="382"/>
      <c r="UBK31" s="382"/>
      <c r="UBL31" s="382"/>
      <c r="UBM31" s="382"/>
      <c r="UBN31" s="382"/>
      <c r="UBO31" s="382"/>
      <c r="UBP31" s="382"/>
      <c r="UBQ31" s="382"/>
      <c r="UBR31" s="382"/>
      <c r="UBS31" s="382"/>
      <c r="UBT31" s="382"/>
      <c r="UBU31" s="382"/>
      <c r="UBV31" s="382"/>
      <c r="UBW31" s="382"/>
      <c r="UBX31" s="382"/>
      <c r="UBY31" s="382"/>
      <c r="UBZ31" s="382"/>
      <c r="UCA31" s="382"/>
      <c r="UCB31" s="382"/>
      <c r="UCC31" s="382"/>
      <c r="UCD31" s="382"/>
      <c r="UCE31" s="382"/>
      <c r="UCF31" s="382"/>
      <c r="UCG31" s="382"/>
      <c r="UCH31" s="382"/>
      <c r="UCI31" s="382"/>
      <c r="UCJ31" s="382"/>
      <c r="UCK31" s="382"/>
      <c r="UCL31" s="382"/>
      <c r="UCM31" s="382"/>
      <c r="UCN31" s="382"/>
      <c r="UCO31" s="382"/>
      <c r="UCP31" s="382"/>
      <c r="UCQ31" s="382"/>
      <c r="UCR31" s="382"/>
      <c r="UCS31" s="382"/>
      <c r="UCT31" s="382"/>
      <c r="UCU31" s="382"/>
      <c r="UCV31" s="382"/>
      <c r="UCW31" s="382"/>
      <c r="UCX31" s="382"/>
      <c r="UCY31" s="382"/>
      <c r="UCZ31" s="382"/>
      <c r="UDA31" s="382"/>
      <c r="UDB31" s="382"/>
      <c r="UDC31" s="382"/>
      <c r="UDD31" s="382"/>
      <c r="UDE31" s="382"/>
      <c r="UDF31" s="382"/>
      <c r="UDG31" s="382"/>
      <c r="UDH31" s="382"/>
      <c r="UDI31" s="382"/>
      <c r="UDJ31" s="382"/>
      <c r="UDK31" s="382"/>
      <c r="UDL31" s="382"/>
      <c r="UDM31" s="382"/>
      <c r="UDN31" s="382"/>
      <c r="UDO31" s="382"/>
      <c r="UDP31" s="382"/>
      <c r="UDQ31" s="382"/>
      <c r="UDR31" s="382"/>
      <c r="UDS31" s="382"/>
      <c r="UDT31" s="382"/>
      <c r="UDU31" s="382"/>
      <c r="UDV31" s="382"/>
      <c r="UDW31" s="382"/>
      <c r="UDX31" s="382"/>
      <c r="UDY31" s="382"/>
      <c r="UDZ31" s="382"/>
      <c r="UEA31" s="382"/>
      <c r="UEB31" s="382"/>
      <c r="UEC31" s="382"/>
      <c r="UED31" s="382"/>
      <c r="UEE31" s="382"/>
      <c r="UEF31" s="382"/>
      <c r="UEG31" s="382"/>
      <c r="UEH31" s="382"/>
      <c r="UEI31" s="382"/>
      <c r="UEJ31" s="382"/>
      <c r="UEK31" s="382"/>
      <c r="UEL31" s="382"/>
      <c r="UEM31" s="382"/>
      <c r="UEN31" s="382"/>
      <c r="UEO31" s="382"/>
      <c r="UEP31" s="382"/>
      <c r="UEQ31" s="382"/>
      <c r="UER31" s="382"/>
      <c r="UES31" s="382"/>
      <c r="UET31" s="382"/>
      <c r="UEU31" s="382"/>
      <c r="UEV31" s="382"/>
      <c r="UEW31" s="382"/>
      <c r="UEX31" s="382"/>
      <c r="UEY31" s="382"/>
      <c r="UEZ31" s="382"/>
      <c r="UFA31" s="382"/>
      <c r="UFB31" s="382"/>
      <c r="UFC31" s="382"/>
      <c r="UFD31" s="382"/>
      <c r="UFE31" s="382"/>
      <c r="UFF31" s="382"/>
      <c r="UFG31" s="382"/>
      <c r="UFH31" s="382"/>
      <c r="UFI31" s="382"/>
      <c r="UFJ31" s="382"/>
      <c r="UFK31" s="382"/>
      <c r="UFL31" s="382"/>
      <c r="UFM31" s="382"/>
      <c r="UFN31" s="382"/>
      <c r="UFO31" s="382"/>
      <c r="UFP31" s="382"/>
      <c r="UFQ31" s="382"/>
      <c r="UFR31" s="382"/>
      <c r="UFS31" s="382"/>
      <c r="UFT31" s="382"/>
      <c r="UFU31" s="382"/>
      <c r="UFV31" s="382"/>
      <c r="UFW31" s="382"/>
      <c r="UFX31" s="382"/>
      <c r="UFY31" s="382"/>
      <c r="UFZ31" s="382"/>
      <c r="UGA31" s="382"/>
      <c r="UGB31" s="382"/>
      <c r="UGC31" s="382"/>
      <c r="UGD31" s="382"/>
      <c r="UGE31" s="382"/>
      <c r="UGF31" s="382"/>
      <c r="UGG31" s="382"/>
      <c r="UGH31" s="382"/>
      <c r="UGI31" s="382"/>
      <c r="UGJ31" s="382"/>
      <c r="UGK31" s="382"/>
      <c r="UGL31" s="382"/>
      <c r="UGM31" s="382"/>
      <c r="UGN31" s="382"/>
      <c r="UGO31" s="382"/>
      <c r="UGP31" s="382"/>
      <c r="UGQ31" s="382"/>
      <c r="UGR31" s="382"/>
      <c r="UGS31" s="382"/>
      <c r="UGT31" s="382"/>
      <c r="UGU31" s="382"/>
      <c r="UGV31" s="382"/>
      <c r="UGW31" s="382"/>
      <c r="UGX31" s="382"/>
      <c r="UGY31" s="382"/>
      <c r="UGZ31" s="382"/>
      <c r="UHA31" s="382"/>
      <c r="UHB31" s="382"/>
      <c r="UHC31" s="382"/>
      <c r="UHD31" s="382"/>
      <c r="UHE31" s="382"/>
      <c r="UHF31" s="382"/>
      <c r="UHG31" s="382"/>
      <c r="UHH31" s="382"/>
      <c r="UHI31" s="382"/>
      <c r="UHJ31" s="382"/>
      <c r="UHK31" s="382"/>
      <c r="UHL31" s="382"/>
      <c r="UHM31" s="382"/>
      <c r="UHN31" s="382"/>
      <c r="UHO31" s="382"/>
      <c r="UHP31" s="382"/>
      <c r="UHQ31" s="382"/>
      <c r="UHR31" s="382"/>
      <c r="UHS31" s="382"/>
      <c r="UHT31" s="382"/>
      <c r="UHU31" s="382"/>
      <c r="UHV31" s="382"/>
      <c r="UHW31" s="382"/>
      <c r="UHX31" s="382"/>
      <c r="UHY31" s="382"/>
      <c r="UHZ31" s="382"/>
      <c r="UIA31" s="382"/>
      <c r="UIB31" s="382"/>
      <c r="UIC31" s="382"/>
      <c r="UID31" s="382"/>
      <c r="UIE31" s="382"/>
      <c r="UIF31" s="382"/>
      <c r="UIG31" s="382"/>
      <c r="UIH31" s="382"/>
      <c r="UII31" s="382"/>
      <c r="UIJ31" s="382"/>
      <c r="UIK31" s="382"/>
      <c r="UIL31" s="382"/>
      <c r="UIM31" s="382"/>
      <c r="UIN31" s="382"/>
      <c r="UIO31" s="382"/>
      <c r="UIP31" s="382"/>
      <c r="UIQ31" s="382"/>
      <c r="UIR31" s="382"/>
      <c r="UIS31" s="382"/>
      <c r="UIT31" s="382"/>
      <c r="UIU31" s="382"/>
      <c r="UIV31" s="382"/>
      <c r="UIW31" s="382"/>
      <c r="UIX31" s="382"/>
      <c r="UIY31" s="382"/>
      <c r="UIZ31" s="382"/>
      <c r="UJA31" s="382"/>
      <c r="UJB31" s="382"/>
      <c r="UJC31" s="382"/>
      <c r="UJD31" s="382"/>
      <c r="UJE31" s="382"/>
      <c r="UJF31" s="382"/>
      <c r="UJG31" s="382"/>
      <c r="UJH31" s="382"/>
      <c r="UJI31" s="382"/>
      <c r="UJJ31" s="382"/>
      <c r="UJK31" s="382"/>
      <c r="UJL31" s="382"/>
      <c r="UJM31" s="382"/>
      <c r="UJN31" s="382"/>
      <c r="UJO31" s="382"/>
      <c r="UJP31" s="382"/>
      <c r="UJQ31" s="382"/>
      <c r="UJR31" s="382"/>
      <c r="UJS31" s="382"/>
      <c r="UJT31" s="382"/>
      <c r="UJU31" s="382"/>
      <c r="UJV31" s="382"/>
      <c r="UJW31" s="382"/>
      <c r="UJX31" s="382"/>
      <c r="UJY31" s="382"/>
      <c r="UJZ31" s="382"/>
      <c r="UKA31" s="382"/>
      <c r="UKB31" s="382"/>
      <c r="UKC31" s="382"/>
      <c r="UKD31" s="382"/>
      <c r="UKE31" s="382"/>
      <c r="UKF31" s="382"/>
      <c r="UKG31" s="382"/>
      <c r="UKH31" s="382"/>
      <c r="UKI31" s="382"/>
      <c r="UKJ31" s="382"/>
      <c r="UKK31" s="382"/>
      <c r="UKL31" s="382"/>
      <c r="UKM31" s="382"/>
      <c r="UKN31" s="382"/>
      <c r="UKO31" s="382"/>
      <c r="UKP31" s="382"/>
      <c r="UKQ31" s="382"/>
      <c r="UKR31" s="382"/>
      <c r="UKS31" s="382"/>
      <c r="UKT31" s="382"/>
      <c r="UKU31" s="382"/>
      <c r="UKV31" s="382"/>
      <c r="UKW31" s="382"/>
      <c r="UKX31" s="382"/>
      <c r="UKY31" s="382"/>
      <c r="UKZ31" s="382"/>
      <c r="ULA31" s="382"/>
      <c r="ULB31" s="382"/>
      <c r="ULC31" s="382"/>
      <c r="ULD31" s="382"/>
      <c r="ULE31" s="382"/>
      <c r="ULF31" s="382"/>
      <c r="ULG31" s="382"/>
      <c r="ULH31" s="382"/>
      <c r="ULI31" s="382"/>
      <c r="ULJ31" s="382"/>
      <c r="ULK31" s="382"/>
      <c r="ULL31" s="382"/>
      <c r="ULM31" s="382"/>
      <c r="ULN31" s="382"/>
      <c r="ULO31" s="382"/>
      <c r="ULP31" s="382"/>
      <c r="ULQ31" s="382"/>
      <c r="ULR31" s="382"/>
      <c r="ULS31" s="382"/>
      <c r="ULT31" s="382"/>
      <c r="ULU31" s="382"/>
      <c r="ULV31" s="382"/>
      <c r="ULW31" s="382"/>
      <c r="ULX31" s="382"/>
      <c r="ULY31" s="382"/>
      <c r="ULZ31" s="382"/>
      <c r="UMA31" s="382"/>
      <c r="UMB31" s="382"/>
      <c r="UMC31" s="382"/>
      <c r="UMD31" s="382"/>
      <c r="UME31" s="382"/>
      <c r="UMF31" s="382"/>
      <c r="UMG31" s="382"/>
      <c r="UMH31" s="382"/>
      <c r="UMI31" s="382"/>
      <c r="UMJ31" s="382"/>
      <c r="UMK31" s="382"/>
      <c r="UML31" s="382"/>
      <c r="UMM31" s="382"/>
      <c r="UMN31" s="382"/>
      <c r="UMO31" s="382"/>
      <c r="UMP31" s="382"/>
      <c r="UMQ31" s="382"/>
      <c r="UMR31" s="382"/>
      <c r="UMS31" s="382"/>
      <c r="UMT31" s="382"/>
      <c r="UMU31" s="382"/>
      <c r="UMV31" s="382"/>
      <c r="UMW31" s="382"/>
      <c r="UMX31" s="382"/>
      <c r="UMY31" s="382"/>
      <c r="UMZ31" s="382"/>
      <c r="UNA31" s="382"/>
      <c r="UNB31" s="382"/>
      <c r="UNC31" s="382"/>
      <c r="UND31" s="382"/>
      <c r="UNE31" s="382"/>
      <c r="UNF31" s="382"/>
      <c r="UNG31" s="382"/>
      <c r="UNH31" s="382"/>
      <c r="UNI31" s="382"/>
      <c r="UNJ31" s="382"/>
      <c r="UNK31" s="382"/>
      <c r="UNL31" s="382"/>
      <c r="UNM31" s="382"/>
      <c r="UNN31" s="382"/>
      <c r="UNO31" s="382"/>
      <c r="UNP31" s="382"/>
      <c r="UNQ31" s="382"/>
      <c r="UNR31" s="382"/>
      <c r="UNS31" s="382"/>
      <c r="UNT31" s="382"/>
      <c r="UNU31" s="382"/>
      <c r="UNV31" s="382"/>
      <c r="UNW31" s="382"/>
      <c r="UNX31" s="382"/>
      <c r="UNY31" s="382"/>
      <c r="UNZ31" s="382"/>
      <c r="UOA31" s="382"/>
      <c r="UOB31" s="382"/>
      <c r="UOC31" s="382"/>
      <c r="UOD31" s="382"/>
      <c r="UOE31" s="382"/>
      <c r="UOF31" s="382"/>
      <c r="UOG31" s="382"/>
      <c r="UOH31" s="382"/>
      <c r="UOI31" s="382"/>
      <c r="UOJ31" s="382"/>
      <c r="UOK31" s="382"/>
      <c r="UOL31" s="382"/>
      <c r="UOM31" s="382"/>
      <c r="UON31" s="382"/>
      <c r="UOO31" s="382"/>
      <c r="UOP31" s="382"/>
      <c r="UOQ31" s="382"/>
      <c r="UOR31" s="382"/>
      <c r="UOS31" s="382"/>
      <c r="UOT31" s="382"/>
      <c r="UOU31" s="382"/>
      <c r="UOV31" s="382"/>
      <c r="UOW31" s="382"/>
      <c r="UOX31" s="382"/>
      <c r="UOY31" s="382"/>
      <c r="UOZ31" s="382"/>
      <c r="UPA31" s="382"/>
      <c r="UPB31" s="382"/>
      <c r="UPC31" s="382"/>
      <c r="UPD31" s="382"/>
      <c r="UPE31" s="382"/>
      <c r="UPF31" s="382"/>
      <c r="UPG31" s="382"/>
      <c r="UPH31" s="382"/>
      <c r="UPI31" s="382"/>
      <c r="UPJ31" s="382"/>
      <c r="UPK31" s="382"/>
      <c r="UPL31" s="382"/>
      <c r="UPM31" s="382"/>
      <c r="UPN31" s="382"/>
      <c r="UPO31" s="382"/>
      <c r="UPP31" s="382"/>
      <c r="UPQ31" s="382"/>
      <c r="UPR31" s="382"/>
      <c r="UPS31" s="382"/>
      <c r="UPT31" s="382"/>
      <c r="UPU31" s="382"/>
      <c r="UPV31" s="382"/>
      <c r="UPW31" s="382"/>
      <c r="UPX31" s="382"/>
      <c r="UPY31" s="382"/>
      <c r="UPZ31" s="382"/>
      <c r="UQA31" s="382"/>
      <c r="UQB31" s="382"/>
      <c r="UQC31" s="382"/>
      <c r="UQD31" s="382"/>
      <c r="UQE31" s="382"/>
      <c r="UQF31" s="382"/>
      <c r="UQG31" s="382"/>
      <c r="UQH31" s="382"/>
      <c r="UQI31" s="382"/>
      <c r="UQJ31" s="382"/>
      <c r="UQK31" s="382"/>
      <c r="UQL31" s="382"/>
      <c r="UQM31" s="382"/>
      <c r="UQN31" s="382"/>
      <c r="UQO31" s="382"/>
      <c r="UQP31" s="382"/>
      <c r="UQQ31" s="382"/>
      <c r="UQR31" s="382"/>
      <c r="UQS31" s="382"/>
      <c r="UQT31" s="382"/>
      <c r="UQU31" s="382"/>
      <c r="UQV31" s="382"/>
      <c r="UQW31" s="382"/>
      <c r="UQX31" s="382"/>
      <c r="UQY31" s="382"/>
      <c r="UQZ31" s="382"/>
      <c r="URA31" s="382"/>
      <c r="URB31" s="382"/>
      <c r="URC31" s="382"/>
      <c r="URD31" s="382"/>
      <c r="URE31" s="382"/>
      <c r="URF31" s="382"/>
      <c r="URG31" s="382"/>
      <c r="URH31" s="382"/>
      <c r="URI31" s="382"/>
      <c r="URJ31" s="382"/>
      <c r="URK31" s="382"/>
      <c r="URL31" s="382"/>
      <c r="URM31" s="382"/>
      <c r="URN31" s="382"/>
      <c r="URO31" s="382"/>
      <c r="URP31" s="382"/>
      <c r="URQ31" s="382"/>
      <c r="URR31" s="382"/>
      <c r="URS31" s="382"/>
      <c r="URT31" s="382"/>
      <c r="URU31" s="382"/>
      <c r="URV31" s="382"/>
      <c r="URW31" s="382"/>
      <c r="URX31" s="382"/>
      <c r="URY31" s="382"/>
      <c r="URZ31" s="382"/>
      <c r="USA31" s="382"/>
      <c r="USB31" s="382"/>
      <c r="USC31" s="382"/>
      <c r="USD31" s="382"/>
      <c r="USE31" s="382"/>
      <c r="USF31" s="382"/>
      <c r="USG31" s="382"/>
      <c r="USH31" s="382"/>
      <c r="USI31" s="382"/>
      <c r="USJ31" s="382"/>
      <c r="USK31" s="382"/>
      <c r="USL31" s="382"/>
      <c r="USM31" s="382"/>
      <c r="USN31" s="382"/>
      <c r="USO31" s="382"/>
      <c r="USP31" s="382"/>
      <c r="USQ31" s="382"/>
      <c r="USR31" s="382"/>
      <c r="USS31" s="382"/>
      <c r="UST31" s="382"/>
      <c r="USU31" s="382"/>
      <c r="USV31" s="382"/>
      <c r="USW31" s="382"/>
      <c r="USX31" s="382"/>
      <c r="USY31" s="382"/>
      <c r="USZ31" s="382"/>
      <c r="UTA31" s="382"/>
      <c r="UTB31" s="382"/>
      <c r="UTC31" s="382"/>
      <c r="UTD31" s="382"/>
      <c r="UTE31" s="382"/>
      <c r="UTF31" s="382"/>
      <c r="UTG31" s="382"/>
      <c r="UTH31" s="382"/>
      <c r="UTI31" s="382"/>
      <c r="UTJ31" s="382"/>
      <c r="UTK31" s="382"/>
      <c r="UTL31" s="382"/>
      <c r="UTM31" s="382"/>
      <c r="UTN31" s="382"/>
      <c r="UTO31" s="382"/>
      <c r="UTP31" s="382"/>
      <c r="UTQ31" s="382"/>
      <c r="UTR31" s="382"/>
      <c r="UTS31" s="382"/>
      <c r="UTT31" s="382"/>
      <c r="UTU31" s="382"/>
      <c r="UTV31" s="382"/>
      <c r="UTW31" s="382"/>
      <c r="UTX31" s="382"/>
      <c r="UTY31" s="382"/>
      <c r="UTZ31" s="382"/>
      <c r="UUA31" s="382"/>
      <c r="UUB31" s="382"/>
      <c r="UUC31" s="382"/>
      <c r="UUD31" s="382"/>
      <c r="UUE31" s="382"/>
      <c r="UUF31" s="382"/>
      <c r="UUG31" s="382"/>
      <c r="UUH31" s="382"/>
      <c r="UUI31" s="382"/>
      <c r="UUJ31" s="382"/>
      <c r="UUK31" s="382"/>
      <c r="UUL31" s="382"/>
      <c r="UUM31" s="382"/>
      <c r="UUN31" s="382"/>
      <c r="UUO31" s="382"/>
      <c r="UUP31" s="382"/>
      <c r="UUQ31" s="382"/>
      <c r="UUR31" s="382"/>
      <c r="UUS31" s="382"/>
      <c r="UUT31" s="382"/>
      <c r="UUU31" s="382"/>
      <c r="UUV31" s="382"/>
      <c r="UUW31" s="382"/>
      <c r="UUX31" s="382"/>
      <c r="UUY31" s="382"/>
      <c r="UUZ31" s="382"/>
      <c r="UVA31" s="382"/>
      <c r="UVB31" s="382"/>
      <c r="UVC31" s="382"/>
      <c r="UVD31" s="382"/>
      <c r="UVE31" s="382"/>
      <c r="UVF31" s="382"/>
      <c r="UVG31" s="382"/>
      <c r="UVH31" s="382"/>
      <c r="UVI31" s="382"/>
      <c r="UVJ31" s="382"/>
      <c r="UVK31" s="382"/>
      <c r="UVL31" s="382"/>
      <c r="UVM31" s="382"/>
      <c r="UVN31" s="382"/>
      <c r="UVO31" s="382"/>
      <c r="UVP31" s="382"/>
      <c r="UVQ31" s="382"/>
      <c r="UVR31" s="382"/>
      <c r="UVS31" s="382"/>
      <c r="UVT31" s="382"/>
      <c r="UVU31" s="382"/>
      <c r="UVV31" s="382"/>
      <c r="UVW31" s="382"/>
      <c r="UVX31" s="382"/>
      <c r="UVY31" s="382"/>
      <c r="UVZ31" s="382"/>
      <c r="UWA31" s="382"/>
      <c r="UWB31" s="382"/>
      <c r="UWC31" s="382"/>
      <c r="UWD31" s="382"/>
      <c r="UWE31" s="382"/>
      <c r="UWF31" s="382"/>
      <c r="UWG31" s="382"/>
      <c r="UWH31" s="382"/>
      <c r="UWI31" s="382"/>
      <c r="UWJ31" s="382"/>
      <c r="UWK31" s="382"/>
      <c r="UWL31" s="382"/>
      <c r="UWM31" s="382"/>
      <c r="UWN31" s="382"/>
      <c r="UWO31" s="382"/>
      <c r="UWP31" s="382"/>
      <c r="UWQ31" s="382"/>
      <c r="UWR31" s="382"/>
      <c r="UWS31" s="382"/>
      <c r="UWT31" s="382"/>
      <c r="UWU31" s="382"/>
      <c r="UWV31" s="382"/>
      <c r="UWW31" s="382"/>
      <c r="UWX31" s="382"/>
      <c r="UWY31" s="382"/>
      <c r="UWZ31" s="382"/>
      <c r="UXA31" s="382"/>
      <c r="UXB31" s="382"/>
      <c r="UXC31" s="382"/>
      <c r="UXD31" s="382"/>
      <c r="UXE31" s="382"/>
      <c r="UXF31" s="382"/>
      <c r="UXG31" s="382"/>
      <c r="UXH31" s="382"/>
      <c r="UXI31" s="382"/>
      <c r="UXJ31" s="382"/>
      <c r="UXK31" s="382"/>
      <c r="UXL31" s="382"/>
      <c r="UXM31" s="382"/>
      <c r="UXN31" s="382"/>
      <c r="UXO31" s="382"/>
      <c r="UXP31" s="382"/>
      <c r="UXQ31" s="382"/>
      <c r="UXR31" s="382"/>
      <c r="UXS31" s="382"/>
      <c r="UXT31" s="382"/>
      <c r="UXU31" s="382"/>
      <c r="UXV31" s="382"/>
      <c r="UXW31" s="382"/>
      <c r="UXX31" s="382"/>
      <c r="UXY31" s="382"/>
      <c r="UXZ31" s="382"/>
      <c r="UYA31" s="382"/>
      <c r="UYB31" s="382"/>
      <c r="UYC31" s="382"/>
      <c r="UYD31" s="382"/>
      <c r="UYE31" s="382"/>
      <c r="UYF31" s="382"/>
      <c r="UYG31" s="382"/>
      <c r="UYH31" s="382"/>
      <c r="UYI31" s="382"/>
      <c r="UYJ31" s="382"/>
      <c r="UYK31" s="382"/>
      <c r="UYL31" s="382"/>
      <c r="UYM31" s="382"/>
      <c r="UYN31" s="382"/>
      <c r="UYO31" s="382"/>
      <c r="UYP31" s="382"/>
      <c r="UYQ31" s="382"/>
      <c r="UYR31" s="382"/>
      <c r="UYS31" s="382"/>
      <c r="UYT31" s="382"/>
      <c r="UYU31" s="382"/>
      <c r="UYV31" s="382"/>
      <c r="UYW31" s="382"/>
      <c r="UYX31" s="382"/>
      <c r="UYY31" s="382"/>
      <c r="UYZ31" s="382"/>
      <c r="UZA31" s="382"/>
      <c r="UZB31" s="382"/>
      <c r="UZC31" s="382"/>
      <c r="UZD31" s="382"/>
      <c r="UZE31" s="382"/>
      <c r="UZF31" s="382"/>
      <c r="UZG31" s="382"/>
      <c r="UZH31" s="382"/>
      <c r="UZI31" s="382"/>
      <c r="UZJ31" s="382"/>
      <c r="UZK31" s="382"/>
      <c r="UZL31" s="382"/>
      <c r="UZM31" s="382"/>
      <c r="UZN31" s="382"/>
      <c r="UZO31" s="382"/>
      <c r="UZP31" s="382"/>
      <c r="UZQ31" s="382"/>
      <c r="UZR31" s="382"/>
      <c r="UZS31" s="382"/>
      <c r="UZT31" s="382"/>
      <c r="UZU31" s="382"/>
      <c r="UZV31" s="382"/>
      <c r="UZW31" s="382"/>
      <c r="UZX31" s="382"/>
      <c r="UZY31" s="382"/>
      <c r="UZZ31" s="382"/>
      <c r="VAA31" s="382"/>
      <c r="VAB31" s="382"/>
      <c r="VAC31" s="382"/>
      <c r="VAD31" s="382"/>
      <c r="VAE31" s="382"/>
      <c r="VAF31" s="382"/>
      <c r="VAG31" s="382"/>
      <c r="VAH31" s="382"/>
      <c r="VAI31" s="382"/>
      <c r="VAJ31" s="382"/>
      <c r="VAK31" s="382"/>
      <c r="VAL31" s="382"/>
      <c r="VAM31" s="382"/>
      <c r="VAN31" s="382"/>
      <c r="VAO31" s="382"/>
      <c r="VAP31" s="382"/>
      <c r="VAQ31" s="382"/>
      <c r="VAR31" s="382"/>
      <c r="VAS31" s="382"/>
      <c r="VAT31" s="382"/>
      <c r="VAU31" s="382"/>
      <c r="VAV31" s="382"/>
      <c r="VAW31" s="382"/>
      <c r="VAX31" s="382"/>
      <c r="VAY31" s="382"/>
      <c r="VAZ31" s="382"/>
      <c r="VBA31" s="382"/>
      <c r="VBB31" s="382"/>
      <c r="VBC31" s="382"/>
      <c r="VBD31" s="382"/>
      <c r="VBE31" s="382"/>
      <c r="VBF31" s="382"/>
      <c r="VBG31" s="382"/>
      <c r="VBH31" s="382"/>
      <c r="VBI31" s="382"/>
      <c r="VBJ31" s="382"/>
      <c r="VBK31" s="382"/>
      <c r="VBL31" s="382"/>
      <c r="VBM31" s="382"/>
      <c r="VBN31" s="382"/>
      <c r="VBO31" s="382"/>
      <c r="VBP31" s="382"/>
      <c r="VBQ31" s="382"/>
      <c r="VBR31" s="382"/>
      <c r="VBS31" s="382"/>
      <c r="VBT31" s="382"/>
      <c r="VBU31" s="382"/>
      <c r="VBV31" s="382"/>
      <c r="VBW31" s="382"/>
      <c r="VBX31" s="382"/>
      <c r="VBY31" s="382"/>
      <c r="VBZ31" s="382"/>
      <c r="VCA31" s="382"/>
      <c r="VCB31" s="382"/>
      <c r="VCC31" s="382"/>
      <c r="VCD31" s="382"/>
      <c r="VCE31" s="382"/>
      <c r="VCF31" s="382"/>
      <c r="VCG31" s="382"/>
      <c r="VCH31" s="382"/>
      <c r="VCI31" s="382"/>
      <c r="VCJ31" s="382"/>
      <c r="VCK31" s="382"/>
      <c r="VCL31" s="382"/>
      <c r="VCM31" s="382"/>
      <c r="VCN31" s="382"/>
      <c r="VCO31" s="382"/>
      <c r="VCP31" s="382"/>
      <c r="VCQ31" s="382"/>
      <c r="VCR31" s="382"/>
      <c r="VCS31" s="382"/>
      <c r="VCT31" s="382"/>
      <c r="VCU31" s="382"/>
      <c r="VCV31" s="382"/>
      <c r="VCW31" s="382"/>
      <c r="VCX31" s="382"/>
      <c r="VCY31" s="382"/>
      <c r="VCZ31" s="382"/>
      <c r="VDA31" s="382"/>
      <c r="VDB31" s="382"/>
      <c r="VDC31" s="382"/>
      <c r="VDD31" s="382"/>
      <c r="VDE31" s="382"/>
      <c r="VDF31" s="382"/>
      <c r="VDG31" s="382"/>
      <c r="VDH31" s="382"/>
      <c r="VDI31" s="382"/>
      <c r="VDJ31" s="382"/>
      <c r="VDK31" s="382"/>
      <c r="VDL31" s="382"/>
      <c r="VDM31" s="382"/>
      <c r="VDN31" s="382"/>
      <c r="VDO31" s="382"/>
      <c r="VDP31" s="382"/>
      <c r="VDQ31" s="382"/>
      <c r="VDR31" s="382"/>
      <c r="VDS31" s="382"/>
      <c r="VDT31" s="382"/>
      <c r="VDU31" s="382"/>
      <c r="VDV31" s="382"/>
      <c r="VDW31" s="382"/>
      <c r="VDX31" s="382"/>
      <c r="VDY31" s="382"/>
      <c r="VDZ31" s="382"/>
      <c r="VEA31" s="382"/>
      <c r="VEB31" s="382"/>
      <c r="VEC31" s="382"/>
      <c r="VED31" s="382"/>
      <c r="VEE31" s="382"/>
      <c r="VEF31" s="382"/>
      <c r="VEG31" s="382"/>
      <c r="VEH31" s="382"/>
      <c r="VEI31" s="382"/>
      <c r="VEJ31" s="382"/>
      <c r="VEK31" s="382"/>
      <c r="VEL31" s="382"/>
      <c r="VEM31" s="382"/>
      <c r="VEN31" s="382"/>
      <c r="VEO31" s="382"/>
      <c r="VEP31" s="382"/>
      <c r="VEQ31" s="382"/>
      <c r="VER31" s="382"/>
      <c r="VES31" s="382"/>
      <c r="VET31" s="382"/>
      <c r="VEU31" s="382"/>
      <c r="VEV31" s="382"/>
      <c r="VEW31" s="382"/>
      <c r="VEX31" s="382"/>
      <c r="VEY31" s="382"/>
      <c r="VEZ31" s="382"/>
      <c r="VFA31" s="382"/>
      <c r="VFB31" s="382"/>
      <c r="VFC31" s="382"/>
      <c r="VFD31" s="382"/>
      <c r="VFE31" s="382"/>
      <c r="VFF31" s="382"/>
      <c r="VFG31" s="382"/>
      <c r="VFH31" s="382"/>
      <c r="VFI31" s="382"/>
      <c r="VFJ31" s="382"/>
      <c r="VFK31" s="382"/>
      <c r="VFL31" s="382"/>
      <c r="VFM31" s="382"/>
      <c r="VFN31" s="382"/>
      <c r="VFO31" s="382"/>
      <c r="VFP31" s="382"/>
      <c r="VFQ31" s="382"/>
      <c r="VFR31" s="382"/>
      <c r="VFS31" s="382"/>
      <c r="VFT31" s="382"/>
      <c r="VFU31" s="382"/>
      <c r="VFV31" s="382"/>
      <c r="VFW31" s="382"/>
      <c r="VFX31" s="382"/>
      <c r="VFY31" s="382"/>
      <c r="VFZ31" s="382"/>
      <c r="VGA31" s="382"/>
      <c r="VGB31" s="382"/>
      <c r="VGC31" s="382"/>
      <c r="VGD31" s="382"/>
      <c r="VGE31" s="382"/>
      <c r="VGF31" s="382"/>
      <c r="VGG31" s="382"/>
      <c r="VGH31" s="382"/>
      <c r="VGI31" s="382"/>
      <c r="VGJ31" s="382"/>
      <c r="VGK31" s="382"/>
      <c r="VGL31" s="382"/>
      <c r="VGM31" s="382"/>
      <c r="VGN31" s="382"/>
      <c r="VGO31" s="382"/>
      <c r="VGP31" s="382"/>
      <c r="VGQ31" s="382"/>
      <c r="VGR31" s="382"/>
      <c r="VGS31" s="382"/>
      <c r="VGT31" s="382"/>
      <c r="VGU31" s="382"/>
      <c r="VGV31" s="382"/>
      <c r="VGW31" s="382"/>
      <c r="VGX31" s="382"/>
      <c r="VGY31" s="382"/>
      <c r="VGZ31" s="382"/>
      <c r="VHA31" s="382"/>
      <c r="VHB31" s="382"/>
      <c r="VHC31" s="382"/>
      <c r="VHD31" s="382"/>
      <c r="VHE31" s="382"/>
      <c r="VHF31" s="382"/>
      <c r="VHG31" s="382"/>
      <c r="VHH31" s="382"/>
      <c r="VHI31" s="382"/>
      <c r="VHJ31" s="382"/>
      <c r="VHK31" s="382"/>
      <c r="VHL31" s="382"/>
      <c r="VHM31" s="382"/>
      <c r="VHN31" s="382"/>
      <c r="VHO31" s="382"/>
      <c r="VHP31" s="382"/>
      <c r="VHQ31" s="382"/>
      <c r="VHR31" s="382"/>
      <c r="VHS31" s="382"/>
      <c r="VHT31" s="382"/>
      <c r="VHU31" s="382"/>
      <c r="VHV31" s="382"/>
      <c r="VHW31" s="382"/>
      <c r="VHX31" s="382"/>
      <c r="VHY31" s="382"/>
      <c r="VHZ31" s="382"/>
      <c r="VIA31" s="382"/>
      <c r="VIB31" s="382"/>
      <c r="VIC31" s="382"/>
      <c r="VID31" s="382"/>
      <c r="VIE31" s="382"/>
      <c r="VIF31" s="382"/>
      <c r="VIG31" s="382"/>
      <c r="VIH31" s="382"/>
      <c r="VII31" s="382"/>
      <c r="VIJ31" s="382"/>
      <c r="VIK31" s="382"/>
      <c r="VIL31" s="382"/>
      <c r="VIM31" s="382"/>
      <c r="VIN31" s="382"/>
      <c r="VIO31" s="382"/>
      <c r="VIP31" s="382"/>
      <c r="VIQ31" s="382"/>
      <c r="VIR31" s="382"/>
      <c r="VIS31" s="382"/>
      <c r="VIT31" s="382"/>
      <c r="VIU31" s="382"/>
      <c r="VIV31" s="382"/>
      <c r="VIW31" s="382"/>
      <c r="VIX31" s="382"/>
      <c r="VIY31" s="382"/>
      <c r="VIZ31" s="382"/>
      <c r="VJA31" s="382"/>
      <c r="VJB31" s="382"/>
      <c r="VJC31" s="382"/>
      <c r="VJD31" s="382"/>
      <c r="VJE31" s="382"/>
      <c r="VJF31" s="382"/>
      <c r="VJG31" s="382"/>
      <c r="VJH31" s="382"/>
      <c r="VJI31" s="382"/>
      <c r="VJJ31" s="382"/>
      <c r="VJK31" s="382"/>
      <c r="VJL31" s="382"/>
      <c r="VJM31" s="382"/>
      <c r="VJN31" s="382"/>
      <c r="VJO31" s="382"/>
      <c r="VJP31" s="382"/>
      <c r="VJQ31" s="382"/>
      <c r="VJR31" s="382"/>
      <c r="VJS31" s="382"/>
      <c r="VJT31" s="382"/>
      <c r="VJU31" s="382"/>
      <c r="VJV31" s="382"/>
      <c r="VJW31" s="382"/>
      <c r="VJX31" s="382"/>
      <c r="VJY31" s="382"/>
      <c r="VJZ31" s="382"/>
      <c r="VKA31" s="382"/>
      <c r="VKB31" s="382"/>
      <c r="VKC31" s="382"/>
      <c r="VKD31" s="382"/>
      <c r="VKE31" s="382"/>
      <c r="VKF31" s="382"/>
      <c r="VKG31" s="382"/>
      <c r="VKH31" s="382"/>
      <c r="VKI31" s="382"/>
      <c r="VKJ31" s="382"/>
      <c r="VKK31" s="382"/>
      <c r="VKL31" s="382"/>
      <c r="VKM31" s="382"/>
      <c r="VKN31" s="382"/>
      <c r="VKO31" s="382"/>
      <c r="VKP31" s="382"/>
      <c r="VKQ31" s="382"/>
      <c r="VKR31" s="382"/>
      <c r="VKS31" s="382"/>
      <c r="VKT31" s="382"/>
      <c r="VKU31" s="382"/>
      <c r="VKV31" s="382"/>
      <c r="VKW31" s="382"/>
      <c r="VKX31" s="382"/>
      <c r="VKY31" s="382"/>
      <c r="VKZ31" s="382"/>
      <c r="VLA31" s="382"/>
      <c r="VLB31" s="382"/>
      <c r="VLC31" s="382"/>
      <c r="VLD31" s="382"/>
      <c r="VLE31" s="382"/>
      <c r="VLF31" s="382"/>
      <c r="VLG31" s="382"/>
      <c r="VLH31" s="382"/>
      <c r="VLI31" s="382"/>
      <c r="VLJ31" s="382"/>
      <c r="VLK31" s="382"/>
      <c r="VLL31" s="382"/>
      <c r="VLM31" s="382"/>
      <c r="VLN31" s="382"/>
      <c r="VLO31" s="382"/>
      <c r="VLP31" s="382"/>
      <c r="VLQ31" s="382"/>
      <c r="VLR31" s="382"/>
      <c r="VLS31" s="382"/>
      <c r="VLT31" s="382"/>
      <c r="VLU31" s="382"/>
      <c r="VLV31" s="382"/>
      <c r="VLW31" s="382"/>
      <c r="VLX31" s="382"/>
      <c r="VLY31" s="382"/>
      <c r="VLZ31" s="382"/>
      <c r="VMA31" s="382"/>
      <c r="VMB31" s="382"/>
      <c r="VMC31" s="382"/>
      <c r="VMD31" s="382"/>
      <c r="VME31" s="382"/>
      <c r="VMF31" s="382"/>
      <c r="VMG31" s="382"/>
      <c r="VMH31" s="382"/>
      <c r="VMI31" s="382"/>
      <c r="VMJ31" s="382"/>
      <c r="VMK31" s="382"/>
      <c r="VML31" s="382"/>
      <c r="VMM31" s="382"/>
      <c r="VMN31" s="382"/>
      <c r="VMO31" s="382"/>
      <c r="VMP31" s="382"/>
      <c r="VMQ31" s="382"/>
      <c r="VMR31" s="382"/>
      <c r="VMS31" s="382"/>
      <c r="VMT31" s="382"/>
      <c r="VMU31" s="382"/>
      <c r="VMV31" s="382"/>
      <c r="VMW31" s="382"/>
      <c r="VMX31" s="382"/>
      <c r="VMY31" s="382"/>
      <c r="VMZ31" s="382"/>
      <c r="VNA31" s="382"/>
      <c r="VNB31" s="382"/>
      <c r="VNC31" s="382"/>
      <c r="VND31" s="382"/>
      <c r="VNE31" s="382"/>
      <c r="VNF31" s="382"/>
      <c r="VNG31" s="382"/>
      <c r="VNH31" s="382"/>
      <c r="VNI31" s="382"/>
      <c r="VNJ31" s="382"/>
      <c r="VNK31" s="382"/>
      <c r="VNL31" s="382"/>
      <c r="VNM31" s="382"/>
      <c r="VNN31" s="382"/>
      <c r="VNO31" s="382"/>
      <c r="VNP31" s="382"/>
      <c r="VNQ31" s="382"/>
      <c r="VNR31" s="382"/>
      <c r="VNS31" s="382"/>
      <c r="VNT31" s="382"/>
      <c r="VNU31" s="382"/>
      <c r="VNV31" s="382"/>
      <c r="VNW31" s="382"/>
      <c r="VNX31" s="382"/>
      <c r="VNY31" s="382"/>
      <c r="VNZ31" s="382"/>
      <c r="VOA31" s="382"/>
      <c r="VOB31" s="382"/>
      <c r="VOC31" s="382"/>
      <c r="VOD31" s="382"/>
      <c r="VOE31" s="382"/>
      <c r="VOF31" s="382"/>
      <c r="VOG31" s="382"/>
      <c r="VOH31" s="382"/>
      <c r="VOI31" s="382"/>
      <c r="VOJ31" s="382"/>
      <c r="VOK31" s="382"/>
      <c r="VOL31" s="382"/>
      <c r="VOM31" s="382"/>
      <c r="VON31" s="382"/>
      <c r="VOO31" s="382"/>
      <c r="VOP31" s="382"/>
      <c r="VOQ31" s="382"/>
      <c r="VOR31" s="382"/>
      <c r="VOS31" s="382"/>
      <c r="VOT31" s="382"/>
      <c r="VOU31" s="382"/>
      <c r="VOV31" s="382"/>
      <c r="VOW31" s="382"/>
      <c r="VOX31" s="382"/>
      <c r="VOY31" s="382"/>
      <c r="VOZ31" s="382"/>
      <c r="VPA31" s="382"/>
      <c r="VPB31" s="382"/>
      <c r="VPC31" s="382"/>
      <c r="VPD31" s="382"/>
      <c r="VPE31" s="382"/>
      <c r="VPF31" s="382"/>
      <c r="VPG31" s="382"/>
      <c r="VPH31" s="382"/>
      <c r="VPI31" s="382"/>
      <c r="VPJ31" s="382"/>
      <c r="VPK31" s="382"/>
      <c r="VPL31" s="382"/>
      <c r="VPM31" s="382"/>
      <c r="VPN31" s="382"/>
      <c r="VPO31" s="382"/>
      <c r="VPP31" s="382"/>
      <c r="VPQ31" s="382"/>
      <c r="VPR31" s="382"/>
      <c r="VPS31" s="382"/>
      <c r="VPT31" s="382"/>
      <c r="VPU31" s="382"/>
      <c r="VPV31" s="382"/>
      <c r="VPW31" s="382"/>
      <c r="VPX31" s="382"/>
      <c r="VPY31" s="382"/>
      <c r="VPZ31" s="382"/>
      <c r="VQA31" s="382"/>
      <c r="VQB31" s="382"/>
      <c r="VQC31" s="382"/>
      <c r="VQD31" s="382"/>
      <c r="VQE31" s="382"/>
      <c r="VQF31" s="382"/>
      <c r="VQG31" s="382"/>
      <c r="VQH31" s="382"/>
      <c r="VQI31" s="382"/>
      <c r="VQJ31" s="382"/>
      <c r="VQK31" s="382"/>
      <c r="VQL31" s="382"/>
      <c r="VQM31" s="382"/>
      <c r="VQN31" s="382"/>
      <c r="VQO31" s="382"/>
      <c r="VQP31" s="382"/>
      <c r="VQQ31" s="382"/>
      <c r="VQR31" s="382"/>
      <c r="VQS31" s="382"/>
      <c r="VQT31" s="382"/>
      <c r="VQU31" s="382"/>
      <c r="VQV31" s="382"/>
      <c r="VQW31" s="382"/>
      <c r="VQX31" s="382"/>
      <c r="VQY31" s="382"/>
      <c r="VQZ31" s="382"/>
      <c r="VRA31" s="382"/>
      <c r="VRB31" s="382"/>
      <c r="VRC31" s="382"/>
      <c r="VRD31" s="382"/>
      <c r="VRE31" s="382"/>
      <c r="VRF31" s="382"/>
      <c r="VRG31" s="382"/>
      <c r="VRH31" s="382"/>
      <c r="VRI31" s="382"/>
      <c r="VRJ31" s="382"/>
      <c r="VRK31" s="382"/>
      <c r="VRL31" s="382"/>
      <c r="VRM31" s="382"/>
      <c r="VRN31" s="382"/>
      <c r="VRO31" s="382"/>
      <c r="VRP31" s="382"/>
      <c r="VRQ31" s="382"/>
      <c r="VRR31" s="382"/>
      <c r="VRS31" s="382"/>
      <c r="VRT31" s="382"/>
      <c r="VRU31" s="382"/>
      <c r="VRV31" s="382"/>
      <c r="VRW31" s="382"/>
      <c r="VRX31" s="382"/>
      <c r="VRY31" s="382"/>
      <c r="VRZ31" s="382"/>
      <c r="VSA31" s="382"/>
      <c r="VSB31" s="382"/>
      <c r="VSC31" s="382"/>
      <c r="VSD31" s="382"/>
      <c r="VSE31" s="382"/>
      <c r="VSF31" s="382"/>
      <c r="VSG31" s="382"/>
      <c r="VSH31" s="382"/>
      <c r="VSI31" s="382"/>
      <c r="VSJ31" s="382"/>
      <c r="VSK31" s="382"/>
      <c r="VSL31" s="382"/>
      <c r="VSM31" s="382"/>
      <c r="VSN31" s="382"/>
      <c r="VSO31" s="382"/>
      <c r="VSP31" s="382"/>
      <c r="VSQ31" s="382"/>
      <c r="VSR31" s="382"/>
      <c r="VSS31" s="382"/>
      <c r="VST31" s="382"/>
      <c r="VSU31" s="382"/>
      <c r="VSV31" s="382"/>
      <c r="VSW31" s="382"/>
      <c r="VSX31" s="382"/>
      <c r="VSY31" s="382"/>
      <c r="VSZ31" s="382"/>
      <c r="VTA31" s="382"/>
      <c r="VTB31" s="382"/>
      <c r="VTC31" s="382"/>
      <c r="VTD31" s="382"/>
      <c r="VTE31" s="382"/>
      <c r="VTF31" s="382"/>
      <c r="VTG31" s="382"/>
      <c r="VTH31" s="382"/>
      <c r="VTI31" s="382"/>
      <c r="VTJ31" s="382"/>
      <c r="VTK31" s="382"/>
      <c r="VTL31" s="382"/>
      <c r="VTM31" s="382"/>
      <c r="VTN31" s="382"/>
      <c r="VTO31" s="382"/>
      <c r="VTP31" s="382"/>
      <c r="VTQ31" s="382"/>
      <c r="VTR31" s="382"/>
      <c r="VTS31" s="382"/>
      <c r="VTT31" s="382"/>
      <c r="VTU31" s="382"/>
      <c r="VTV31" s="382"/>
      <c r="VTW31" s="382"/>
      <c r="VTX31" s="382"/>
      <c r="VTY31" s="382"/>
      <c r="VTZ31" s="382"/>
      <c r="VUA31" s="382"/>
      <c r="VUB31" s="382"/>
      <c r="VUC31" s="382"/>
      <c r="VUD31" s="382"/>
      <c r="VUE31" s="382"/>
      <c r="VUF31" s="382"/>
      <c r="VUG31" s="382"/>
      <c r="VUH31" s="382"/>
      <c r="VUI31" s="382"/>
      <c r="VUJ31" s="382"/>
      <c r="VUK31" s="382"/>
      <c r="VUL31" s="382"/>
      <c r="VUM31" s="382"/>
      <c r="VUN31" s="382"/>
      <c r="VUO31" s="382"/>
      <c r="VUP31" s="382"/>
      <c r="VUQ31" s="382"/>
      <c r="VUR31" s="382"/>
      <c r="VUS31" s="382"/>
      <c r="VUT31" s="382"/>
      <c r="VUU31" s="382"/>
      <c r="VUV31" s="382"/>
      <c r="VUW31" s="382"/>
      <c r="VUX31" s="382"/>
      <c r="VUY31" s="382"/>
      <c r="VUZ31" s="382"/>
      <c r="VVA31" s="382"/>
      <c r="VVB31" s="382"/>
      <c r="VVC31" s="382"/>
      <c r="VVD31" s="382"/>
      <c r="VVE31" s="382"/>
      <c r="VVF31" s="382"/>
      <c r="VVG31" s="382"/>
      <c r="VVH31" s="382"/>
      <c r="VVI31" s="382"/>
      <c r="VVJ31" s="382"/>
      <c r="VVK31" s="382"/>
      <c r="VVL31" s="382"/>
      <c r="VVM31" s="382"/>
      <c r="VVN31" s="382"/>
      <c r="VVO31" s="382"/>
      <c r="VVP31" s="382"/>
      <c r="VVQ31" s="382"/>
      <c r="VVR31" s="382"/>
      <c r="VVS31" s="382"/>
      <c r="VVT31" s="382"/>
      <c r="VVU31" s="382"/>
      <c r="VVV31" s="382"/>
      <c r="VVW31" s="382"/>
      <c r="VVX31" s="382"/>
      <c r="VVY31" s="382"/>
      <c r="VVZ31" s="382"/>
      <c r="VWA31" s="382"/>
      <c r="VWB31" s="382"/>
      <c r="VWC31" s="382"/>
      <c r="VWD31" s="382"/>
      <c r="VWE31" s="382"/>
      <c r="VWF31" s="382"/>
      <c r="VWG31" s="382"/>
      <c r="VWH31" s="382"/>
      <c r="VWI31" s="382"/>
      <c r="VWJ31" s="382"/>
      <c r="VWK31" s="382"/>
      <c r="VWL31" s="382"/>
      <c r="VWM31" s="382"/>
      <c r="VWN31" s="382"/>
      <c r="VWO31" s="382"/>
      <c r="VWP31" s="382"/>
      <c r="VWQ31" s="382"/>
      <c r="VWR31" s="382"/>
      <c r="VWS31" s="382"/>
      <c r="VWT31" s="382"/>
      <c r="VWU31" s="382"/>
      <c r="VWV31" s="382"/>
      <c r="VWW31" s="382"/>
      <c r="VWX31" s="382"/>
      <c r="VWY31" s="382"/>
      <c r="VWZ31" s="382"/>
      <c r="VXA31" s="382"/>
      <c r="VXB31" s="382"/>
      <c r="VXC31" s="382"/>
      <c r="VXD31" s="382"/>
      <c r="VXE31" s="382"/>
      <c r="VXF31" s="382"/>
      <c r="VXG31" s="382"/>
      <c r="VXH31" s="382"/>
      <c r="VXI31" s="382"/>
      <c r="VXJ31" s="382"/>
      <c r="VXK31" s="382"/>
      <c r="VXL31" s="382"/>
      <c r="VXM31" s="382"/>
      <c r="VXN31" s="382"/>
      <c r="VXO31" s="382"/>
      <c r="VXP31" s="382"/>
      <c r="VXQ31" s="382"/>
      <c r="VXR31" s="382"/>
      <c r="VXS31" s="382"/>
      <c r="VXT31" s="382"/>
      <c r="VXU31" s="382"/>
      <c r="VXV31" s="382"/>
      <c r="VXW31" s="382"/>
      <c r="VXX31" s="382"/>
      <c r="VXY31" s="382"/>
      <c r="VXZ31" s="382"/>
      <c r="VYA31" s="382"/>
      <c r="VYB31" s="382"/>
      <c r="VYC31" s="382"/>
      <c r="VYD31" s="382"/>
      <c r="VYE31" s="382"/>
      <c r="VYF31" s="382"/>
      <c r="VYG31" s="382"/>
      <c r="VYH31" s="382"/>
      <c r="VYI31" s="382"/>
      <c r="VYJ31" s="382"/>
      <c r="VYK31" s="382"/>
      <c r="VYL31" s="382"/>
      <c r="VYM31" s="382"/>
      <c r="VYN31" s="382"/>
      <c r="VYO31" s="382"/>
      <c r="VYP31" s="382"/>
      <c r="VYQ31" s="382"/>
      <c r="VYR31" s="382"/>
      <c r="VYS31" s="382"/>
      <c r="VYT31" s="382"/>
      <c r="VYU31" s="382"/>
      <c r="VYV31" s="382"/>
      <c r="VYW31" s="382"/>
      <c r="VYX31" s="382"/>
      <c r="VYY31" s="382"/>
      <c r="VYZ31" s="382"/>
      <c r="VZA31" s="382"/>
      <c r="VZB31" s="382"/>
      <c r="VZC31" s="382"/>
      <c r="VZD31" s="382"/>
      <c r="VZE31" s="382"/>
      <c r="VZF31" s="382"/>
      <c r="VZG31" s="382"/>
      <c r="VZH31" s="382"/>
      <c r="VZI31" s="382"/>
      <c r="VZJ31" s="382"/>
      <c r="VZK31" s="382"/>
      <c r="VZL31" s="382"/>
      <c r="VZM31" s="382"/>
      <c r="VZN31" s="382"/>
      <c r="VZO31" s="382"/>
      <c r="VZP31" s="382"/>
      <c r="VZQ31" s="382"/>
      <c r="VZR31" s="382"/>
      <c r="VZS31" s="382"/>
      <c r="VZT31" s="382"/>
      <c r="VZU31" s="382"/>
      <c r="VZV31" s="382"/>
      <c r="VZW31" s="382"/>
      <c r="VZX31" s="382"/>
      <c r="VZY31" s="382"/>
      <c r="VZZ31" s="382"/>
      <c r="WAA31" s="382"/>
      <c r="WAB31" s="382"/>
      <c r="WAC31" s="382"/>
      <c r="WAD31" s="382"/>
      <c r="WAE31" s="382"/>
      <c r="WAF31" s="382"/>
      <c r="WAG31" s="382"/>
      <c r="WAH31" s="382"/>
      <c r="WAI31" s="382"/>
      <c r="WAJ31" s="382"/>
      <c r="WAK31" s="382"/>
      <c r="WAL31" s="382"/>
      <c r="WAM31" s="382"/>
      <c r="WAN31" s="382"/>
      <c r="WAO31" s="382"/>
      <c r="WAP31" s="382"/>
      <c r="WAQ31" s="382"/>
      <c r="WAR31" s="382"/>
      <c r="WAS31" s="382"/>
      <c r="WAT31" s="382"/>
      <c r="WAU31" s="382"/>
      <c r="WAV31" s="382"/>
      <c r="WAW31" s="382"/>
      <c r="WAX31" s="382"/>
      <c r="WAY31" s="382"/>
      <c r="WAZ31" s="382"/>
      <c r="WBA31" s="382"/>
      <c r="WBB31" s="382"/>
      <c r="WBC31" s="382"/>
      <c r="WBD31" s="382"/>
      <c r="WBE31" s="382"/>
      <c r="WBF31" s="382"/>
      <c r="WBG31" s="382"/>
      <c r="WBH31" s="382"/>
      <c r="WBI31" s="382"/>
      <c r="WBJ31" s="382"/>
      <c r="WBK31" s="382"/>
      <c r="WBL31" s="382"/>
      <c r="WBM31" s="382"/>
      <c r="WBN31" s="382"/>
      <c r="WBO31" s="382"/>
      <c r="WBP31" s="382"/>
      <c r="WBQ31" s="382"/>
      <c r="WBR31" s="382"/>
      <c r="WBS31" s="382"/>
      <c r="WBT31" s="382"/>
      <c r="WBU31" s="382"/>
      <c r="WBV31" s="382"/>
      <c r="WBW31" s="382"/>
      <c r="WBX31" s="382"/>
      <c r="WBY31" s="382"/>
      <c r="WBZ31" s="382"/>
      <c r="WCA31" s="382"/>
      <c r="WCB31" s="382"/>
      <c r="WCC31" s="382"/>
      <c r="WCD31" s="382"/>
      <c r="WCE31" s="382"/>
      <c r="WCF31" s="382"/>
      <c r="WCG31" s="382"/>
      <c r="WCH31" s="382"/>
      <c r="WCI31" s="382"/>
      <c r="WCJ31" s="382"/>
      <c r="WCK31" s="382"/>
      <c r="WCL31" s="382"/>
      <c r="WCM31" s="382"/>
      <c r="WCN31" s="382"/>
      <c r="WCO31" s="382"/>
      <c r="WCP31" s="382"/>
      <c r="WCQ31" s="382"/>
      <c r="WCR31" s="382"/>
      <c r="WCS31" s="382"/>
      <c r="WCT31" s="382"/>
      <c r="WCU31" s="382"/>
      <c r="WCV31" s="382"/>
      <c r="WCW31" s="382"/>
      <c r="WCX31" s="382"/>
      <c r="WCY31" s="382"/>
      <c r="WCZ31" s="382"/>
      <c r="WDA31" s="382"/>
      <c r="WDB31" s="382"/>
      <c r="WDC31" s="382"/>
      <c r="WDD31" s="382"/>
      <c r="WDE31" s="382"/>
      <c r="WDF31" s="382"/>
      <c r="WDG31" s="382"/>
      <c r="WDH31" s="382"/>
      <c r="WDI31" s="382"/>
      <c r="WDJ31" s="382"/>
      <c r="WDK31" s="382"/>
      <c r="WDL31" s="382"/>
      <c r="WDM31" s="382"/>
      <c r="WDN31" s="382"/>
      <c r="WDO31" s="382"/>
      <c r="WDP31" s="382"/>
      <c r="WDQ31" s="382"/>
      <c r="WDR31" s="382"/>
      <c r="WDS31" s="382"/>
      <c r="WDT31" s="382"/>
      <c r="WDU31" s="382"/>
      <c r="WDV31" s="382"/>
      <c r="WDW31" s="382"/>
      <c r="WDX31" s="382"/>
      <c r="WDY31" s="382"/>
      <c r="WDZ31" s="382"/>
      <c r="WEA31" s="382"/>
      <c r="WEB31" s="382"/>
      <c r="WEC31" s="382"/>
      <c r="WED31" s="382"/>
      <c r="WEE31" s="382"/>
      <c r="WEF31" s="382"/>
      <c r="WEG31" s="382"/>
      <c r="WEH31" s="382"/>
      <c r="WEI31" s="382"/>
      <c r="WEJ31" s="382"/>
      <c r="WEK31" s="382"/>
      <c r="WEL31" s="382"/>
      <c r="WEM31" s="382"/>
      <c r="WEN31" s="382"/>
      <c r="WEO31" s="382"/>
      <c r="WEP31" s="382"/>
      <c r="WEQ31" s="382"/>
      <c r="WER31" s="382"/>
      <c r="WES31" s="382"/>
      <c r="WET31" s="382"/>
      <c r="WEU31" s="382"/>
      <c r="WEV31" s="382"/>
      <c r="WEW31" s="382"/>
      <c r="WEX31" s="382"/>
      <c r="WEY31" s="382"/>
      <c r="WEZ31" s="382"/>
      <c r="WFA31" s="382"/>
      <c r="WFB31" s="382"/>
      <c r="WFC31" s="382"/>
      <c r="WFD31" s="382"/>
      <c r="WFE31" s="382"/>
      <c r="WFF31" s="382"/>
      <c r="WFG31" s="382"/>
      <c r="WFH31" s="382"/>
      <c r="WFI31" s="382"/>
      <c r="WFJ31" s="382"/>
      <c r="WFK31" s="382"/>
      <c r="WFL31" s="382"/>
      <c r="WFM31" s="382"/>
      <c r="WFN31" s="382"/>
      <c r="WFO31" s="382"/>
      <c r="WFP31" s="382"/>
      <c r="WFQ31" s="382"/>
      <c r="WFR31" s="382"/>
      <c r="WFS31" s="382"/>
      <c r="WFT31" s="382"/>
      <c r="WFU31" s="382"/>
      <c r="WFV31" s="382"/>
      <c r="WFW31" s="382"/>
      <c r="WFX31" s="382"/>
      <c r="WFY31" s="382"/>
      <c r="WFZ31" s="382"/>
      <c r="WGA31" s="382"/>
      <c r="WGB31" s="382"/>
      <c r="WGC31" s="382"/>
      <c r="WGD31" s="382"/>
      <c r="WGE31" s="382"/>
      <c r="WGF31" s="382"/>
      <c r="WGG31" s="382"/>
      <c r="WGH31" s="382"/>
      <c r="WGI31" s="382"/>
      <c r="WGJ31" s="382"/>
      <c r="WGK31" s="382"/>
      <c r="WGL31" s="382"/>
      <c r="WGM31" s="382"/>
      <c r="WGN31" s="382"/>
      <c r="WGO31" s="382"/>
      <c r="WGP31" s="382"/>
      <c r="WGQ31" s="382"/>
      <c r="WGR31" s="382"/>
      <c r="WGS31" s="382"/>
      <c r="WGT31" s="382"/>
      <c r="WGU31" s="382"/>
      <c r="WGV31" s="382"/>
      <c r="WGW31" s="382"/>
      <c r="WGX31" s="382"/>
      <c r="WGY31" s="382"/>
      <c r="WGZ31" s="382"/>
      <c r="WHA31" s="382"/>
      <c r="WHB31" s="382"/>
      <c r="WHC31" s="382"/>
      <c r="WHD31" s="382"/>
      <c r="WHE31" s="382"/>
      <c r="WHF31" s="382"/>
      <c r="WHG31" s="382"/>
      <c r="WHH31" s="382"/>
      <c r="WHI31" s="382"/>
      <c r="WHJ31" s="382"/>
      <c r="WHK31" s="382"/>
      <c r="WHL31" s="382"/>
      <c r="WHM31" s="382"/>
      <c r="WHN31" s="382"/>
      <c r="WHO31" s="382"/>
      <c r="WHP31" s="382"/>
      <c r="WHQ31" s="382"/>
      <c r="WHR31" s="382"/>
      <c r="WHS31" s="382"/>
      <c r="WHT31" s="382"/>
      <c r="WHU31" s="382"/>
      <c r="WHV31" s="382"/>
      <c r="WHW31" s="382"/>
      <c r="WHX31" s="382"/>
      <c r="WHY31" s="382"/>
      <c r="WHZ31" s="382"/>
      <c r="WIA31" s="382"/>
      <c r="WIB31" s="382"/>
      <c r="WIC31" s="382"/>
      <c r="WID31" s="382"/>
      <c r="WIE31" s="382"/>
      <c r="WIF31" s="382"/>
      <c r="WIG31" s="382"/>
      <c r="WIH31" s="382"/>
      <c r="WII31" s="382"/>
      <c r="WIJ31" s="382"/>
      <c r="WIK31" s="382"/>
      <c r="WIL31" s="382"/>
      <c r="WIM31" s="382"/>
      <c r="WIN31" s="382"/>
      <c r="WIO31" s="382"/>
      <c r="WIP31" s="382"/>
      <c r="WIQ31" s="382"/>
      <c r="WIR31" s="382"/>
      <c r="WIS31" s="382"/>
      <c r="WIT31" s="382"/>
      <c r="WIU31" s="382"/>
      <c r="WIV31" s="382"/>
      <c r="WIW31" s="382"/>
      <c r="WIX31" s="382"/>
      <c r="WIY31" s="382"/>
      <c r="WIZ31" s="382"/>
      <c r="WJA31" s="382"/>
      <c r="WJB31" s="382"/>
      <c r="WJC31" s="382"/>
      <c r="WJD31" s="382"/>
      <c r="WJE31" s="382"/>
      <c r="WJF31" s="382"/>
      <c r="WJG31" s="382"/>
      <c r="WJH31" s="382"/>
      <c r="WJI31" s="382"/>
      <c r="WJJ31" s="382"/>
      <c r="WJK31" s="382"/>
      <c r="WJL31" s="382"/>
      <c r="WJM31" s="382"/>
      <c r="WJN31" s="382"/>
      <c r="WJO31" s="382"/>
      <c r="WJP31" s="382"/>
      <c r="WJQ31" s="382"/>
      <c r="WJR31" s="382"/>
      <c r="WJS31" s="382"/>
      <c r="WJT31" s="382"/>
      <c r="WJU31" s="382"/>
      <c r="WJV31" s="382"/>
      <c r="WJW31" s="382"/>
      <c r="WJX31" s="382"/>
      <c r="WJY31" s="382"/>
      <c r="WJZ31" s="382"/>
      <c r="WKA31" s="382"/>
      <c r="WKB31" s="382"/>
      <c r="WKC31" s="382"/>
      <c r="WKD31" s="382"/>
      <c r="WKE31" s="382"/>
      <c r="WKF31" s="382"/>
      <c r="WKG31" s="382"/>
      <c r="WKH31" s="382"/>
      <c r="WKI31" s="382"/>
      <c r="WKJ31" s="382"/>
      <c r="WKK31" s="382"/>
      <c r="WKL31" s="382"/>
      <c r="WKM31" s="382"/>
      <c r="WKN31" s="382"/>
      <c r="WKO31" s="382"/>
      <c r="WKP31" s="382"/>
      <c r="WKQ31" s="382"/>
      <c r="WKR31" s="382"/>
      <c r="WKS31" s="382"/>
      <c r="WKT31" s="382"/>
      <c r="WKU31" s="382"/>
      <c r="WKV31" s="382"/>
      <c r="WKW31" s="382"/>
      <c r="WKX31" s="382"/>
      <c r="WKY31" s="382"/>
      <c r="WKZ31" s="382"/>
      <c r="WLA31" s="382"/>
      <c r="WLB31" s="382"/>
      <c r="WLC31" s="382"/>
      <c r="WLD31" s="382"/>
      <c r="WLE31" s="382"/>
      <c r="WLF31" s="382"/>
      <c r="WLG31" s="382"/>
      <c r="WLH31" s="382"/>
      <c r="WLI31" s="382"/>
      <c r="WLJ31" s="382"/>
      <c r="WLK31" s="382"/>
      <c r="WLL31" s="382"/>
      <c r="WLM31" s="382"/>
      <c r="WLN31" s="382"/>
      <c r="WLO31" s="382"/>
      <c r="WLP31" s="382"/>
      <c r="WLQ31" s="382"/>
      <c r="WLR31" s="382"/>
      <c r="WLS31" s="382"/>
      <c r="WLT31" s="382"/>
      <c r="WLU31" s="382"/>
      <c r="WLV31" s="382"/>
      <c r="WLW31" s="382"/>
      <c r="WLX31" s="382"/>
      <c r="WLY31" s="382"/>
      <c r="WLZ31" s="382"/>
      <c r="WMA31" s="382"/>
      <c r="WMB31" s="382"/>
      <c r="WMC31" s="382"/>
      <c r="WMD31" s="382"/>
      <c r="WME31" s="382"/>
      <c r="WMF31" s="382"/>
      <c r="WMG31" s="382"/>
      <c r="WMH31" s="382"/>
      <c r="WMI31" s="382"/>
      <c r="WMJ31" s="382"/>
      <c r="WMK31" s="382"/>
      <c r="WML31" s="382"/>
      <c r="WMM31" s="382"/>
      <c r="WMN31" s="382"/>
      <c r="WMO31" s="382"/>
      <c r="WMP31" s="382"/>
      <c r="WMQ31" s="382"/>
      <c r="WMR31" s="382"/>
      <c r="WMS31" s="382"/>
      <c r="WMT31" s="382"/>
      <c r="WMU31" s="382"/>
      <c r="WMV31" s="382"/>
      <c r="WMW31" s="382"/>
      <c r="WMX31" s="382"/>
      <c r="WMY31" s="382"/>
      <c r="WMZ31" s="382"/>
      <c r="WNA31" s="382"/>
      <c r="WNB31" s="382"/>
      <c r="WNC31" s="382"/>
      <c r="WND31" s="382"/>
      <c r="WNE31" s="382"/>
      <c r="WNF31" s="382"/>
      <c r="WNG31" s="382"/>
      <c r="WNH31" s="382"/>
      <c r="WNI31" s="382"/>
      <c r="WNJ31" s="382"/>
      <c r="WNK31" s="382"/>
      <c r="WNL31" s="382"/>
      <c r="WNM31" s="382"/>
      <c r="WNN31" s="382"/>
      <c r="WNO31" s="382"/>
      <c r="WNP31" s="382"/>
      <c r="WNQ31" s="382"/>
      <c r="WNR31" s="382"/>
      <c r="WNS31" s="382"/>
      <c r="WNT31" s="382"/>
      <c r="WNU31" s="382"/>
      <c r="WNV31" s="382"/>
      <c r="WNW31" s="382"/>
      <c r="WNX31" s="382"/>
      <c r="WNY31" s="382"/>
      <c r="WNZ31" s="382"/>
      <c r="WOA31" s="382"/>
      <c r="WOB31" s="382"/>
      <c r="WOC31" s="382"/>
      <c r="WOD31" s="382"/>
      <c r="WOE31" s="382"/>
      <c r="WOF31" s="382"/>
      <c r="WOG31" s="382"/>
      <c r="WOH31" s="382"/>
      <c r="WOI31" s="382"/>
      <c r="WOJ31" s="382"/>
      <c r="WOK31" s="382"/>
      <c r="WOL31" s="382"/>
      <c r="WOM31" s="382"/>
      <c r="WON31" s="382"/>
      <c r="WOO31" s="382"/>
      <c r="WOP31" s="382"/>
      <c r="WOQ31" s="382"/>
      <c r="WOR31" s="382"/>
      <c r="WOS31" s="382"/>
      <c r="WOT31" s="382"/>
      <c r="WOU31" s="382"/>
      <c r="WOV31" s="382"/>
      <c r="WOW31" s="382"/>
      <c r="WOX31" s="382"/>
      <c r="WOY31" s="382"/>
      <c r="WOZ31" s="382"/>
      <c r="WPA31" s="382"/>
      <c r="WPB31" s="382"/>
      <c r="WPC31" s="382"/>
      <c r="WPD31" s="382"/>
      <c r="WPE31" s="382"/>
      <c r="WPF31" s="382"/>
      <c r="WPG31" s="382"/>
      <c r="WPH31" s="382"/>
      <c r="WPI31" s="382"/>
      <c r="WPJ31" s="382"/>
      <c r="WPK31" s="382"/>
      <c r="WPL31" s="382"/>
      <c r="WPM31" s="382"/>
      <c r="WPN31" s="382"/>
      <c r="WPO31" s="382"/>
      <c r="WPP31" s="382"/>
      <c r="WPQ31" s="382"/>
      <c r="WPR31" s="382"/>
      <c r="WPS31" s="382"/>
      <c r="WPT31" s="382"/>
      <c r="WPU31" s="382"/>
      <c r="WPV31" s="382"/>
      <c r="WPW31" s="382"/>
      <c r="WPX31" s="382"/>
      <c r="WPY31" s="382"/>
      <c r="WPZ31" s="382"/>
      <c r="WQA31" s="382"/>
      <c r="WQB31" s="382"/>
      <c r="WQC31" s="382"/>
      <c r="WQD31" s="382"/>
      <c r="WQE31" s="382"/>
      <c r="WQF31" s="382"/>
      <c r="WQG31" s="382"/>
      <c r="WQH31" s="382"/>
      <c r="WQI31" s="382"/>
      <c r="WQJ31" s="382"/>
      <c r="WQK31" s="382"/>
      <c r="WQL31" s="382"/>
      <c r="WQM31" s="382"/>
      <c r="WQN31" s="382"/>
      <c r="WQO31" s="382"/>
      <c r="WQP31" s="382"/>
      <c r="WQQ31" s="382"/>
      <c r="WQR31" s="382"/>
      <c r="WQS31" s="382"/>
      <c r="WQT31" s="382"/>
      <c r="WQU31" s="382"/>
      <c r="WQV31" s="382"/>
      <c r="WQW31" s="382"/>
      <c r="WQX31" s="382"/>
      <c r="WQY31" s="382"/>
      <c r="WQZ31" s="382"/>
      <c r="WRA31" s="382"/>
      <c r="WRB31" s="382"/>
      <c r="WRC31" s="382"/>
      <c r="WRD31" s="382"/>
      <c r="WRE31" s="382"/>
      <c r="WRF31" s="382"/>
      <c r="WRG31" s="382"/>
      <c r="WRH31" s="382"/>
      <c r="WRI31" s="382"/>
      <c r="WRJ31" s="382"/>
      <c r="WRK31" s="382"/>
      <c r="WRL31" s="382"/>
      <c r="WRM31" s="382"/>
      <c r="WRN31" s="382"/>
      <c r="WRO31" s="382"/>
      <c r="WRP31" s="382"/>
      <c r="WRQ31" s="382"/>
      <c r="WRR31" s="382"/>
      <c r="WRS31" s="382"/>
      <c r="WRT31" s="382"/>
      <c r="WRU31" s="382"/>
      <c r="WRV31" s="382"/>
      <c r="WRW31" s="382"/>
      <c r="WRX31" s="382"/>
      <c r="WRY31" s="382"/>
      <c r="WRZ31" s="382"/>
      <c r="WSA31" s="382"/>
      <c r="WSB31" s="382"/>
      <c r="WSC31" s="382"/>
      <c r="WSD31" s="382"/>
      <c r="WSE31" s="382"/>
      <c r="WSF31" s="382"/>
      <c r="WSG31" s="382"/>
      <c r="WSH31" s="382"/>
      <c r="WSI31" s="382"/>
      <c r="WSJ31" s="382"/>
      <c r="WSK31" s="382"/>
      <c r="WSL31" s="382"/>
      <c r="WSM31" s="382"/>
      <c r="WSN31" s="382"/>
      <c r="WSO31" s="382"/>
      <c r="WSP31" s="382"/>
      <c r="WSQ31" s="382"/>
      <c r="WSR31" s="382"/>
      <c r="WSS31" s="382"/>
      <c r="WST31" s="382"/>
      <c r="WSU31" s="382"/>
      <c r="WSV31" s="382"/>
      <c r="WSW31" s="382"/>
      <c r="WSX31" s="382"/>
      <c r="WSY31" s="382"/>
      <c r="WSZ31" s="382"/>
      <c r="WTA31" s="382"/>
      <c r="WTB31" s="382"/>
      <c r="WTC31" s="382"/>
      <c r="WTD31" s="382"/>
      <c r="WTE31" s="382"/>
      <c r="WTF31" s="382"/>
      <c r="WTG31" s="382"/>
      <c r="WTH31" s="382"/>
      <c r="WTI31" s="382"/>
      <c r="WTJ31" s="382"/>
      <c r="WTK31" s="382"/>
      <c r="WTL31" s="382"/>
      <c r="WTM31" s="382"/>
      <c r="WTN31" s="382"/>
      <c r="WTO31" s="382"/>
      <c r="WTP31" s="382"/>
      <c r="WTQ31" s="382"/>
      <c r="WTR31" s="382"/>
      <c r="WTS31" s="382"/>
      <c r="WTT31" s="382"/>
      <c r="WTU31" s="382"/>
      <c r="WTV31" s="382"/>
      <c r="WTW31" s="382"/>
      <c r="WTX31" s="382"/>
      <c r="WTY31" s="382"/>
      <c r="WTZ31" s="382"/>
      <c r="WUA31" s="382"/>
      <c r="WUB31" s="382"/>
      <c r="WUC31" s="382"/>
      <c r="WUD31" s="382"/>
      <c r="WUE31" s="382"/>
      <c r="WUF31" s="382"/>
      <c r="WUG31" s="382"/>
      <c r="WUH31" s="382"/>
      <c r="WUI31" s="382"/>
      <c r="WUJ31" s="382"/>
      <c r="WUK31" s="382"/>
      <c r="WUL31" s="382"/>
      <c r="WUM31" s="382"/>
      <c r="WUN31" s="382"/>
      <c r="WUO31" s="382"/>
      <c r="WUP31" s="382"/>
      <c r="WUQ31" s="382"/>
      <c r="WUR31" s="382"/>
      <c r="WUS31" s="382"/>
      <c r="WUT31" s="382"/>
      <c r="WUU31" s="382"/>
      <c r="WUV31" s="382"/>
      <c r="WUW31" s="382"/>
      <c r="WUX31" s="382"/>
      <c r="WUY31" s="382"/>
      <c r="WUZ31" s="382"/>
      <c r="WVA31" s="382"/>
      <c r="WVB31" s="382"/>
      <c r="WVC31" s="382"/>
      <c r="WVD31" s="382"/>
      <c r="WVE31" s="382"/>
      <c r="WVF31" s="382"/>
      <c r="WVG31" s="382"/>
      <c r="WVH31" s="382"/>
      <c r="WVI31" s="382"/>
      <c r="WVJ31" s="382"/>
      <c r="WVK31" s="382"/>
      <c r="WVL31" s="382"/>
      <c r="WVM31" s="382"/>
      <c r="WVN31" s="382"/>
      <c r="WVO31" s="382"/>
      <c r="WVP31" s="382"/>
      <c r="WVQ31" s="382"/>
      <c r="WVR31" s="382"/>
      <c r="WVS31" s="382"/>
      <c r="WVT31" s="382"/>
      <c r="WVU31" s="382"/>
      <c r="WVV31" s="382"/>
      <c r="WVW31" s="382"/>
      <c r="WVX31" s="382"/>
      <c r="WVY31" s="382"/>
      <c r="WVZ31" s="382"/>
      <c r="WWA31" s="382"/>
      <c r="WWB31" s="382"/>
      <c r="WWC31" s="382"/>
      <c r="WWD31" s="382"/>
      <c r="WWE31" s="382"/>
      <c r="WWF31" s="382"/>
      <c r="WWG31" s="382"/>
      <c r="WWH31" s="382"/>
      <c r="WWI31" s="382"/>
      <c r="WWJ31" s="382"/>
      <c r="WWK31" s="382"/>
      <c r="WWL31" s="382"/>
      <c r="WWM31" s="382"/>
      <c r="WWN31" s="382"/>
      <c r="WWO31" s="382"/>
      <c r="WWP31" s="382"/>
      <c r="WWQ31" s="382"/>
      <c r="WWR31" s="382"/>
      <c r="WWS31" s="382"/>
      <c r="WWT31" s="382"/>
      <c r="WWU31" s="382"/>
      <c r="WWV31" s="382"/>
      <c r="WWW31" s="382"/>
      <c r="WWX31" s="382"/>
      <c r="WWY31" s="382"/>
      <c r="WWZ31" s="382"/>
      <c r="WXA31" s="382"/>
      <c r="WXB31" s="382"/>
      <c r="WXC31" s="382"/>
      <c r="WXD31" s="382"/>
      <c r="WXE31" s="382"/>
      <c r="WXF31" s="382"/>
      <c r="WXG31" s="382"/>
      <c r="WXH31" s="382"/>
      <c r="WXI31" s="382"/>
      <c r="WXJ31" s="382"/>
      <c r="WXK31" s="382"/>
      <c r="WXL31" s="382"/>
      <c r="WXM31" s="382"/>
      <c r="WXN31" s="382"/>
      <c r="WXO31" s="382"/>
      <c r="WXP31" s="382"/>
      <c r="WXQ31" s="382"/>
      <c r="WXR31" s="382"/>
      <c r="WXS31" s="382"/>
      <c r="WXT31" s="382"/>
      <c r="WXU31" s="382"/>
      <c r="WXV31" s="382"/>
      <c r="WXW31" s="382"/>
      <c r="WXX31" s="382"/>
      <c r="WXY31" s="382"/>
      <c r="WXZ31" s="382"/>
      <c r="WYA31" s="382"/>
      <c r="WYB31" s="382"/>
      <c r="WYC31" s="382"/>
      <c r="WYD31" s="382"/>
      <c r="WYE31" s="382"/>
      <c r="WYF31" s="382"/>
      <c r="WYG31" s="382"/>
      <c r="WYH31" s="382"/>
      <c r="WYI31" s="382"/>
      <c r="WYJ31" s="382"/>
      <c r="WYK31" s="382"/>
      <c r="WYL31" s="382"/>
      <c r="WYM31" s="382"/>
      <c r="WYN31" s="382"/>
      <c r="WYO31" s="382"/>
      <c r="WYP31" s="382"/>
      <c r="WYQ31" s="382"/>
      <c r="WYR31" s="382"/>
      <c r="WYS31" s="382"/>
      <c r="WYT31" s="382"/>
      <c r="WYU31" s="382"/>
      <c r="WYV31" s="382"/>
      <c r="WYW31" s="382"/>
      <c r="WYX31" s="382"/>
      <c r="WYY31" s="382"/>
      <c r="WYZ31" s="382"/>
      <c r="WZA31" s="382"/>
      <c r="WZB31" s="382"/>
      <c r="WZC31" s="382"/>
      <c r="WZD31" s="382"/>
      <c r="WZE31" s="382"/>
      <c r="WZF31" s="382"/>
      <c r="WZG31" s="382"/>
      <c r="WZH31" s="382"/>
      <c r="WZI31" s="382"/>
      <c r="WZJ31" s="382"/>
      <c r="WZK31" s="382"/>
      <c r="WZL31" s="382"/>
      <c r="WZM31" s="382"/>
      <c r="WZN31" s="382"/>
      <c r="WZO31" s="382"/>
      <c r="WZP31" s="382"/>
      <c r="WZQ31" s="382"/>
      <c r="WZR31" s="382"/>
      <c r="WZS31" s="382"/>
      <c r="WZT31" s="382"/>
      <c r="WZU31" s="382"/>
      <c r="WZV31" s="382"/>
      <c r="WZW31" s="382"/>
      <c r="WZX31" s="382"/>
      <c r="WZY31" s="382"/>
      <c r="WZZ31" s="382"/>
      <c r="XAA31" s="382"/>
      <c r="XAB31" s="382"/>
      <c r="XAC31" s="382"/>
      <c r="XAD31" s="382"/>
      <c r="XAE31" s="382"/>
      <c r="XAF31" s="382"/>
      <c r="XAG31" s="382"/>
      <c r="XAH31" s="382"/>
      <c r="XAI31" s="382"/>
      <c r="XAJ31" s="382"/>
      <c r="XAK31" s="382"/>
      <c r="XAL31" s="382"/>
      <c r="XAM31" s="382"/>
      <c r="XAN31" s="382"/>
      <c r="XAO31" s="382"/>
      <c r="XAP31" s="382"/>
      <c r="XAQ31" s="382"/>
      <c r="XAR31" s="382"/>
      <c r="XAS31" s="382"/>
      <c r="XAT31" s="382"/>
      <c r="XAU31" s="382"/>
      <c r="XAV31" s="382"/>
      <c r="XAW31" s="382"/>
      <c r="XAX31" s="382"/>
      <c r="XAY31" s="382"/>
      <c r="XAZ31" s="382"/>
      <c r="XBA31" s="382"/>
      <c r="XBB31" s="382"/>
      <c r="XBC31" s="382"/>
      <c r="XBD31" s="382"/>
      <c r="XBE31" s="382"/>
      <c r="XBF31" s="382"/>
      <c r="XBG31" s="382"/>
      <c r="XBH31" s="382"/>
      <c r="XBI31" s="382"/>
      <c r="XBJ31" s="382"/>
      <c r="XBK31" s="382"/>
      <c r="XBL31" s="382"/>
      <c r="XBM31" s="382"/>
      <c r="XBN31" s="382"/>
      <c r="XBO31" s="382"/>
      <c r="XBP31" s="382"/>
      <c r="XBQ31" s="382"/>
      <c r="XBR31" s="382"/>
      <c r="XBS31" s="382"/>
      <c r="XBT31" s="382"/>
      <c r="XBU31" s="382"/>
      <c r="XBV31" s="382"/>
      <c r="XBW31" s="382"/>
      <c r="XBX31" s="382"/>
      <c r="XBY31" s="382"/>
      <c r="XBZ31" s="382"/>
      <c r="XCA31" s="382"/>
      <c r="XCB31" s="382"/>
      <c r="XCC31" s="382"/>
      <c r="XCD31" s="382"/>
      <c r="XCE31" s="382"/>
      <c r="XCF31" s="382"/>
      <c r="XCG31" s="382"/>
      <c r="XCH31" s="382"/>
      <c r="XCI31" s="382"/>
      <c r="XCJ31" s="382"/>
      <c r="XCK31" s="382"/>
      <c r="XCL31" s="382"/>
      <c r="XCM31" s="382"/>
      <c r="XCN31" s="382"/>
      <c r="XCO31" s="382"/>
      <c r="XCP31" s="382"/>
      <c r="XCQ31" s="382"/>
      <c r="XCR31" s="382"/>
      <c r="XCS31" s="382"/>
      <c r="XCT31" s="382"/>
      <c r="XCU31" s="382"/>
      <c r="XCV31" s="382"/>
      <c r="XCW31" s="382"/>
      <c r="XCX31" s="382"/>
      <c r="XCY31" s="382"/>
      <c r="XCZ31" s="382"/>
      <c r="XDA31" s="382"/>
      <c r="XDB31" s="382"/>
      <c r="XDC31" s="382"/>
      <c r="XDD31" s="382"/>
      <c r="XDE31" s="382"/>
      <c r="XDF31" s="382"/>
      <c r="XDG31" s="382"/>
      <c r="XDH31" s="382"/>
      <c r="XDI31" s="382"/>
      <c r="XDJ31" s="382"/>
      <c r="XDK31" s="382"/>
      <c r="XDL31" s="382"/>
      <c r="XDM31" s="382"/>
      <c r="XDN31" s="382"/>
      <c r="XDO31" s="382"/>
      <c r="XDP31" s="382"/>
      <c r="XDQ31" s="382"/>
      <c r="XDR31" s="382"/>
      <c r="XDS31" s="382"/>
      <c r="XDT31" s="382"/>
      <c r="XDU31" s="382"/>
      <c r="XDV31" s="382"/>
      <c r="XDW31" s="382"/>
      <c r="XDX31" s="382"/>
      <c r="XDY31" s="382"/>
      <c r="XDZ31" s="382"/>
      <c r="XEA31" s="382"/>
      <c r="XEB31" s="382"/>
      <c r="XEC31" s="382"/>
      <c r="XED31" s="382"/>
      <c r="XEE31" s="382"/>
      <c r="XEF31" s="382"/>
      <c r="XEG31" s="382"/>
      <c r="XEH31" s="382"/>
      <c r="XEI31" s="382"/>
      <c r="XEJ31" s="382"/>
      <c r="XEK31" s="382"/>
      <c r="XEL31" s="382"/>
      <c r="XEM31" s="382"/>
      <c r="XEN31" s="382"/>
      <c r="XEO31" s="382"/>
      <c r="XEP31" s="382"/>
      <c r="XEQ31" s="382"/>
      <c r="XER31" s="382"/>
      <c r="XES31" s="382"/>
      <c r="XET31" s="382"/>
      <c r="XEU31" s="382"/>
      <c r="XEV31" s="382"/>
      <c r="XEW31" s="382"/>
      <c r="XEX31" s="382"/>
      <c r="XEY31" s="382"/>
      <c r="XEZ31" s="382"/>
      <c r="XFA31" s="382"/>
      <c r="XFB31" s="382"/>
      <c r="XFC31" s="382"/>
      <c r="XFD31" s="382"/>
    </row>
    <row r="32" spans="1:16384" s="80" customFormat="1" ht="31.5">
      <c r="A32" s="828">
        <v>6021099</v>
      </c>
      <c r="B32" s="825"/>
      <c r="C32" s="832" t="s">
        <v>54</v>
      </c>
      <c r="D32" s="830"/>
      <c r="E32" s="831"/>
      <c r="F32" s="398"/>
      <c r="G32" s="398" t="s">
        <v>119</v>
      </c>
      <c r="H32" s="820" t="s">
        <v>113</v>
      </c>
      <c r="I32" s="388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396"/>
      <c r="Z32" s="396"/>
      <c r="AA32" s="396"/>
      <c r="AB32" s="396"/>
      <c r="AC32" s="396"/>
      <c r="AD32" s="396"/>
      <c r="AE32" s="396"/>
      <c r="AF32" s="396"/>
      <c r="AG32" s="396"/>
      <c r="AH32" s="396"/>
      <c r="AI32" s="396"/>
      <c r="AJ32" s="396"/>
      <c r="AK32" s="396"/>
      <c r="AL32" s="396"/>
      <c r="AM32" s="39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6"/>
      <c r="BG32" s="396"/>
      <c r="BH32" s="396"/>
      <c r="BI32" s="396"/>
      <c r="BJ32" s="396"/>
      <c r="BK32" s="396"/>
      <c r="BL32" s="396"/>
      <c r="BM32" s="396"/>
      <c r="BN32" s="396"/>
      <c r="BO32" s="396"/>
      <c r="BP32" s="396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396"/>
      <c r="CE32" s="396"/>
      <c r="CF32" s="396"/>
      <c r="CG32" s="396"/>
      <c r="CH32" s="396"/>
      <c r="CI32" s="396"/>
      <c r="CJ32" s="396"/>
      <c r="CK32" s="396"/>
      <c r="CL32" s="396"/>
      <c r="CM32" s="396"/>
      <c r="CN32" s="396"/>
      <c r="CO32" s="396"/>
      <c r="CP32" s="396"/>
      <c r="CQ32" s="396"/>
      <c r="CR32" s="396"/>
      <c r="CS32" s="396"/>
      <c r="CT32" s="396"/>
      <c r="CU32" s="396"/>
      <c r="CV32" s="396"/>
      <c r="CW32" s="396"/>
      <c r="CX32" s="396"/>
      <c r="CY32" s="396"/>
      <c r="CZ32" s="396"/>
      <c r="DA32" s="396"/>
      <c r="DB32" s="396"/>
      <c r="DC32" s="396"/>
      <c r="DD32" s="396"/>
      <c r="DE32" s="396"/>
      <c r="DF32" s="396"/>
      <c r="DG32" s="396"/>
      <c r="DH32" s="396"/>
      <c r="DI32" s="396"/>
      <c r="DJ32" s="396"/>
      <c r="DK32" s="396"/>
      <c r="DL32" s="396"/>
      <c r="DM32" s="396"/>
      <c r="DN32" s="396"/>
      <c r="DO32" s="396"/>
      <c r="DP32" s="396"/>
      <c r="DQ32" s="396"/>
      <c r="DR32" s="396"/>
      <c r="DS32" s="396"/>
      <c r="DT32" s="396"/>
      <c r="DU32" s="396"/>
      <c r="DV32" s="396"/>
      <c r="DW32" s="396"/>
      <c r="DX32" s="396"/>
      <c r="DY32" s="396"/>
      <c r="DZ32" s="396"/>
      <c r="EA32" s="396"/>
      <c r="EB32" s="396"/>
      <c r="EC32" s="396"/>
      <c r="ED32" s="396"/>
      <c r="EE32" s="396"/>
      <c r="EF32" s="396"/>
      <c r="EG32" s="396"/>
      <c r="EH32" s="396"/>
      <c r="EI32" s="396"/>
      <c r="EJ32" s="396"/>
      <c r="EK32" s="396"/>
      <c r="EL32" s="396"/>
      <c r="EM32" s="396"/>
      <c r="EN32" s="396"/>
      <c r="EO32" s="396"/>
      <c r="EP32" s="396"/>
      <c r="EQ32" s="396"/>
      <c r="ER32" s="396"/>
      <c r="ES32" s="396"/>
      <c r="ET32" s="396"/>
      <c r="EU32" s="396"/>
      <c r="EV32" s="396"/>
      <c r="EW32" s="396"/>
      <c r="EX32" s="396"/>
      <c r="EY32" s="396"/>
      <c r="EZ32" s="396"/>
      <c r="FA32" s="396"/>
      <c r="FB32" s="396"/>
      <c r="FC32" s="396"/>
      <c r="FD32" s="396"/>
      <c r="FE32" s="396"/>
      <c r="FF32" s="396"/>
      <c r="FG32" s="396"/>
      <c r="FH32" s="396"/>
      <c r="FI32" s="396"/>
      <c r="FJ32" s="396"/>
      <c r="FK32" s="396"/>
      <c r="FL32" s="396"/>
      <c r="FM32" s="396"/>
      <c r="FN32" s="396"/>
      <c r="FO32" s="396"/>
      <c r="FP32" s="396"/>
      <c r="FQ32" s="396"/>
      <c r="FR32" s="396"/>
      <c r="FS32" s="396"/>
      <c r="FT32" s="396"/>
      <c r="FU32" s="396"/>
      <c r="FV32" s="396"/>
      <c r="FW32" s="396"/>
      <c r="FX32" s="396"/>
      <c r="FY32" s="396"/>
      <c r="FZ32" s="396"/>
      <c r="GA32" s="396"/>
      <c r="GB32" s="396"/>
      <c r="GC32" s="396"/>
      <c r="GD32" s="396"/>
      <c r="GE32" s="396"/>
      <c r="GF32" s="396"/>
      <c r="GG32" s="396"/>
      <c r="GH32" s="396"/>
      <c r="GI32" s="396"/>
      <c r="GJ32" s="396"/>
      <c r="GK32" s="396"/>
      <c r="GL32" s="396"/>
      <c r="GM32" s="396"/>
      <c r="GN32" s="396"/>
      <c r="GO32" s="396"/>
      <c r="GP32" s="396"/>
      <c r="GQ32" s="396"/>
      <c r="GR32" s="396"/>
      <c r="GS32" s="396"/>
      <c r="GT32" s="396"/>
      <c r="GU32" s="396"/>
      <c r="GV32" s="396"/>
      <c r="GW32" s="396"/>
      <c r="GX32" s="396"/>
      <c r="GY32" s="396"/>
      <c r="GZ32" s="396"/>
      <c r="HA32" s="396"/>
      <c r="HB32" s="396"/>
      <c r="HC32" s="396"/>
      <c r="HD32" s="396"/>
      <c r="HE32" s="396"/>
      <c r="HF32" s="396"/>
      <c r="HG32" s="396"/>
      <c r="HH32" s="396"/>
      <c r="HI32" s="396"/>
      <c r="HJ32" s="396"/>
      <c r="HK32" s="396"/>
      <c r="HL32" s="396"/>
      <c r="HM32" s="396"/>
      <c r="HN32" s="396"/>
      <c r="HO32" s="396"/>
      <c r="HP32" s="396"/>
      <c r="HQ32" s="396"/>
      <c r="HR32" s="396"/>
      <c r="HS32" s="396"/>
      <c r="HT32" s="396"/>
      <c r="HU32" s="396"/>
      <c r="HV32" s="396"/>
      <c r="HW32" s="396"/>
      <c r="HX32" s="396"/>
      <c r="HY32" s="396"/>
      <c r="HZ32" s="396"/>
      <c r="IA32" s="396"/>
      <c r="IB32" s="396"/>
      <c r="IC32" s="396"/>
      <c r="ID32" s="396"/>
      <c r="IE32" s="396"/>
      <c r="IF32" s="396"/>
      <c r="IG32" s="396"/>
      <c r="IH32" s="396"/>
      <c r="II32" s="396"/>
      <c r="IJ32" s="396"/>
      <c r="IK32" s="396"/>
      <c r="IL32" s="396"/>
      <c r="IM32" s="396"/>
      <c r="IN32" s="396"/>
      <c r="IO32" s="396"/>
      <c r="IP32" s="396"/>
      <c r="IQ32" s="396"/>
      <c r="IR32" s="396"/>
      <c r="IS32" s="396"/>
      <c r="IT32" s="396"/>
      <c r="IU32" s="396"/>
      <c r="IV32" s="396"/>
      <c r="IW32" s="396"/>
      <c r="IX32" s="396"/>
      <c r="IY32" s="396"/>
      <c r="IZ32" s="396"/>
      <c r="JA32" s="396"/>
      <c r="JB32" s="396"/>
      <c r="JC32" s="396"/>
      <c r="JD32" s="396"/>
      <c r="JE32" s="396"/>
      <c r="JF32" s="396"/>
      <c r="JG32" s="396"/>
      <c r="JH32" s="396"/>
      <c r="JI32" s="396"/>
      <c r="JJ32" s="396"/>
      <c r="JK32" s="396"/>
      <c r="JL32" s="396"/>
      <c r="JM32" s="396"/>
      <c r="JN32" s="396"/>
      <c r="JO32" s="396"/>
      <c r="JP32" s="396"/>
      <c r="JQ32" s="396"/>
      <c r="JR32" s="396"/>
      <c r="JS32" s="396"/>
      <c r="JT32" s="396"/>
      <c r="JU32" s="396"/>
      <c r="JV32" s="396"/>
      <c r="JW32" s="396"/>
      <c r="JX32" s="396"/>
      <c r="JY32" s="396"/>
      <c r="JZ32" s="396"/>
      <c r="KA32" s="396"/>
      <c r="KB32" s="396"/>
      <c r="KC32" s="396"/>
      <c r="KD32" s="396"/>
      <c r="KE32" s="396"/>
      <c r="KF32" s="396"/>
      <c r="KG32" s="396"/>
      <c r="KH32" s="396"/>
      <c r="KI32" s="396"/>
      <c r="KJ32" s="396"/>
      <c r="KK32" s="396"/>
      <c r="KL32" s="396"/>
      <c r="KM32" s="396"/>
      <c r="KN32" s="396"/>
      <c r="KO32" s="396"/>
      <c r="KP32" s="396"/>
      <c r="KQ32" s="396"/>
      <c r="KR32" s="396"/>
      <c r="KS32" s="396"/>
      <c r="KT32" s="396"/>
      <c r="KU32" s="396"/>
      <c r="KV32" s="396"/>
      <c r="KW32" s="396"/>
      <c r="KX32" s="396"/>
      <c r="KY32" s="396"/>
      <c r="KZ32" s="396"/>
      <c r="LA32" s="396"/>
      <c r="LB32" s="396"/>
      <c r="LC32" s="396"/>
      <c r="LD32" s="396"/>
      <c r="LE32" s="396"/>
      <c r="LF32" s="396"/>
      <c r="LG32" s="396"/>
      <c r="LH32" s="396"/>
      <c r="LI32" s="396"/>
      <c r="LJ32" s="396"/>
      <c r="LK32" s="396"/>
      <c r="LL32" s="396"/>
      <c r="LM32" s="396"/>
      <c r="LN32" s="396"/>
      <c r="LO32" s="396"/>
      <c r="LP32" s="396"/>
      <c r="LQ32" s="396"/>
      <c r="LR32" s="396"/>
      <c r="LS32" s="396"/>
      <c r="LT32" s="396"/>
      <c r="LU32" s="396"/>
      <c r="LV32" s="396"/>
      <c r="LW32" s="396"/>
      <c r="LX32" s="396"/>
      <c r="LY32" s="396"/>
      <c r="LZ32" s="396"/>
      <c r="MA32" s="396"/>
      <c r="MB32" s="396"/>
      <c r="MC32" s="396"/>
      <c r="MD32" s="396"/>
      <c r="ME32" s="396"/>
      <c r="MF32" s="396"/>
      <c r="MG32" s="396"/>
      <c r="MH32" s="396"/>
      <c r="MI32" s="396"/>
      <c r="MJ32" s="396"/>
      <c r="MK32" s="396"/>
      <c r="ML32" s="396"/>
      <c r="MM32" s="396"/>
      <c r="MN32" s="396"/>
      <c r="MO32" s="396"/>
      <c r="MP32" s="396"/>
      <c r="MQ32" s="396"/>
      <c r="MR32" s="396"/>
      <c r="MS32" s="396"/>
      <c r="MT32" s="396"/>
      <c r="MU32" s="396"/>
      <c r="MV32" s="396"/>
      <c r="MW32" s="396"/>
      <c r="MX32" s="396"/>
      <c r="MY32" s="396"/>
      <c r="MZ32" s="396"/>
      <c r="NA32" s="396"/>
      <c r="NB32" s="396"/>
      <c r="NC32" s="396"/>
      <c r="ND32" s="396"/>
      <c r="NE32" s="396"/>
      <c r="NF32" s="396"/>
      <c r="NG32" s="396"/>
      <c r="NH32" s="396"/>
      <c r="NI32" s="396"/>
      <c r="NJ32" s="396"/>
      <c r="NK32" s="396"/>
      <c r="NL32" s="396"/>
      <c r="NM32" s="396"/>
      <c r="NN32" s="396"/>
      <c r="NO32" s="396"/>
      <c r="NP32" s="396"/>
      <c r="NQ32" s="396"/>
      <c r="NR32" s="396"/>
      <c r="NS32" s="396"/>
      <c r="NT32" s="396"/>
      <c r="NU32" s="396"/>
      <c r="NV32" s="396"/>
      <c r="NW32" s="396"/>
      <c r="NX32" s="396"/>
      <c r="NY32" s="396"/>
      <c r="NZ32" s="396"/>
      <c r="OA32" s="396"/>
      <c r="OB32" s="396"/>
      <c r="OC32" s="396"/>
      <c r="OD32" s="396"/>
      <c r="OE32" s="396"/>
      <c r="OF32" s="396"/>
      <c r="OG32" s="396"/>
      <c r="OH32" s="396"/>
      <c r="OI32" s="396"/>
      <c r="OJ32" s="396"/>
      <c r="OK32" s="396"/>
      <c r="OL32" s="396"/>
      <c r="OM32" s="396"/>
      <c r="ON32" s="396"/>
      <c r="OO32" s="396"/>
      <c r="OP32" s="396"/>
      <c r="OQ32" s="396"/>
      <c r="OR32" s="396"/>
      <c r="OS32" s="396"/>
      <c r="OT32" s="396"/>
      <c r="OU32" s="396"/>
      <c r="OV32" s="396"/>
      <c r="OW32" s="396"/>
      <c r="OX32" s="396"/>
      <c r="OY32" s="396"/>
      <c r="OZ32" s="396"/>
      <c r="PA32" s="396"/>
      <c r="PB32" s="396"/>
      <c r="PC32" s="396"/>
      <c r="PD32" s="396"/>
      <c r="PE32" s="396"/>
      <c r="PF32" s="396"/>
      <c r="PG32" s="396"/>
      <c r="PH32" s="396"/>
      <c r="PI32" s="396"/>
      <c r="PJ32" s="396"/>
      <c r="PK32" s="396"/>
      <c r="PL32" s="396"/>
      <c r="PM32" s="396"/>
      <c r="PN32" s="396"/>
      <c r="PO32" s="396"/>
      <c r="PP32" s="396"/>
      <c r="PQ32" s="396"/>
      <c r="PR32" s="396"/>
      <c r="PS32" s="396"/>
      <c r="PT32" s="396"/>
      <c r="PU32" s="396"/>
      <c r="PV32" s="396"/>
      <c r="PW32" s="396"/>
      <c r="PX32" s="396"/>
      <c r="PY32" s="396"/>
      <c r="PZ32" s="396"/>
      <c r="QA32" s="396"/>
      <c r="QB32" s="396"/>
      <c r="QC32" s="396"/>
      <c r="QD32" s="396"/>
      <c r="QE32" s="396"/>
      <c r="QF32" s="396"/>
      <c r="QG32" s="396"/>
      <c r="QH32" s="396"/>
      <c r="QI32" s="396"/>
      <c r="QJ32" s="396"/>
      <c r="QK32" s="396"/>
      <c r="QL32" s="396"/>
      <c r="QM32" s="396"/>
      <c r="QN32" s="396"/>
      <c r="QO32" s="396"/>
      <c r="QP32" s="396"/>
      <c r="QQ32" s="396"/>
      <c r="QR32" s="396"/>
      <c r="QS32" s="396"/>
      <c r="QT32" s="396"/>
      <c r="QU32" s="396"/>
      <c r="QV32" s="396"/>
      <c r="QW32" s="396"/>
      <c r="QX32" s="396"/>
      <c r="QY32" s="396"/>
      <c r="QZ32" s="396"/>
      <c r="RA32" s="396"/>
      <c r="RB32" s="396"/>
      <c r="RC32" s="396"/>
      <c r="RD32" s="396"/>
      <c r="RE32" s="396"/>
      <c r="RF32" s="396"/>
      <c r="RG32" s="396"/>
      <c r="RH32" s="396"/>
      <c r="RI32" s="396"/>
      <c r="RJ32" s="396"/>
      <c r="RK32" s="396"/>
      <c r="RL32" s="396"/>
      <c r="RM32" s="396"/>
      <c r="RN32" s="396"/>
      <c r="RO32" s="396"/>
      <c r="RP32" s="396"/>
      <c r="RQ32" s="396"/>
      <c r="RR32" s="396"/>
      <c r="RS32" s="396"/>
      <c r="RT32" s="396"/>
      <c r="RU32" s="396"/>
      <c r="RV32" s="396"/>
      <c r="RW32" s="396"/>
      <c r="RX32" s="396"/>
      <c r="RY32" s="396"/>
      <c r="RZ32" s="396"/>
      <c r="SA32" s="396"/>
      <c r="SB32" s="396"/>
      <c r="SC32" s="396"/>
      <c r="SD32" s="396"/>
      <c r="SE32" s="396"/>
      <c r="SF32" s="396"/>
      <c r="SG32" s="396"/>
      <c r="SH32" s="396"/>
      <c r="SI32" s="396"/>
      <c r="SJ32" s="396"/>
      <c r="SK32" s="396"/>
      <c r="SL32" s="396"/>
      <c r="SM32" s="396"/>
      <c r="SN32" s="396"/>
      <c r="SO32" s="396"/>
      <c r="SP32" s="396"/>
      <c r="SQ32" s="396"/>
      <c r="SR32" s="396"/>
      <c r="SS32" s="396"/>
      <c r="ST32" s="396"/>
      <c r="SU32" s="396"/>
      <c r="SV32" s="396"/>
      <c r="SW32" s="396"/>
      <c r="SX32" s="396"/>
      <c r="SY32" s="396"/>
      <c r="SZ32" s="396"/>
      <c r="TA32" s="396"/>
      <c r="TB32" s="396"/>
      <c r="TC32" s="396"/>
      <c r="TD32" s="396"/>
      <c r="TE32" s="396"/>
      <c r="TF32" s="396"/>
      <c r="TG32" s="396"/>
      <c r="TH32" s="396"/>
      <c r="TI32" s="396"/>
      <c r="TJ32" s="396"/>
      <c r="TK32" s="396"/>
      <c r="TL32" s="396"/>
      <c r="TM32" s="396"/>
      <c r="TN32" s="396"/>
      <c r="TO32" s="396"/>
      <c r="TP32" s="396"/>
      <c r="TQ32" s="396"/>
      <c r="TR32" s="396"/>
      <c r="TS32" s="396"/>
      <c r="TT32" s="396"/>
      <c r="TU32" s="396"/>
      <c r="TV32" s="396"/>
      <c r="TW32" s="396"/>
      <c r="TX32" s="396"/>
      <c r="TY32" s="396"/>
      <c r="TZ32" s="396"/>
      <c r="UA32" s="396"/>
      <c r="UB32" s="396"/>
      <c r="UC32" s="396"/>
      <c r="UD32" s="396"/>
      <c r="UE32" s="396"/>
      <c r="UF32" s="396"/>
      <c r="UG32" s="396"/>
      <c r="UH32" s="396"/>
      <c r="UI32" s="396"/>
      <c r="UJ32" s="396"/>
      <c r="UK32" s="396"/>
      <c r="UL32" s="396"/>
      <c r="UM32" s="396"/>
      <c r="UN32" s="396"/>
      <c r="UO32" s="396"/>
      <c r="UP32" s="396"/>
      <c r="UQ32" s="396"/>
      <c r="UR32" s="396"/>
      <c r="US32" s="396"/>
      <c r="UT32" s="396"/>
      <c r="UU32" s="396"/>
      <c r="UV32" s="396"/>
      <c r="UW32" s="396"/>
      <c r="UX32" s="396"/>
      <c r="UY32" s="396"/>
      <c r="UZ32" s="396"/>
      <c r="VA32" s="396"/>
      <c r="VB32" s="396"/>
      <c r="VC32" s="396"/>
      <c r="VD32" s="396"/>
      <c r="VE32" s="396"/>
      <c r="VF32" s="396"/>
      <c r="VG32" s="396"/>
      <c r="VH32" s="396"/>
      <c r="VI32" s="396"/>
      <c r="VJ32" s="396"/>
      <c r="VK32" s="396"/>
      <c r="VL32" s="396"/>
      <c r="VM32" s="396"/>
      <c r="VN32" s="396"/>
      <c r="VO32" s="396"/>
      <c r="VP32" s="396"/>
      <c r="VQ32" s="396"/>
      <c r="VR32" s="396"/>
      <c r="VS32" s="396"/>
      <c r="VT32" s="396"/>
      <c r="VU32" s="396"/>
      <c r="VV32" s="396"/>
      <c r="VW32" s="396"/>
      <c r="VX32" s="396"/>
      <c r="VY32" s="396"/>
      <c r="VZ32" s="396"/>
      <c r="WA32" s="396"/>
      <c r="WB32" s="396"/>
      <c r="WC32" s="396"/>
      <c r="WD32" s="396"/>
      <c r="WE32" s="396"/>
      <c r="WF32" s="396"/>
      <c r="WG32" s="396"/>
      <c r="WH32" s="396"/>
      <c r="WI32" s="396"/>
      <c r="WJ32" s="396"/>
      <c r="WK32" s="396"/>
      <c r="WL32" s="396"/>
      <c r="WM32" s="396"/>
      <c r="WN32" s="396"/>
      <c r="WO32" s="396"/>
      <c r="WP32" s="396"/>
      <c r="WQ32" s="396"/>
      <c r="WR32" s="396"/>
      <c r="WS32" s="396"/>
      <c r="WT32" s="396"/>
      <c r="WU32" s="396"/>
      <c r="WV32" s="396"/>
      <c r="WW32" s="396"/>
      <c r="WX32" s="396"/>
      <c r="WY32" s="396"/>
      <c r="WZ32" s="396"/>
      <c r="XA32" s="396"/>
      <c r="XB32" s="396"/>
      <c r="XC32" s="396"/>
      <c r="XD32" s="396"/>
      <c r="XE32" s="396"/>
      <c r="XF32" s="396"/>
      <c r="XG32" s="396"/>
      <c r="XH32" s="396"/>
      <c r="XI32" s="396"/>
      <c r="XJ32" s="396"/>
      <c r="XK32" s="396"/>
      <c r="XL32" s="396"/>
      <c r="XM32" s="396"/>
      <c r="XN32" s="396"/>
      <c r="XO32" s="396"/>
      <c r="XP32" s="396"/>
      <c r="XQ32" s="396"/>
      <c r="XR32" s="396"/>
      <c r="XS32" s="396"/>
      <c r="XT32" s="396"/>
      <c r="XU32" s="396"/>
      <c r="XV32" s="396"/>
      <c r="XW32" s="396"/>
      <c r="XX32" s="396"/>
      <c r="XY32" s="396"/>
      <c r="XZ32" s="396"/>
      <c r="YA32" s="396"/>
      <c r="YB32" s="396"/>
      <c r="YC32" s="396"/>
      <c r="YD32" s="396"/>
      <c r="YE32" s="396"/>
      <c r="YF32" s="396"/>
      <c r="YG32" s="396"/>
      <c r="YH32" s="396"/>
      <c r="YI32" s="396"/>
      <c r="YJ32" s="396"/>
      <c r="YK32" s="396"/>
      <c r="YL32" s="396"/>
      <c r="YM32" s="396"/>
      <c r="YN32" s="396"/>
      <c r="YO32" s="396"/>
      <c r="YP32" s="396"/>
      <c r="YQ32" s="396"/>
      <c r="YR32" s="397"/>
      <c r="YS32" s="397"/>
      <c r="YT32" s="397"/>
      <c r="YU32" s="397"/>
      <c r="YV32" s="397"/>
      <c r="YW32" s="397"/>
      <c r="YX32" s="397"/>
      <c r="YY32" s="397"/>
      <c r="YZ32" s="397"/>
      <c r="ZA32" s="397"/>
      <c r="ZB32" s="397"/>
      <c r="ZC32" s="397"/>
      <c r="ZD32" s="397"/>
      <c r="ZE32" s="397"/>
      <c r="ZF32" s="397"/>
      <c r="ZG32" s="397"/>
      <c r="ZH32" s="397"/>
      <c r="ZI32" s="397"/>
      <c r="ZJ32" s="397"/>
      <c r="ZK32" s="397"/>
      <c r="ZL32" s="397"/>
      <c r="ZM32" s="397"/>
      <c r="ZN32" s="397"/>
      <c r="ZO32" s="397"/>
      <c r="ZP32" s="397"/>
      <c r="ZQ32" s="397"/>
      <c r="ZR32" s="397"/>
      <c r="ZS32" s="397"/>
      <c r="ZT32" s="397"/>
      <c r="ZU32" s="397"/>
      <c r="ZV32" s="397"/>
      <c r="ZW32" s="397"/>
      <c r="ZX32" s="397"/>
      <c r="ZY32" s="397"/>
      <c r="ZZ32" s="397"/>
      <c r="AAA32" s="397"/>
      <c r="AAB32" s="397"/>
      <c r="AAC32" s="397"/>
      <c r="AAD32" s="397"/>
      <c r="AAE32" s="397"/>
      <c r="AAF32" s="397"/>
      <c r="AAG32" s="397"/>
      <c r="AAH32" s="397"/>
      <c r="AAI32" s="397"/>
      <c r="AAJ32" s="397"/>
      <c r="AAK32" s="397"/>
      <c r="AAL32" s="397"/>
      <c r="AAM32" s="397"/>
      <c r="AAN32" s="397"/>
      <c r="AAO32" s="397"/>
      <c r="AAP32" s="397"/>
      <c r="AAQ32" s="397"/>
      <c r="AAR32" s="397"/>
      <c r="AAS32" s="397"/>
      <c r="AAT32" s="397"/>
      <c r="AAU32" s="397"/>
      <c r="AAV32" s="397"/>
      <c r="AAW32" s="397"/>
      <c r="AAX32" s="397"/>
      <c r="AAY32" s="397"/>
      <c r="AAZ32" s="397"/>
      <c r="ABA32" s="397"/>
      <c r="ABB32" s="397"/>
      <c r="ABC32" s="397"/>
      <c r="ABD32" s="397"/>
      <c r="ABE32" s="397"/>
      <c r="ABF32" s="397"/>
      <c r="ABG32" s="397"/>
      <c r="ABH32" s="397"/>
      <c r="ABI32" s="397"/>
      <c r="ABJ32" s="397"/>
      <c r="ABK32" s="397"/>
      <c r="ABL32" s="397"/>
      <c r="ABM32" s="397"/>
      <c r="ABN32" s="397"/>
      <c r="ABO32" s="397"/>
      <c r="ABP32" s="397"/>
      <c r="ABQ32" s="397"/>
      <c r="ABR32" s="397"/>
      <c r="ABS32" s="397"/>
      <c r="ABT32" s="397"/>
      <c r="ABU32" s="397"/>
      <c r="ABV32" s="397"/>
      <c r="ABW32" s="397"/>
      <c r="ABX32" s="397"/>
      <c r="ABY32" s="397"/>
      <c r="ABZ32" s="397"/>
      <c r="ACA32" s="397"/>
      <c r="ACB32" s="397"/>
      <c r="ACC32" s="397"/>
      <c r="ACD32" s="397"/>
      <c r="ACE32" s="397"/>
      <c r="ACF32" s="397"/>
      <c r="ACG32" s="397"/>
      <c r="ACH32" s="397"/>
      <c r="ACI32" s="397"/>
      <c r="ACJ32" s="397"/>
      <c r="ACK32" s="397"/>
      <c r="ACL32" s="397"/>
      <c r="ACM32" s="397"/>
      <c r="ACN32" s="397"/>
      <c r="ACO32" s="397"/>
      <c r="ACP32" s="397"/>
      <c r="ACQ32" s="397"/>
      <c r="ACR32" s="397"/>
      <c r="ACS32" s="397"/>
      <c r="ACT32" s="397"/>
      <c r="ACU32" s="397"/>
      <c r="ACV32" s="397"/>
      <c r="ACW32" s="397"/>
      <c r="ACX32" s="397"/>
      <c r="ACY32" s="397"/>
      <c r="ACZ32" s="397"/>
      <c r="ADA32" s="397"/>
      <c r="ADB32" s="397"/>
      <c r="ADC32" s="397"/>
      <c r="ADD32" s="397"/>
      <c r="ADE32" s="397"/>
      <c r="ADF32" s="397"/>
      <c r="ADG32" s="397"/>
      <c r="ADH32" s="397"/>
      <c r="ADI32" s="397"/>
      <c r="ADJ32" s="397"/>
      <c r="ADK32" s="397"/>
      <c r="ADL32" s="397"/>
      <c r="ADM32" s="397"/>
      <c r="ADN32" s="397"/>
      <c r="ADO32" s="397"/>
      <c r="ADP32" s="397"/>
      <c r="ADQ32" s="397"/>
      <c r="ADR32" s="397"/>
      <c r="ADS32" s="397"/>
      <c r="ADT32" s="397"/>
      <c r="ADU32" s="397"/>
      <c r="ADV32" s="397"/>
      <c r="ADW32" s="397"/>
      <c r="ADX32" s="397"/>
      <c r="ADY32" s="397"/>
      <c r="ADZ32" s="397"/>
      <c r="AEA32" s="397"/>
      <c r="AEB32" s="397"/>
      <c r="AEC32" s="397"/>
      <c r="AED32" s="397"/>
      <c r="AEE32" s="397"/>
      <c r="AEF32" s="397"/>
      <c r="AEG32" s="397"/>
      <c r="AEH32" s="397"/>
      <c r="AEI32" s="397"/>
      <c r="AEJ32" s="397"/>
      <c r="AEK32" s="397"/>
      <c r="AEL32" s="397"/>
      <c r="AEM32" s="397"/>
      <c r="AEN32" s="397"/>
      <c r="AEO32" s="397"/>
      <c r="AEP32" s="397"/>
      <c r="AEQ32" s="397"/>
      <c r="AER32" s="397"/>
      <c r="AES32" s="397"/>
      <c r="AET32" s="397"/>
      <c r="AEU32" s="397"/>
      <c r="AEV32" s="397"/>
      <c r="AEW32" s="397"/>
      <c r="AEX32" s="397"/>
      <c r="AEY32" s="397"/>
      <c r="AEZ32" s="397"/>
      <c r="AFA32" s="397"/>
      <c r="AFB32" s="397"/>
      <c r="AFC32" s="397"/>
      <c r="AFD32" s="397"/>
      <c r="AFE32" s="397"/>
      <c r="AFF32" s="397"/>
      <c r="AFG32" s="397"/>
      <c r="AFH32" s="397"/>
      <c r="AFI32" s="397"/>
      <c r="AFJ32" s="397"/>
      <c r="AFK32" s="397"/>
      <c r="AFL32" s="397"/>
      <c r="AFM32" s="397"/>
      <c r="AFN32" s="397"/>
      <c r="AFO32" s="397"/>
      <c r="AFP32" s="397"/>
      <c r="AFQ32" s="397"/>
      <c r="AFR32" s="397"/>
      <c r="AFS32" s="397"/>
      <c r="AFT32" s="397"/>
      <c r="AFU32" s="397"/>
      <c r="AFV32" s="397"/>
      <c r="AFW32" s="397"/>
      <c r="AFX32" s="397"/>
      <c r="AFY32" s="397"/>
      <c r="AFZ32" s="397"/>
      <c r="AGA32" s="397"/>
      <c r="AGB32" s="397"/>
      <c r="AGC32" s="397"/>
      <c r="AGD32" s="397"/>
      <c r="AGE32" s="397"/>
      <c r="AGF32" s="397"/>
      <c r="AGG32" s="397"/>
      <c r="AGH32" s="397"/>
      <c r="AGI32" s="397"/>
      <c r="AGJ32" s="397"/>
      <c r="AGK32" s="397"/>
      <c r="AGL32" s="397"/>
      <c r="AGM32" s="397"/>
      <c r="AGN32" s="397"/>
      <c r="AGO32" s="397"/>
      <c r="AGP32" s="397"/>
      <c r="AGQ32" s="397"/>
      <c r="AGR32" s="397"/>
      <c r="AGS32" s="397"/>
      <c r="AGT32" s="397"/>
      <c r="AGU32" s="397"/>
      <c r="AGV32" s="397"/>
      <c r="AGW32" s="397"/>
      <c r="AGX32" s="397"/>
      <c r="AGY32" s="397"/>
      <c r="AGZ32" s="397"/>
      <c r="AHA32" s="397"/>
      <c r="AHB32" s="397"/>
      <c r="AHC32" s="397"/>
      <c r="AHD32" s="397"/>
      <c r="AHE32" s="397"/>
      <c r="AHF32" s="397"/>
      <c r="AHG32" s="397"/>
      <c r="AHH32" s="397"/>
      <c r="AHI32" s="397"/>
      <c r="AHJ32" s="397"/>
      <c r="AHK32" s="397"/>
      <c r="AHL32" s="397"/>
      <c r="AHM32" s="397"/>
      <c r="AHN32" s="397"/>
      <c r="AHO32" s="397"/>
      <c r="AHP32" s="397"/>
      <c r="AHQ32" s="397"/>
      <c r="AHR32" s="397"/>
      <c r="AHS32" s="397"/>
      <c r="AHT32" s="397"/>
      <c r="AHU32" s="397"/>
      <c r="AHV32" s="397"/>
      <c r="AHW32" s="397"/>
      <c r="AHX32" s="397"/>
      <c r="AHY32" s="397"/>
      <c r="AHZ32" s="397"/>
      <c r="AIA32" s="397"/>
      <c r="AIB32" s="397"/>
      <c r="AIC32" s="397"/>
      <c r="AID32" s="397"/>
      <c r="AIE32" s="397"/>
      <c r="AIF32" s="397"/>
      <c r="AIG32" s="397"/>
      <c r="AIH32" s="397"/>
      <c r="AII32" s="397"/>
      <c r="AIJ32" s="397"/>
      <c r="AIK32" s="397"/>
      <c r="AIL32" s="397"/>
      <c r="AIM32" s="397"/>
      <c r="AIN32" s="397"/>
      <c r="AIO32" s="397"/>
      <c r="AIP32" s="397"/>
      <c r="AIQ32" s="397"/>
      <c r="AIR32" s="397"/>
      <c r="AIS32" s="397"/>
      <c r="AIT32" s="397"/>
      <c r="AIU32" s="397"/>
      <c r="AIV32" s="397"/>
      <c r="AIW32" s="397"/>
      <c r="AIX32" s="397"/>
      <c r="AIY32" s="397"/>
      <c r="AIZ32" s="397"/>
      <c r="AJA32" s="397"/>
      <c r="AJB32" s="397"/>
      <c r="AJC32" s="397"/>
      <c r="AJD32" s="397"/>
      <c r="AJE32" s="397"/>
      <c r="AJF32" s="397"/>
      <c r="AJG32" s="397"/>
      <c r="AJH32" s="397"/>
      <c r="AJI32" s="397"/>
      <c r="AJJ32" s="397"/>
      <c r="AJK32" s="397"/>
      <c r="AJL32" s="397"/>
      <c r="AJM32" s="397"/>
      <c r="AJN32" s="397"/>
      <c r="AJO32" s="397"/>
      <c r="AJP32" s="397"/>
      <c r="AJQ32" s="397"/>
      <c r="AJR32" s="397"/>
      <c r="AJS32" s="397"/>
      <c r="AJT32" s="397"/>
      <c r="AJU32" s="397"/>
      <c r="AJV32" s="397"/>
      <c r="AJW32" s="397"/>
      <c r="AJX32" s="397"/>
      <c r="AJY32" s="397"/>
      <c r="AJZ32" s="397"/>
      <c r="AKA32" s="397"/>
      <c r="AKB32" s="397"/>
      <c r="AKC32" s="397"/>
      <c r="AKD32" s="397"/>
      <c r="AKE32" s="397"/>
      <c r="AKF32" s="397"/>
      <c r="AKG32" s="397"/>
      <c r="AKH32" s="397"/>
      <c r="AKI32" s="397"/>
      <c r="AKJ32" s="397"/>
      <c r="AKK32" s="397"/>
      <c r="AKL32" s="397"/>
      <c r="AKM32" s="397"/>
      <c r="AKN32" s="397"/>
      <c r="AKO32" s="397"/>
      <c r="AKP32" s="397"/>
      <c r="AKQ32" s="397"/>
      <c r="AKR32" s="397"/>
      <c r="AKS32" s="397"/>
      <c r="AKT32" s="397"/>
      <c r="AKU32" s="397"/>
      <c r="AKV32" s="397"/>
      <c r="AKW32" s="397"/>
      <c r="AKX32" s="397"/>
      <c r="AKY32" s="397"/>
      <c r="AKZ32" s="397"/>
      <c r="ALA32" s="397"/>
      <c r="ALB32" s="397"/>
      <c r="ALC32" s="397"/>
      <c r="ALD32" s="397"/>
      <c r="ALE32" s="397"/>
      <c r="ALF32" s="397"/>
      <c r="ALG32" s="397"/>
      <c r="ALH32" s="397"/>
      <c r="ALI32" s="397"/>
      <c r="ALJ32" s="397"/>
      <c r="ALK32" s="397"/>
      <c r="ALL32" s="397"/>
      <c r="ALM32" s="397"/>
      <c r="ALN32" s="397"/>
      <c r="ALO32" s="397"/>
      <c r="ALP32" s="397"/>
      <c r="ALQ32" s="397"/>
      <c r="ALR32" s="397"/>
      <c r="ALS32" s="397"/>
      <c r="ALT32" s="397"/>
      <c r="ALU32" s="397"/>
      <c r="ALV32" s="397"/>
      <c r="ALW32" s="397"/>
      <c r="ALX32" s="397"/>
      <c r="ALY32" s="397"/>
      <c r="ALZ32" s="397"/>
      <c r="AMA32" s="397"/>
      <c r="AMB32" s="397"/>
      <c r="AMC32" s="397"/>
      <c r="AMD32" s="397"/>
      <c r="AME32" s="397"/>
      <c r="AMF32" s="397"/>
      <c r="AMG32" s="397"/>
      <c r="AMH32" s="397"/>
      <c r="AMI32" s="397"/>
      <c r="AMJ32" s="397"/>
      <c r="AMK32" s="397"/>
      <c r="AML32" s="397"/>
      <c r="AMM32" s="397"/>
      <c r="AMN32" s="397"/>
      <c r="AMO32" s="397"/>
      <c r="AMP32" s="397"/>
      <c r="AMQ32" s="397"/>
      <c r="AMR32" s="397"/>
      <c r="AMS32" s="397"/>
      <c r="AMT32" s="397"/>
      <c r="AMU32" s="397"/>
      <c r="AMV32" s="397"/>
      <c r="AMW32" s="397"/>
      <c r="AMX32" s="397"/>
      <c r="AMY32" s="397"/>
      <c r="AMZ32" s="397"/>
      <c r="ANA32" s="397"/>
      <c r="ANB32" s="397"/>
      <c r="ANC32" s="397"/>
      <c r="AND32" s="397"/>
      <c r="ANE32" s="397"/>
      <c r="ANF32" s="397"/>
      <c r="ANG32" s="397"/>
      <c r="ANH32" s="397"/>
      <c r="ANI32" s="397"/>
      <c r="ANJ32" s="397"/>
      <c r="ANK32" s="397"/>
      <c r="ANL32" s="397"/>
      <c r="ANM32" s="397"/>
      <c r="ANN32" s="397"/>
      <c r="ANO32" s="397"/>
      <c r="ANP32" s="397"/>
      <c r="ANQ32" s="397"/>
      <c r="ANR32" s="397"/>
      <c r="ANS32" s="397"/>
      <c r="ANT32" s="397"/>
      <c r="ANU32" s="397"/>
      <c r="ANV32" s="397"/>
      <c r="ANW32" s="397"/>
      <c r="ANX32" s="397"/>
      <c r="ANY32" s="397"/>
      <c r="ANZ32" s="397"/>
      <c r="AOA32" s="397"/>
      <c r="AOB32" s="397"/>
      <c r="AOC32" s="397"/>
      <c r="AOD32" s="397"/>
      <c r="AOE32" s="397"/>
      <c r="AOF32" s="397"/>
      <c r="AOG32" s="397"/>
      <c r="AOH32" s="397"/>
      <c r="AOI32" s="397"/>
      <c r="AOJ32" s="397"/>
      <c r="AOK32" s="397"/>
      <c r="AOL32" s="397"/>
      <c r="AOM32" s="397"/>
      <c r="AON32" s="397"/>
      <c r="AOO32" s="397"/>
      <c r="AOP32" s="397"/>
      <c r="AOQ32" s="397"/>
      <c r="AOR32" s="397"/>
      <c r="AOS32" s="397"/>
      <c r="AOT32" s="397"/>
      <c r="AOU32" s="397"/>
      <c r="AOV32" s="397"/>
      <c r="AOW32" s="397"/>
      <c r="AOX32" s="397"/>
      <c r="AOY32" s="397"/>
      <c r="AOZ32" s="397"/>
      <c r="APA32" s="397"/>
      <c r="APB32" s="397"/>
      <c r="APC32" s="397"/>
      <c r="APD32" s="397"/>
      <c r="APE32" s="397"/>
      <c r="APF32" s="397"/>
      <c r="APG32" s="397"/>
      <c r="APH32" s="397"/>
      <c r="API32" s="397"/>
      <c r="APJ32" s="397"/>
      <c r="APK32" s="397"/>
      <c r="APL32" s="397"/>
      <c r="APM32" s="397"/>
      <c r="APN32" s="397"/>
      <c r="APO32" s="397"/>
      <c r="APP32" s="397"/>
      <c r="APQ32" s="397"/>
      <c r="APR32" s="397"/>
      <c r="APS32" s="397"/>
      <c r="APT32" s="397"/>
      <c r="APU32" s="397"/>
      <c r="APV32" s="397"/>
      <c r="APW32" s="397"/>
      <c r="APX32" s="397"/>
      <c r="APY32" s="397"/>
      <c r="APZ32" s="397"/>
      <c r="AQA32" s="397"/>
      <c r="AQB32" s="397"/>
      <c r="AQC32" s="397"/>
      <c r="AQD32" s="397"/>
      <c r="AQE32" s="397"/>
      <c r="AQF32" s="397"/>
      <c r="AQG32" s="397"/>
      <c r="AQH32" s="397"/>
      <c r="AQI32" s="397"/>
      <c r="AQJ32" s="397"/>
      <c r="AQK32" s="397"/>
      <c r="AQL32" s="397"/>
      <c r="AQM32" s="397"/>
      <c r="AQN32" s="397"/>
      <c r="AQO32" s="397"/>
      <c r="AQP32" s="397"/>
      <c r="AQQ32" s="397"/>
      <c r="AQR32" s="397"/>
      <c r="AQS32" s="397"/>
      <c r="AQT32" s="397"/>
      <c r="AQU32" s="397"/>
      <c r="AQV32" s="397"/>
      <c r="AQW32" s="397"/>
      <c r="AQX32" s="397"/>
      <c r="AQY32" s="397"/>
      <c r="AQZ32" s="397"/>
      <c r="ARA32" s="397"/>
      <c r="ARB32" s="397"/>
      <c r="ARC32" s="397"/>
      <c r="ARD32" s="397"/>
      <c r="ARE32" s="397"/>
      <c r="ARF32" s="397"/>
      <c r="ARG32" s="397"/>
      <c r="ARH32" s="397"/>
      <c r="ARI32" s="397"/>
      <c r="ARJ32" s="397"/>
      <c r="ARK32" s="397"/>
      <c r="ARL32" s="397"/>
      <c r="ARM32" s="397"/>
      <c r="ARN32" s="397"/>
      <c r="ARO32" s="397"/>
      <c r="ARP32" s="397"/>
      <c r="ARQ32" s="397"/>
      <c r="ARR32" s="397"/>
      <c r="ARS32" s="397"/>
      <c r="ART32" s="397"/>
      <c r="ARU32" s="397"/>
      <c r="ARV32" s="397"/>
      <c r="ARW32" s="397"/>
      <c r="ARX32" s="397"/>
      <c r="ARY32" s="397"/>
      <c r="ARZ32" s="397"/>
      <c r="ASA32" s="397"/>
      <c r="ASB32" s="397"/>
      <c r="ASC32" s="397"/>
      <c r="ASD32" s="397"/>
      <c r="ASE32" s="397"/>
      <c r="ASF32" s="397"/>
      <c r="ASG32" s="397"/>
      <c r="ASH32" s="397"/>
      <c r="ASI32" s="397"/>
      <c r="ASJ32" s="397"/>
      <c r="ASK32" s="397"/>
      <c r="ASL32" s="397"/>
      <c r="ASM32" s="397"/>
      <c r="ASN32" s="397"/>
      <c r="ASO32" s="397"/>
      <c r="ASP32" s="397"/>
      <c r="ASQ32" s="397"/>
      <c r="ASR32" s="397"/>
      <c r="ASS32" s="397"/>
      <c r="AST32" s="397"/>
      <c r="ASU32" s="397"/>
      <c r="ASV32" s="397"/>
      <c r="ASW32" s="397"/>
      <c r="ASX32" s="397"/>
      <c r="ASY32" s="397"/>
      <c r="ASZ32" s="397"/>
      <c r="ATA32" s="397"/>
      <c r="ATB32" s="397"/>
      <c r="ATC32" s="397"/>
      <c r="ATD32" s="397"/>
      <c r="ATE32" s="397"/>
      <c r="ATF32" s="397"/>
      <c r="ATG32" s="397"/>
      <c r="ATH32" s="397"/>
      <c r="ATI32" s="397"/>
      <c r="ATJ32" s="397"/>
      <c r="ATK32" s="397"/>
      <c r="ATL32" s="397"/>
      <c r="ATM32" s="397"/>
      <c r="ATN32" s="397"/>
      <c r="ATO32" s="397"/>
      <c r="ATP32" s="397"/>
      <c r="ATQ32" s="397"/>
      <c r="ATR32" s="397"/>
      <c r="ATS32" s="397"/>
      <c r="ATT32" s="397"/>
      <c r="ATU32" s="397"/>
      <c r="ATV32" s="397"/>
      <c r="ATW32" s="397"/>
      <c r="ATX32" s="397"/>
      <c r="ATY32" s="397"/>
      <c r="ATZ32" s="397"/>
      <c r="AUA32" s="397"/>
      <c r="AUB32" s="397"/>
      <c r="AUC32" s="397"/>
      <c r="AUD32" s="397"/>
      <c r="AUE32" s="397"/>
      <c r="AUF32" s="397"/>
      <c r="AUG32" s="397"/>
      <c r="AUH32" s="397"/>
      <c r="AUI32" s="397"/>
      <c r="AUJ32" s="397"/>
      <c r="AUK32" s="397"/>
      <c r="AUL32" s="397"/>
      <c r="AUM32" s="397"/>
      <c r="AUN32" s="397"/>
      <c r="AUO32" s="397"/>
      <c r="AUP32" s="397"/>
      <c r="AUQ32" s="397"/>
      <c r="AUR32" s="397"/>
      <c r="AUS32" s="397"/>
      <c r="AUT32" s="397"/>
      <c r="AUU32" s="397"/>
      <c r="AUV32" s="397"/>
      <c r="AUW32" s="397"/>
      <c r="AUX32" s="397"/>
      <c r="AUY32" s="397"/>
      <c r="AUZ32" s="397"/>
      <c r="AVA32" s="397"/>
      <c r="AVB32" s="397"/>
      <c r="AVC32" s="397"/>
      <c r="AVD32" s="397"/>
      <c r="AVE32" s="397"/>
      <c r="AVF32" s="397"/>
      <c r="AVG32" s="397"/>
      <c r="AVH32" s="397"/>
      <c r="AVI32" s="397"/>
      <c r="AVJ32" s="397"/>
      <c r="AVK32" s="397"/>
      <c r="AVL32" s="397"/>
      <c r="AVM32" s="397"/>
      <c r="AVN32" s="397"/>
      <c r="AVO32" s="397"/>
      <c r="AVP32" s="397"/>
      <c r="AVQ32" s="397"/>
      <c r="AVR32" s="397"/>
      <c r="AVS32" s="397"/>
      <c r="AVT32" s="397"/>
      <c r="AVU32" s="397"/>
      <c r="AVV32" s="397"/>
      <c r="AVW32" s="397"/>
      <c r="AVX32" s="397"/>
      <c r="AVY32" s="397"/>
      <c r="AVZ32" s="397"/>
      <c r="AWA32" s="397"/>
      <c r="AWB32" s="397"/>
      <c r="AWC32" s="397"/>
      <c r="AWD32" s="397"/>
      <c r="AWE32" s="397"/>
      <c r="AWF32" s="397"/>
      <c r="AWG32" s="397"/>
      <c r="AWH32" s="397"/>
      <c r="AWI32" s="397"/>
      <c r="AWJ32" s="397"/>
      <c r="AWK32" s="397"/>
      <c r="AWL32" s="397"/>
      <c r="AWM32" s="397"/>
      <c r="AWN32" s="397"/>
      <c r="AWO32" s="397"/>
      <c r="AWP32" s="397"/>
      <c r="AWQ32" s="397"/>
      <c r="AWR32" s="397"/>
      <c r="AWS32" s="397"/>
      <c r="AWT32" s="397"/>
      <c r="AWU32" s="397"/>
      <c r="AWV32" s="397"/>
      <c r="AWW32" s="397"/>
      <c r="AWX32" s="397"/>
      <c r="AWY32" s="397"/>
      <c r="AWZ32" s="397"/>
      <c r="AXA32" s="397"/>
      <c r="AXB32" s="397"/>
      <c r="AXC32" s="397"/>
      <c r="AXD32" s="397"/>
      <c r="AXE32" s="397"/>
      <c r="AXF32" s="397"/>
      <c r="AXG32" s="397"/>
      <c r="AXH32" s="397"/>
      <c r="AXI32" s="397"/>
      <c r="AXJ32" s="397"/>
      <c r="AXK32" s="397"/>
      <c r="AXL32" s="397"/>
      <c r="AXM32" s="397"/>
      <c r="AXN32" s="397"/>
      <c r="AXO32" s="397"/>
      <c r="AXP32" s="397"/>
      <c r="AXQ32" s="397"/>
      <c r="AXR32" s="397"/>
      <c r="AXS32" s="397"/>
      <c r="AXT32" s="397"/>
      <c r="AXU32" s="397"/>
      <c r="AXV32" s="397"/>
      <c r="AXW32" s="397"/>
      <c r="AXX32" s="397"/>
      <c r="AXY32" s="397"/>
      <c r="AXZ32" s="397"/>
      <c r="AYA32" s="397"/>
      <c r="AYB32" s="397"/>
      <c r="AYC32" s="397"/>
      <c r="AYD32" s="397"/>
      <c r="AYE32" s="397"/>
      <c r="AYF32" s="397"/>
      <c r="AYG32" s="397"/>
      <c r="AYH32" s="397"/>
      <c r="AYI32" s="397"/>
      <c r="AYJ32" s="397"/>
      <c r="AYK32" s="397"/>
      <c r="AYL32" s="397"/>
      <c r="AYM32" s="397"/>
      <c r="AYN32" s="397"/>
      <c r="AYO32" s="397"/>
      <c r="AYP32" s="397"/>
      <c r="AYQ32" s="397"/>
      <c r="AYR32" s="397"/>
      <c r="AYS32" s="397"/>
      <c r="AYT32" s="397"/>
      <c r="AYU32" s="397"/>
      <c r="AYV32" s="397"/>
      <c r="AYW32" s="397"/>
      <c r="AYX32" s="397"/>
      <c r="AYY32" s="397"/>
      <c r="AYZ32" s="397"/>
      <c r="AZA32" s="397"/>
      <c r="AZB32" s="397"/>
      <c r="AZC32" s="397"/>
      <c r="AZD32" s="397"/>
      <c r="AZE32" s="397"/>
      <c r="AZF32" s="397"/>
      <c r="AZG32" s="397"/>
      <c r="AZH32" s="397"/>
      <c r="AZI32" s="397"/>
      <c r="AZJ32" s="397"/>
      <c r="AZK32" s="397"/>
      <c r="AZL32" s="397"/>
      <c r="AZM32" s="397"/>
      <c r="AZN32" s="397"/>
      <c r="AZO32" s="397"/>
      <c r="AZP32" s="397"/>
      <c r="AZQ32" s="397"/>
      <c r="AZR32" s="397"/>
      <c r="AZS32" s="397"/>
      <c r="AZT32" s="397"/>
      <c r="AZU32" s="397"/>
      <c r="AZV32" s="397"/>
      <c r="AZW32" s="397"/>
      <c r="AZX32" s="397"/>
      <c r="AZY32" s="397"/>
      <c r="AZZ32" s="397"/>
      <c r="BAA32" s="397"/>
      <c r="BAB32" s="397"/>
      <c r="BAC32" s="397"/>
      <c r="BAD32" s="397"/>
      <c r="BAE32" s="397"/>
      <c r="BAF32" s="397"/>
      <c r="BAG32" s="397"/>
      <c r="BAH32" s="397"/>
      <c r="BAI32" s="397"/>
      <c r="BAJ32" s="397"/>
      <c r="BAK32" s="397"/>
      <c r="BAL32" s="397"/>
      <c r="BAM32" s="397"/>
      <c r="BAN32" s="397"/>
      <c r="BAO32" s="397"/>
      <c r="BAP32" s="397"/>
      <c r="BAQ32" s="397"/>
      <c r="BAR32" s="397"/>
      <c r="BAS32" s="397"/>
      <c r="BAT32" s="397"/>
      <c r="BAU32" s="397"/>
      <c r="BAV32" s="397"/>
      <c r="BAW32" s="397"/>
      <c r="BAX32" s="397"/>
      <c r="BAY32" s="397"/>
      <c r="BAZ32" s="397"/>
      <c r="BBA32" s="397"/>
      <c r="BBB32" s="397"/>
      <c r="BBC32" s="397"/>
      <c r="BBD32" s="397"/>
      <c r="BBE32" s="397"/>
      <c r="BBF32" s="397"/>
      <c r="BBG32" s="397"/>
      <c r="BBH32" s="397"/>
      <c r="BBI32" s="397"/>
      <c r="BBJ32" s="397"/>
      <c r="BBK32" s="397"/>
      <c r="BBL32" s="397"/>
      <c r="BBM32" s="397"/>
      <c r="BBN32" s="397"/>
      <c r="BBO32" s="397"/>
      <c r="BBP32" s="397"/>
      <c r="BBQ32" s="397"/>
      <c r="BBR32" s="397"/>
      <c r="BBS32" s="397"/>
      <c r="BBT32" s="397"/>
      <c r="BBU32" s="397"/>
      <c r="BBV32" s="397"/>
      <c r="BBW32" s="397"/>
      <c r="BBX32" s="397"/>
      <c r="BBY32" s="397"/>
      <c r="BBZ32" s="397"/>
      <c r="BCA32" s="397"/>
      <c r="BCB32" s="397"/>
      <c r="BCC32" s="397"/>
      <c r="BCD32" s="397"/>
      <c r="BCE32" s="397"/>
      <c r="BCF32" s="397"/>
      <c r="BCG32" s="397"/>
      <c r="BCH32" s="397"/>
      <c r="BCI32" s="397"/>
      <c r="BCJ32" s="397"/>
      <c r="BCK32" s="397"/>
      <c r="BCL32" s="397"/>
      <c r="BCM32" s="397"/>
      <c r="BCN32" s="397"/>
      <c r="BCO32" s="397"/>
      <c r="BCP32" s="397"/>
      <c r="BCQ32" s="397"/>
      <c r="BCR32" s="397"/>
      <c r="BCS32" s="397"/>
      <c r="BCT32" s="397"/>
      <c r="BCU32" s="397"/>
      <c r="BCV32" s="397"/>
      <c r="BCW32" s="397"/>
      <c r="BCX32" s="397"/>
      <c r="BCY32" s="397"/>
      <c r="BCZ32" s="397"/>
      <c r="BDA32" s="397"/>
      <c r="BDB32" s="397"/>
      <c r="BDC32" s="397"/>
      <c r="BDD32" s="397"/>
      <c r="BDE32" s="397"/>
      <c r="BDF32" s="397"/>
      <c r="BDG32" s="397"/>
      <c r="BDH32" s="397"/>
      <c r="BDI32" s="397"/>
      <c r="BDJ32" s="397"/>
      <c r="BDK32" s="397"/>
      <c r="BDL32" s="397"/>
      <c r="BDM32" s="397"/>
      <c r="BDN32" s="397"/>
      <c r="BDO32" s="397"/>
      <c r="BDP32" s="397"/>
      <c r="BDQ32" s="397"/>
      <c r="BDR32" s="397"/>
      <c r="BDS32" s="397"/>
      <c r="BDT32" s="397"/>
      <c r="BDU32" s="397"/>
      <c r="BDV32" s="397"/>
      <c r="BDW32" s="397"/>
      <c r="BDX32" s="397"/>
      <c r="BDY32" s="397"/>
      <c r="BDZ32" s="397"/>
      <c r="BEA32" s="397"/>
      <c r="BEB32" s="397"/>
      <c r="BEC32" s="397"/>
      <c r="BED32" s="397"/>
      <c r="BEE32" s="397"/>
      <c r="BEF32" s="397"/>
      <c r="BEG32" s="397"/>
      <c r="BEH32" s="397"/>
      <c r="BEI32" s="397"/>
      <c r="BEJ32" s="397"/>
      <c r="BEK32" s="397"/>
      <c r="BEL32" s="397"/>
      <c r="BEM32" s="397"/>
      <c r="BEN32" s="397"/>
      <c r="BEO32" s="397"/>
      <c r="BEP32" s="397"/>
      <c r="BEQ32" s="397"/>
      <c r="BER32" s="397"/>
      <c r="BES32" s="397"/>
      <c r="BET32" s="397"/>
      <c r="BEU32" s="397"/>
      <c r="BEV32" s="397"/>
      <c r="BEW32" s="397"/>
      <c r="BEX32" s="397"/>
      <c r="BEY32" s="397"/>
      <c r="BEZ32" s="397"/>
      <c r="BFA32" s="397"/>
      <c r="BFB32" s="397"/>
      <c r="BFC32" s="397"/>
      <c r="BFD32" s="397"/>
      <c r="BFE32" s="397"/>
      <c r="BFF32" s="397"/>
      <c r="BFG32" s="397"/>
      <c r="BFH32" s="397"/>
      <c r="BFI32" s="397"/>
      <c r="BFJ32" s="397"/>
      <c r="BFK32" s="397"/>
      <c r="BFL32" s="397"/>
      <c r="BFM32" s="397"/>
      <c r="BFN32" s="397"/>
      <c r="BFO32" s="397"/>
      <c r="BFP32" s="397"/>
      <c r="BFQ32" s="397"/>
      <c r="BFR32" s="397"/>
      <c r="BFS32" s="397"/>
      <c r="BFT32" s="397"/>
      <c r="BFU32" s="397"/>
      <c r="BFV32" s="397"/>
      <c r="BFW32" s="397"/>
      <c r="BFX32" s="397"/>
      <c r="BFY32" s="397"/>
      <c r="BFZ32" s="397"/>
      <c r="BGA32" s="397"/>
      <c r="BGB32" s="397"/>
      <c r="BGC32" s="397"/>
      <c r="BGD32" s="397"/>
      <c r="BGE32" s="397"/>
      <c r="BGF32" s="397"/>
      <c r="BGG32" s="397"/>
      <c r="BGH32" s="397"/>
      <c r="BGI32" s="397"/>
      <c r="BGJ32" s="397"/>
      <c r="BGK32" s="397"/>
      <c r="BGL32" s="397"/>
      <c r="BGM32" s="397"/>
      <c r="BGN32" s="397"/>
      <c r="BGO32" s="397"/>
      <c r="BGP32" s="397"/>
      <c r="BGQ32" s="397"/>
      <c r="BGR32" s="397"/>
      <c r="BGS32" s="397"/>
      <c r="BGT32" s="397"/>
      <c r="BGU32" s="397"/>
      <c r="BGV32" s="397"/>
      <c r="BGW32" s="397"/>
      <c r="BGX32" s="397"/>
      <c r="BGY32" s="397"/>
      <c r="BGZ32" s="397"/>
      <c r="BHA32" s="397"/>
      <c r="BHB32" s="397"/>
      <c r="BHC32" s="397"/>
      <c r="BHD32" s="397"/>
      <c r="BHE32" s="397"/>
      <c r="BHF32" s="397"/>
      <c r="BHG32" s="397"/>
      <c r="BHH32" s="397"/>
      <c r="BHI32" s="397"/>
      <c r="BHJ32" s="397"/>
      <c r="BHK32" s="397"/>
      <c r="BHL32" s="397"/>
      <c r="BHM32" s="397"/>
      <c r="BHN32" s="397"/>
      <c r="BHO32" s="397"/>
      <c r="BHP32" s="397"/>
      <c r="BHQ32" s="397"/>
      <c r="BHR32" s="397"/>
      <c r="BHS32" s="397"/>
      <c r="BHT32" s="397"/>
      <c r="BHU32" s="397"/>
      <c r="BHV32" s="397"/>
      <c r="BHW32" s="397"/>
      <c r="BHX32" s="397"/>
      <c r="BHY32" s="397"/>
      <c r="BHZ32" s="397"/>
      <c r="BIA32" s="397"/>
      <c r="BIB32" s="397"/>
      <c r="BIC32" s="397"/>
      <c r="BID32" s="397"/>
      <c r="BIE32" s="397"/>
      <c r="BIF32" s="397"/>
      <c r="BIG32" s="397"/>
      <c r="BIH32" s="397"/>
      <c r="BII32" s="397"/>
      <c r="BIJ32" s="397"/>
      <c r="BIK32" s="397"/>
      <c r="BIL32" s="397"/>
      <c r="BIM32" s="397"/>
      <c r="BIN32" s="397"/>
      <c r="BIO32" s="397"/>
      <c r="BIP32" s="397"/>
      <c r="BIQ32" s="397"/>
      <c r="BIR32" s="397"/>
      <c r="BIS32" s="397"/>
      <c r="BIT32" s="397"/>
      <c r="BIU32" s="397"/>
      <c r="BIV32" s="397"/>
      <c r="BIW32" s="397"/>
      <c r="BIX32" s="397"/>
      <c r="BIY32" s="397"/>
      <c r="BIZ32" s="397"/>
      <c r="BJA32" s="397"/>
      <c r="BJB32" s="397"/>
      <c r="BJC32" s="397"/>
      <c r="BJD32" s="397"/>
      <c r="BJE32" s="397"/>
      <c r="BJF32" s="397"/>
      <c r="BJG32" s="397"/>
      <c r="BJH32" s="397"/>
      <c r="BJI32" s="397"/>
      <c r="BJJ32" s="397"/>
      <c r="BJK32" s="397"/>
      <c r="BJL32" s="397"/>
      <c r="BJM32" s="397"/>
      <c r="BJN32" s="397"/>
      <c r="BJO32" s="397"/>
      <c r="BJP32" s="397"/>
      <c r="BJQ32" s="397"/>
      <c r="BJR32" s="397"/>
      <c r="BJS32" s="397"/>
      <c r="BJT32" s="397"/>
      <c r="BJU32" s="397"/>
      <c r="BJV32" s="397"/>
      <c r="BJW32" s="397"/>
      <c r="BJX32" s="397"/>
      <c r="BJY32" s="397"/>
      <c r="BJZ32" s="397"/>
      <c r="BKA32" s="397"/>
      <c r="BKB32" s="397"/>
      <c r="BKC32" s="397"/>
      <c r="BKD32" s="397"/>
      <c r="BKE32" s="397"/>
      <c r="BKF32" s="397"/>
      <c r="BKG32" s="397"/>
      <c r="BKH32" s="397"/>
      <c r="BKI32" s="397"/>
      <c r="BKJ32" s="397"/>
      <c r="BKK32" s="397"/>
      <c r="BKL32" s="397"/>
      <c r="BKM32" s="397"/>
      <c r="BKN32" s="397"/>
      <c r="BKO32" s="397"/>
      <c r="BKP32" s="397"/>
      <c r="BKQ32" s="397"/>
      <c r="BKR32" s="397"/>
      <c r="BKS32" s="397"/>
      <c r="BKT32" s="397"/>
      <c r="BKU32" s="397"/>
      <c r="BKV32" s="397"/>
      <c r="BKW32" s="397"/>
      <c r="BKX32" s="397"/>
      <c r="BKY32" s="397"/>
      <c r="BKZ32" s="397"/>
      <c r="BLA32" s="397"/>
      <c r="BLB32" s="397"/>
      <c r="BLC32" s="397"/>
      <c r="BLD32" s="397"/>
      <c r="BLE32" s="397"/>
      <c r="BLF32" s="397"/>
      <c r="BLG32" s="397"/>
      <c r="BLH32" s="397"/>
      <c r="BLI32" s="397"/>
      <c r="BLJ32" s="397"/>
      <c r="BLK32" s="397"/>
      <c r="BLL32" s="397"/>
      <c r="BLM32" s="397"/>
      <c r="BLN32" s="397"/>
      <c r="BLO32" s="397"/>
      <c r="BLP32" s="397"/>
      <c r="BLQ32" s="397"/>
      <c r="BLR32" s="397"/>
      <c r="BLS32" s="397"/>
      <c r="BLT32" s="397"/>
      <c r="BLU32" s="397"/>
      <c r="BLV32" s="397"/>
      <c r="BLW32" s="397"/>
      <c r="BLX32" s="397"/>
      <c r="BLY32" s="397"/>
      <c r="BLZ32" s="397"/>
      <c r="BMA32" s="397"/>
      <c r="BMB32" s="397"/>
      <c r="BMC32" s="397"/>
      <c r="BMD32" s="397"/>
      <c r="BME32" s="397"/>
      <c r="BMF32" s="397"/>
      <c r="BMG32" s="397"/>
      <c r="BMH32" s="397"/>
      <c r="BMI32" s="397"/>
      <c r="BMJ32" s="397"/>
      <c r="BMK32" s="397"/>
      <c r="BML32" s="397"/>
      <c r="BMM32" s="397"/>
      <c r="BMN32" s="397"/>
      <c r="BMO32" s="397"/>
      <c r="BMP32" s="397"/>
      <c r="BMQ32" s="397"/>
      <c r="BMR32" s="397"/>
      <c r="BMS32" s="397"/>
      <c r="BMT32" s="397"/>
      <c r="BMU32" s="397"/>
      <c r="BMV32" s="397"/>
      <c r="BMW32" s="397"/>
      <c r="BMX32" s="397"/>
      <c r="BMY32" s="397"/>
      <c r="BMZ32" s="397"/>
      <c r="BNA32" s="397"/>
      <c r="BNB32" s="397"/>
      <c r="BNC32" s="397"/>
      <c r="BND32" s="397"/>
      <c r="BNE32" s="397"/>
      <c r="BNF32" s="397"/>
      <c r="BNG32" s="397"/>
      <c r="BNH32" s="397"/>
      <c r="BNI32" s="397"/>
      <c r="BNJ32" s="397"/>
      <c r="BNK32" s="397"/>
      <c r="BNL32" s="397"/>
      <c r="BNM32" s="397"/>
      <c r="BNN32" s="397"/>
      <c r="BNO32" s="397"/>
      <c r="BNP32" s="397"/>
      <c r="BNQ32" s="397"/>
      <c r="BNR32" s="397"/>
      <c r="BNS32" s="397"/>
      <c r="BNT32" s="397"/>
      <c r="BNU32" s="397"/>
      <c r="BNV32" s="397"/>
      <c r="BNW32" s="397"/>
      <c r="BNX32" s="397"/>
      <c r="BNY32" s="397"/>
      <c r="BNZ32" s="397"/>
      <c r="BOA32" s="397"/>
      <c r="BOB32" s="397"/>
      <c r="BOC32" s="397"/>
      <c r="BOD32" s="397"/>
      <c r="BOE32" s="397"/>
      <c r="BOF32" s="397"/>
      <c r="BOG32" s="397"/>
      <c r="BOH32" s="397"/>
      <c r="BOI32" s="397"/>
      <c r="BOJ32" s="397"/>
      <c r="BOK32" s="397"/>
      <c r="BOL32" s="397"/>
      <c r="BOM32" s="397"/>
      <c r="BON32" s="397"/>
      <c r="BOO32" s="397"/>
      <c r="BOP32" s="397"/>
      <c r="BOQ32" s="397"/>
      <c r="BOR32" s="397"/>
      <c r="BOS32" s="397"/>
      <c r="BOT32" s="397"/>
      <c r="BOU32" s="397"/>
      <c r="BOV32" s="397"/>
      <c r="BOW32" s="397"/>
      <c r="BOX32" s="397"/>
      <c r="BOY32" s="397"/>
      <c r="BOZ32" s="397"/>
      <c r="BPA32" s="397"/>
      <c r="BPB32" s="397"/>
      <c r="BPC32" s="397"/>
      <c r="BPD32" s="397"/>
      <c r="BPE32" s="397"/>
      <c r="BPF32" s="397"/>
      <c r="BPG32" s="397"/>
      <c r="BPH32" s="397"/>
      <c r="BPI32" s="397"/>
      <c r="BPJ32" s="397"/>
      <c r="BPK32" s="397"/>
      <c r="BPL32" s="397"/>
      <c r="BPM32" s="397"/>
      <c r="BPN32" s="397"/>
      <c r="BPO32" s="397"/>
      <c r="BPP32" s="397"/>
      <c r="BPQ32" s="397"/>
      <c r="BPR32" s="397"/>
      <c r="BPS32" s="397"/>
      <c r="BPT32" s="397"/>
      <c r="BPU32" s="397"/>
      <c r="BPV32" s="397"/>
      <c r="BPW32" s="397"/>
      <c r="BPX32" s="397"/>
      <c r="BPY32" s="397"/>
      <c r="BPZ32" s="397"/>
      <c r="BQA32" s="397"/>
      <c r="BQB32" s="397"/>
      <c r="BQC32" s="397"/>
      <c r="BQD32" s="397"/>
      <c r="BQE32" s="397"/>
      <c r="BQF32" s="397"/>
      <c r="BQG32" s="397"/>
      <c r="BQH32" s="397"/>
      <c r="BQI32" s="397"/>
      <c r="BQJ32" s="397"/>
      <c r="BQK32" s="397"/>
      <c r="BQL32" s="397"/>
      <c r="BQM32" s="397"/>
      <c r="BQN32" s="397"/>
      <c r="BQO32" s="397"/>
      <c r="BQP32" s="397"/>
      <c r="BQQ32" s="397"/>
      <c r="BQR32" s="397"/>
      <c r="BQS32" s="397"/>
      <c r="BQT32" s="397"/>
      <c r="BQU32" s="397"/>
      <c r="BQV32" s="397"/>
      <c r="BQW32" s="397"/>
      <c r="BQX32" s="397"/>
      <c r="BQY32" s="397"/>
      <c r="BQZ32" s="397"/>
      <c r="BRA32" s="397"/>
      <c r="BRB32" s="397"/>
      <c r="BRC32" s="397"/>
      <c r="BRD32" s="397"/>
      <c r="BRE32" s="397"/>
      <c r="BRF32" s="397"/>
      <c r="BRG32" s="397"/>
      <c r="BRH32" s="397"/>
      <c r="BRI32" s="397"/>
      <c r="BRJ32" s="397"/>
      <c r="BRK32" s="397"/>
      <c r="BRL32" s="397"/>
      <c r="BRM32" s="397"/>
      <c r="BRN32" s="397"/>
      <c r="BRO32" s="397"/>
      <c r="BRP32" s="397"/>
      <c r="BRQ32" s="397"/>
      <c r="BRR32" s="397"/>
      <c r="BRS32" s="397"/>
      <c r="BRT32" s="397"/>
      <c r="BRU32" s="397"/>
      <c r="BRV32" s="397"/>
      <c r="BRW32" s="397"/>
      <c r="BRX32" s="397"/>
      <c r="BRY32" s="397"/>
      <c r="BRZ32" s="397"/>
      <c r="BSA32" s="397"/>
      <c r="BSB32" s="397"/>
      <c r="BSC32" s="397"/>
      <c r="BSD32" s="397"/>
      <c r="BSE32" s="397"/>
      <c r="BSF32" s="397"/>
      <c r="BSG32" s="397"/>
      <c r="BSH32" s="397"/>
      <c r="BSI32" s="397"/>
      <c r="BSJ32" s="397"/>
      <c r="BSK32" s="397"/>
      <c r="BSL32" s="397"/>
      <c r="BSM32" s="397"/>
      <c r="BSN32" s="397"/>
      <c r="BSO32" s="397"/>
      <c r="BSP32" s="397"/>
      <c r="BSQ32" s="397"/>
      <c r="BSR32" s="397"/>
      <c r="BSS32" s="397"/>
      <c r="BST32" s="397"/>
      <c r="BSU32" s="397"/>
      <c r="BSV32" s="397"/>
      <c r="BSW32" s="397"/>
      <c r="BSX32" s="397"/>
      <c r="BSY32" s="397"/>
      <c r="BSZ32" s="397"/>
      <c r="BTA32" s="397"/>
      <c r="BTB32" s="397"/>
      <c r="BTC32" s="397"/>
      <c r="BTD32" s="397"/>
      <c r="BTE32" s="397"/>
      <c r="BTF32" s="397"/>
      <c r="BTG32" s="397"/>
      <c r="BTH32" s="397"/>
      <c r="BTI32" s="397"/>
      <c r="BTJ32" s="397"/>
      <c r="BTK32" s="397"/>
      <c r="BTL32" s="397"/>
      <c r="BTM32" s="397"/>
      <c r="BTN32" s="397"/>
      <c r="BTO32" s="397"/>
      <c r="BTP32" s="397"/>
      <c r="BTQ32" s="397"/>
      <c r="BTR32" s="397"/>
      <c r="BTS32" s="397"/>
      <c r="BTT32" s="397"/>
      <c r="BTU32" s="397"/>
      <c r="BTV32" s="397"/>
      <c r="BTW32" s="397"/>
      <c r="BTX32" s="397"/>
      <c r="BTY32" s="397"/>
      <c r="BTZ32" s="397"/>
      <c r="BUA32" s="397"/>
      <c r="BUB32" s="397"/>
      <c r="BUC32" s="397"/>
      <c r="BUD32" s="397"/>
      <c r="BUE32" s="397"/>
      <c r="BUF32" s="397"/>
      <c r="BUG32" s="397"/>
      <c r="BUH32" s="397"/>
      <c r="BUI32" s="397"/>
      <c r="BUJ32" s="397"/>
      <c r="BUK32" s="397"/>
      <c r="BUL32" s="397"/>
      <c r="BUM32" s="397"/>
      <c r="BUN32" s="397"/>
      <c r="BUO32" s="397"/>
      <c r="BUP32" s="397"/>
      <c r="BUQ32" s="397"/>
      <c r="BUR32" s="397"/>
      <c r="BUS32" s="397"/>
      <c r="BUT32" s="397"/>
      <c r="BUU32" s="397"/>
      <c r="BUV32" s="397"/>
      <c r="BUW32" s="397"/>
      <c r="BUX32" s="397"/>
      <c r="BUY32" s="397"/>
      <c r="BUZ32" s="397"/>
      <c r="BVA32" s="397"/>
      <c r="BVB32" s="397"/>
      <c r="BVC32" s="397"/>
      <c r="BVD32" s="397"/>
      <c r="BVE32" s="397"/>
      <c r="BVF32" s="397"/>
      <c r="BVG32" s="397"/>
      <c r="BVH32" s="397"/>
      <c r="BVI32" s="397"/>
      <c r="BVJ32" s="397"/>
      <c r="BVK32" s="397"/>
      <c r="BVL32" s="397"/>
      <c r="BVM32" s="397"/>
      <c r="BVN32" s="397"/>
      <c r="BVO32" s="397"/>
      <c r="BVP32" s="397"/>
      <c r="BVQ32" s="397"/>
      <c r="BVR32" s="397"/>
      <c r="BVS32" s="397"/>
      <c r="BVT32" s="397"/>
      <c r="BVU32" s="397"/>
      <c r="BVV32" s="397"/>
      <c r="BVW32" s="397"/>
      <c r="BVX32" s="397"/>
      <c r="BVY32" s="397"/>
      <c r="BVZ32" s="397"/>
      <c r="BWA32" s="397"/>
      <c r="BWB32" s="397"/>
      <c r="BWC32" s="397"/>
      <c r="BWD32" s="397"/>
      <c r="BWE32" s="397"/>
      <c r="BWF32" s="397"/>
      <c r="BWG32" s="397"/>
      <c r="BWH32" s="397"/>
      <c r="BWI32" s="397"/>
      <c r="BWJ32" s="397"/>
      <c r="BWK32" s="397"/>
      <c r="BWL32" s="397"/>
      <c r="BWM32" s="397"/>
      <c r="BWN32" s="397"/>
      <c r="BWO32" s="397"/>
      <c r="BWP32" s="397"/>
      <c r="BWQ32" s="397"/>
      <c r="BWR32" s="397"/>
      <c r="BWS32" s="397"/>
      <c r="BWT32" s="397"/>
      <c r="BWU32" s="397"/>
      <c r="BWV32" s="397"/>
      <c r="BWW32" s="397"/>
      <c r="BWX32" s="397"/>
      <c r="BWY32" s="397"/>
      <c r="BWZ32" s="397"/>
      <c r="BXA32" s="397"/>
      <c r="BXB32" s="397"/>
      <c r="BXC32" s="397"/>
      <c r="BXD32" s="397"/>
      <c r="BXE32" s="397"/>
      <c r="BXF32" s="397"/>
      <c r="BXG32" s="397"/>
      <c r="BXH32" s="397"/>
      <c r="BXI32" s="397"/>
      <c r="BXJ32" s="397"/>
      <c r="BXK32" s="397"/>
      <c r="BXL32" s="397"/>
      <c r="BXM32" s="397"/>
      <c r="BXN32" s="397"/>
      <c r="BXO32" s="397"/>
      <c r="BXP32" s="397"/>
      <c r="BXQ32" s="397"/>
      <c r="BXR32" s="397"/>
      <c r="BXS32" s="397"/>
      <c r="BXT32" s="397"/>
      <c r="BXU32" s="397"/>
      <c r="BXV32" s="397"/>
      <c r="BXW32" s="397"/>
      <c r="BXX32" s="397"/>
      <c r="BXY32" s="397"/>
      <c r="BXZ32" s="397"/>
      <c r="BYA32" s="397"/>
      <c r="BYB32" s="397"/>
      <c r="BYC32" s="397"/>
      <c r="BYD32" s="397"/>
      <c r="BYE32" s="397"/>
      <c r="BYF32" s="397"/>
      <c r="BYG32" s="397"/>
      <c r="BYH32" s="397"/>
      <c r="BYI32" s="397"/>
      <c r="BYJ32" s="397"/>
      <c r="BYK32" s="397"/>
      <c r="BYL32" s="397"/>
      <c r="BYM32" s="397"/>
      <c r="BYN32" s="397"/>
      <c r="BYO32" s="397"/>
      <c r="BYP32" s="397"/>
      <c r="BYQ32" s="397"/>
      <c r="BYR32" s="397"/>
      <c r="BYS32" s="397"/>
      <c r="BYT32" s="397"/>
      <c r="BYU32" s="397"/>
      <c r="BYV32" s="397"/>
      <c r="BYW32" s="397"/>
      <c r="BYX32" s="397"/>
      <c r="BYY32" s="397"/>
      <c r="BYZ32" s="397"/>
      <c r="BZA32" s="397"/>
      <c r="BZB32" s="397"/>
      <c r="BZC32" s="397"/>
      <c r="BZD32" s="397"/>
      <c r="BZE32" s="397"/>
      <c r="BZF32" s="397"/>
      <c r="BZG32" s="397"/>
      <c r="BZH32" s="397"/>
      <c r="BZI32" s="397"/>
      <c r="BZJ32" s="397"/>
      <c r="BZK32" s="397"/>
      <c r="BZL32" s="397"/>
      <c r="BZM32" s="397"/>
      <c r="BZN32" s="397"/>
      <c r="BZO32" s="397"/>
      <c r="BZP32" s="397"/>
      <c r="BZQ32" s="397"/>
      <c r="BZR32" s="397"/>
      <c r="BZS32" s="397"/>
      <c r="BZT32" s="397"/>
      <c r="BZU32" s="397"/>
      <c r="BZV32" s="397"/>
      <c r="BZW32" s="397"/>
      <c r="BZX32" s="397"/>
      <c r="BZY32" s="397"/>
      <c r="BZZ32" s="397"/>
      <c r="CAA32" s="397"/>
      <c r="CAB32" s="397"/>
      <c r="CAC32" s="397"/>
      <c r="CAD32" s="397"/>
      <c r="CAE32" s="397"/>
      <c r="CAF32" s="397"/>
      <c r="CAG32" s="397"/>
      <c r="CAH32" s="397"/>
      <c r="CAI32" s="397"/>
      <c r="CAJ32" s="397"/>
      <c r="CAK32" s="397"/>
      <c r="CAL32" s="397"/>
      <c r="CAM32" s="397"/>
      <c r="CAN32" s="397"/>
      <c r="CAO32" s="397"/>
      <c r="CAP32" s="397"/>
      <c r="CAQ32" s="397"/>
      <c r="CAR32" s="397"/>
      <c r="CAS32" s="397"/>
      <c r="CAT32" s="397"/>
      <c r="CAU32" s="397"/>
      <c r="CAV32" s="397"/>
      <c r="CAW32" s="397"/>
      <c r="CAX32" s="397"/>
      <c r="CAY32" s="397"/>
      <c r="CAZ32" s="397"/>
      <c r="CBA32" s="397"/>
      <c r="CBB32" s="397"/>
      <c r="CBC32" s="397"/>
      <c r="CBD32" s="397"/>
      <c r="CBE32" s="397"/>
      <c r="CBF32" s="397"/>
      <c r="CBG32" s="397"/>
      <c r="CBH32" s="397"/>
      <c r="CBI32" s="397"/>
      <c r="CBJ32" s="397"/>
      <c r="CBK32" s="397"/>
      <c r="CBL32" s="397"/>
      <c r="CBM32" s="397"/>
      <c r="CBN32" s="397"/>
      <c r="CBO32" s="397"/>
      <c r="CBP32" s="397"/>
      <c r="CBQ32" s="397"/>
      <c r="CBR32" s="397"/>
      <c r="CBS32" s="397"/>
      <c r="CBT32" s="397"/>
      <c r="CBU32" s="397"/>
      <c r="CBV32" s="397"/>
      <c r="CBW32" s="397"/>
      <c r="CBX32" s="397"/>
      <c r="CBY32" s="397"/>
      <c r="CBZ32" s="397"/>
      <c r="CCA32" s="397"/>
      <c r="CCB32" s="397"/>
      <c r="CCC32" s="397"/>
      <c r="CCD32" s="397"/>
      <c r="CCE32" s="397"/>
      <c r="CCF32" s="397"/>
      <c r="CCG32" s="397"/>
      <c r="CCH32" s="397"/>
      <c r="CCI32" s="397"/>
      <c r="CCJ32" s="397"/>
      <c r="CCK32" s="397"/>
      <c r="CCL32" s="397"/>
      <c r="CCM32" s="397"/>
      <c r="CCN32" s="397"/>
      <c r="CCO32" s="397"/>
      <c r="CCP32" s="397"/>
      <c r="CCQ32" s="397"/>
      <c r="CCR32" s="397"/>
      <c r="CCS32" s="397"/>
      <c r="CCT32" s="397"/>
      <c r="CCU32" s="397"/>
      <c r="CCV32" s="397"/>
      <c r="CCW32" s="397"/>
      <c r="CCX32" s="397"/>
      <c r="CCY32" s="397"/>
      <c r="CCZ32" s="397"/>
      <c r="CDA32" s="397"/>
      <c r="CDB32" s="397"/>
      <c r="CDC32" s="397"/>
      <c r="CDD32" s="397"/>
      <c r="CDE32" s="397"/>
      <c r="CDF32" s="397"/>
      <c r="CDG32" s="397"/>
      <c r="CDH32" s="397"/>
      <c r="CDI32" s="397"/>
      <c r="CDJ32" s="397"/>
      <c r="CDK32" s="397"/>
      <c r="CDL32" s="397"/>
      <c r="CDM32" s="397"/>
      <c r="CDN32" s="397"/>
      <c r="CDO32" s="397"/>
      <c r="CDP32" s="397"/>
      <c r="CDQ32" s="397"/>
      <c r="CDR32" s="397"/>
      <c r="CDS32" s="397"/>
      <c r="CDT32" s="397"/>
      <c r="CDU32" s="397"/>
      <c r="CDV32" s="397"/>
      <c r="CDW32" s="397"/>
      <c r="CDX32" s="397"/>
      <c r="CDY32" s="397"/>
      <c r="CDZ32" s="397"/>
      <c r="CEA32" s="397"/>
      <c r="CEB32" s="397"/>
      <c r="CEC32" s="397"/>
      <c r="CED32" s="397"/>
      <c r="CEE32" s="397"/>
      <c r="CEF32" s="397"/>
      <c r="CEG32" s="397"/>
      <c r="CEH32" s="397"/>
      <c r="CEI32" s="397"/>
      <c r="CEJ32" s="397"/>
      <c r="CEK32" s="397"/>
      <c r="CEL32" s="397"/>
      <c r="CEM32" s="397"/>
      <c r="CEN32" s="397"/>
      <c r="CEO32" s="397"/>
      <c r="CEP32" s="397"/>
      <c r="CEQ32" s="397"/>
      <c r="CER32" s="397"/>
      <c r="CES32" s="397"/>
      <c r="CET32" s="397"/>
      <c r="CEU32" s="397"/>
      <c r="CEV32" s="397"/>
      <c r="CEW32" s="397"/>
      <c r="CEX32" s="397"/>
      <c r="CEY32" s="397"/>
      <c r="CEZ32" s="397"/>
      <c r="CFA32" s="397"/>
      <c r="CFB32" s="397"/>
      <c r="CFC32" s="397"/>
      <c r="CFD32" s="397"/>
      <c r="CFE32" s="397"/>
      <c r="CFF32" s="397"/>
      <c r="CFG32" s="397"/>
      <c r="CFH32" s="397"/>
      <c r="CFI32" s="397"/>
      <c r="CFJ32" s="397"/>
      <c r="CFK32" s="397"/>
      <c r="CFL32" s="397"/>
      <c r="CFM32" s="397"/>
      <c r="CFN32" s="397"/>
      <c r="CFO32" s="397"/>
      <c r="CFP32" s="397"/>
      <c r="CFQ32" s="397"/>
      <c r="CFR32" s="397"/>
      <c r="CFS32" s="397"/>
      <c r="CFT32" s="397"/>
      <c r="CFU32" s="397"/>
      <c r="CFV32" s="397"/>
      <c r="CFW32" s="397"/>
      <c r="CFX32" s="397"/>
      <c r="CFY32" s="397"/>
      <c r="CFZ32" s="397"/>
      <c r="CGA32" s="397"/>
      <c r="CGB32" s="397"/>
      <c r="CGC32" s="397"/>
      <c r="CGD32" s="397"/>
      <c r="CGE32" s="397"/>
      <c r="CGF32" s="397"/>
      <c r="CGG32" s="397"/>
      <c r="CGH32" s="397"/>
      <c r="CGI32" s="397"/>
      <c r="CGJ32" s="397"/>
      <c r="CGK32" s="397"/>
      <c r="CGL32" s="397"/>
      <c r="CGM32" s="397"/>
      <c r="CGN32" s="397"/>
      <c r="CGO32" s="397"/>
      <c r="CGP32" s="397"/>
      <c r="CGQ32" s="397"/>
      <c r="CGR32" s="397"/>
      <c r="CGS32" s="397"/>
      <c r="CGT32" s="397"/>
      <c r="CGU32" s="397"/>
      <c r="CGV32" s="397"/>
      <c r="CGW32" s="397"/>
      <c r="CGX32" s="397"/>
      <c r="CGY32" s="397"/>
      <c r="CGZ32" s="397"/>
      <c r="CHA32" s="397"/>
      <c r="CHB32" s="397"/>
      <c r="CHC32" s="397"/>
      <c r="CHD32" s="397"/>
      <c r="CHE32" s="397"/>
      <c r="CHF32" s="397"/>
      <c r="CHG32" s="397"/>
      <c r="CHH32" s="397"/>
      <c r="CHI32" s="397"/>
      <c r="CHJ32" s="397"/>
      <c r="CHK32" s="397"/>
      <c r="CHL32" s="397"/>
      <c r="CHM32" s="397"/>
      <c r="CHN32" s="397"/>
      <c r="CHO32" s="397"/>
      <c r="CHP32" s="397"/>
      <c r="CHQ32" s="397"/>
      <c r="CHR32" s="397"/>
      <c r="CHS32" s="397"/>
      <c r="CHT32" s="397"/>
      <c r="CHU32" s="397"/>
      <c r="CHV32" s="397"/>
      <c r="CHW32" s="397"/>
      <c r="CHX32" s="397"/>
      <c r="CHY32" s="397"/>
      <c r="CHZ32" s="397"/>
      <c r="CIA32" s="397"/>
      <c r="CIB32" s="397"/>
      <c r="CIC32" s="397"/>
      <c r="CID32" s="397"/>
      <c r="CIE32" s="397"/>
      <c r="CIF32" s="397"/>
      <c r="CIG32" s="397"/>
      <c r="CIH32" s="397"/>
      <c r="CII32" s="397"/>
      <c r="CIJ32" s="397"/>
      <c r="CIK32" s="397"/>
      <c r="CIL32" s="397"/>
      <c r="CIM32" s="397"/>
      <c r="CIN32" s="397"/>
      <c r="CIO32" s="397"/>
      <c r="CIP32" s="397"/>
      <c r="CIQ32" s="397"/>
      <c r="CIR32" s="397"/>
      <c r="CIS32" s="397"/>
      <c r="CIT32" s="397"/>
      <c r="CIU32" s="397"/>
      <c r="CIV32" s="397"/>
      <c r="CIW32" s="397"/>
      <c r="CIX32" s="397"/>
      <c r="CIY32" s="397"/>
      <c r="CIZ32" s="397"/>
      <c r="CJA32" s="397"/>
      <c r="CJB32" s="397"/>
      <c r="CJC32" s="397"/>
      <c r="CJD32" s="397"/>
      <c r="CJE32" s="397"/>
      <c r="CJF32" s="397"/>
      <c r="CJG32" s="397"/>
      <c r="CJH32" s="397"/>
      <c r="CJI32" s="397"/>
      <c r="CJJ32" s="397"/>
      <c r="CJK32" s="397"/>
      <c r="CJL32" s="397"/>
      <c r="CJM32" s="397"/>
      <c r="CJN32" s="397"/>
      <c r="CJO32" s="397"/>
      <c r="CJP32" s="397"/>
      <c r="CJQ32" s="397"/>
      <c r="CJR32" s="397"/>
      <c r="CJS32" s="397"/>
      <c r="CJT32" s="397"/>
      <c r="CJU32" s="397"/>
      <c r="CJV32" s="397"/>
      <c r="CJW32" s="397"/>
      <c r="CJX32" s="397"/>
      <c r="CJY32" s="397"/>
      <c r="CJZ32" s="397"/>
      <c r="CKA32" s="397"/>
      <c r="CKB32" s="397"/>
      <c r="CKC32" s="397"/>
      <c r="CKD32" s="397"/>
      <c r="CKE32" s="397"/>
      <c r="CKF32" s="397"/>
      <c r="CKG32" s="397"/>
      <c r="CKH32" s="397"/>
      <c r="CKI32" s="397"/>
      <c r="CKJ32" s="397"/>
      <c r="CKK32" s="397"/>
      <c r="CKL32" s="397"/>
      <c r="CKM32" s="397"/>
      <c r="CKN32" s="397"/>
      <c r="CKO32" s="397"/>
      <c r="CKP32" s="397"/>
      <c r="CKQ32" s="397"/>
      <c r="CKR32" s="397"/>
      <c r="CKS32" s="397"/>
      <c r="CKT32" s="397"/>
      <c r="CKU32" s="397"/>
      <c r="CKV32" s="397"/>
      <c r="CKW32" s="397"/>
      <c r="CKX32" s="397"/>
      <c r="CKY32" s="397"/>
      <c r="CKZ32" s="397"/>
      <c r="CLA32" s="397"/>
      <c r="CLB32" s="397"/>
      <c r="CLC32" s="397"/>
      <c r="CLD32" s="397"/>
      <c r="CLE32" s="397"/>
      <c r="CLF32" s="397"/>
      <c r="CLG32" s="397"/>
      <c r="CLH32" s="397"/>
      <c r="CLI32" s="397"/>
      <c r="CLJ32" s="397"/>
      <c r="CLK32" s="397"/>
      <c r="CLL32" s="397"/>
      <c r="CLM32" s="397"/>
      <c r="CLN32" s="397"/>
      <c r="CLO32" s="397"/>
      <c r="CLP32" s="397"/>
      <c r="CLQ32" s="397"/>
      <c r="CLR32" s="397"/>
      <c r="CLS32" s="397"/>
      <c r="CLT32" s="397"/>
      <c r="CLU32" s="397"/>
      <c r="CLV32" s="397"/>
      <c r="CLW32" s="397"/>
      <c r="CLX32" s="397"/>
      <c r="CLY32" s="397"/>
      <c r="CLZ32" s="397"/>
      <c r="CMA32" s="397"/>
      <c r="CMB32" s="397"/>
      <c r="CMC32" s="397"/>
      <c r="CMD32" s="397"/>
      <c r="CME32" s="397"/>
      <c r="CMF32" s="397"/>
      <c r="CMG32" s="397"/>
      <c r="CMH32" s="397"/>
      <c r="CMI32" s="397"/>
      <c r="CMJ32" s="397"/>
      <c r="CMK32" s="397"/>
      <c r="CML32" s="397"/>
      <c r="CMM32" s="397"/>
      <c r="CMN32" s="397"/>
      <c r="CMO32" s="397"/>
      <c r="CMP32" s="397"/>
      <c r="CMQ32" s="397"/>
      <c r="CMR32" s="397"/>
      <c r="CMS32" s="397"/>
      <c r="CMT32" s="397"/>
      <c r="CMU32" s="397"/>
      <c r="CMV32" s="397"/>
      <c r="CMW32" s="397"/>
      <c r="CMX32" s="397"/>
      <c r="CMY32" s="397"/>
      <c r="CMZ32" s="397"/>
      <c r="CNA32" s="397"/>
      <c r="CNB32" s="397"/>
      <c r="CNC32" s="397"/>
      <c r="CND32" s="397"/>
      <c r="CNE32" s="397"/>
      <c r="CNF32" s="397"/>
      <c r="CNG32" s="397"/>
      <c r="CNH32" s="397"/>
      <c r="CNI32" s="397"/>
      <c r="CNJ32" s="397"/>
      <c r="CNK32" s="397"/>
      <c r="CNL32" s="397"/>
      <c r="CNM32" s="397"/>
      <c r="CNN32" s="397"/>
      <c r="CNO32" s="397"/>
      <c r="CNP32" s="397"/>
      <c r="CNQ32" s="397"/>
      <c r="CNR32" s="397"/>
      <c r="CNS32" s="397"/>
      <c r="CNT32" s="397"/>
      <c r="CNU32" s="397"/>
      <c r="CNV32" s="397"/>
      <c r="CNW32" s="397"/>
      <c r="CNX32" s="397"/>
      <c r="CNY32" s="397"/>
      <c r="CNZ32" s="397"/>
      <c r="COA32" s="397"/>
      <c r="COB32" s="397"/>
      <c r="COC32" s="397"/>
      <c r="COD32" s="397"/>
      <c r="COE32" s="397"/>
      <c r="COF32" s="397"/>
      <c r="COG32" s="397"/>
      <c r="COH32" s="397"/>
      <c r="COI32" s="397"/>
      <c r="COJ32" s="397"/>
      <c r="COK32" s="397"/>
      <c r="COL32" s="397"/>
      <c r="COM32" s="397"/>
      <c r="CON32" s="397"/>
      <c r="COO32" s="397"/>
      <c r="COP32" s="397"/>
      <c r="COQ32" s="397"/>
      <c r="COR32" s="397"/>
      <c r="COS32" s="397"/>
      <c r="COT32" s="397"/>
      <c r="COU32" s="397"/>
      <c r="COV32" s="397"/>
      <c r="COW32" s="397"/>
      <c r="COX32" s="397"/>
      <c r="COY32" s="397"/>
      <c r="COZ32" s="397"/>
      <c r="CPA32" s="397"/>
      <c r="CPB32" s="397"/>
      <c r="CPC32" s="397"/>
      <c r="CPD32" s="397"/>
      <c r="CPE32" s="397"/>
      <c r="CPF32" s="397"/>
      <c r="CPG32" s="397"/>
      <c r="CPH32" s="397"/>
      <c r="CPI32" s="397"/>
      <c r="CPJ32" s="397"/>
      <c r="CPK32" s="397"/>
      <c r="CPL32" s="397"/>
      <c r="CPM32" s="397"/>
      <c r="CPN32" s="397"/>
      <c r="CPO32" s="397"/>
      <c r="CPP32" s="397"/>
      <c r="CPQ32" s="397"/>
      <c r="CPR32" s="397"/>
      <c r="CPS32" s="397"/>
      <c r="CPT32" s="397"/>
      <c r="CPU32" s="397"/>
      <c r="CPV32" s="397"/>
      <c r="CPW32" s="397"/>
      <c r="CPX32" s="397"/>
      <c r="CPY32" s="397"/>
      <c r="CPZ32" s="397"/>
      <c r="CQA32" s="397"/>
      <c r="CQB32" s="397"/>
      <c r="CQC32" s="397"/>
      <c r="CQD32" s="397"/>
      <c r="CQE32" s="397"/>
      <c r="CQF32" s="397"/>
      <c r="CQG32" s="397"/>
      <c r="CQH32" s="397"/>
      <c r="CQI32" s="397"/>
      <c r="CQJ32" s="397"/>
      <c r="CQK32" s="397"/>
      <c r="CQL32" s="397"/>
      <c r="CQM32" s="397"/>
      <c r="CQN32" s="397"/>
      <c r="CQO32" s="397"/>
      <c r="CQP32" s="397"/>
      <c r="CQQ32" s="397"/>
      <c r="CQR32" s="397"/>
      <c r="CQS32" s="397"/>
      <c r="CQT32" s="397"/>
      <c r="CQU32" s="397"/>
      <c r="CQV32" s="397"/>
      <c r="CQW32" s="397"/>
      <c r="CQX32" s="397"/>
      <c r="CQY32" s="397"/>
      <c r="CQZ32" s="397"/>
      <c r="CRA32" s="397"/>
      <c r="CRB32" s="397"/>
      <c r="CRC32" s="397"/>
      <c r="CRD32" s="397"/>
      <c r="CRE32" s="397"/>
      <c r="CRF32" s="397"/>
      <c r="CRG32" s="397"/>
      <c r="CRH32" s="397"/>
      <c r="CRI32" s="397"/>
      <c r="CRJ32" s="397"/>
      <c r="CRK32" s="397"/>
      <c r="CRL32" s="397"/>
      <c r="CRM32" s="397"/>
      <c r="CRN32" s="397"/>
      <c r="CRO32" s="397"/>
      <c r="CRP32" s="397"/>
      <c r="CRQ32" s="397"/>
      <c r="CRR32" s="397"/>
      <c r="CRS32" s="397"/>
      <c r="CRT32" s="397"/>
      <c r="CRU32" s="397"/>
      <c r="CRV32" s="397"/>
      <c r="CRW32" s="397"/>
      <c r="CRX32" s="397"/>
      <c r="CRY32" s="397"/>
      <c r="CRZ32" s="397"/>
      <c r="CSA32" s="397"/>
      <c r="CSB32" s="397"/>
      <c r="CSC32" s="397"/>
      <c r="CSD32" s="397"/>
      <c r="CSE32" s="397"/>
      <c r="CSF32" s="397"/>
      <c r="CSG32" s="397"/>
      <c r="CSH32" s="397"/>
      <c r="CSI32" s="397"/>
      <c r="CSJ32" s="397"/>
      <c r="CSK32" s="397"/>
      <c r="CSL32" s="397"/>
      <c r="CSM32" s="397"/>
      <c r="CSN32" s="397"/>
      <c r="CSO32" s="397"/>
      <c r="CSP32" s="397"/>
      <c r="CSQ32" s="397"/>
      <c r="CSR32" s="397"/>
      <c r="CSS32" s="397"/>
      <c r="CST32" s="397"/>
      <c r="CSU32" s="397"/>
      <c r="CSV32" s="397"/>
      <c r="CSW32" s="397"/>
      <c r="CSX32" s="397"/>
      <c r="CSY32" s="397"/>
      <c r="CSZ32" s="397"/>
      <c r="CTA32" s="397"/>
      <c r="CTB32" s="397"/>
      <c r="CTC32" s="397"/>
      <c r="CTD32" s="397"/>
      <c r="CTE32" s="397"/>
      <c r="CTF32" s="397"/>
      <c r="CTG32" s="397"/>
      <c r="CTH32" s="397"/>
      <c r="CTI32" s="397"/>
      <c r="CTJ32" s="397"/>
      <c r="CTK32" s="397"/>
      <c r="CTL32" s="397"/>
      <c r="CTM32" s="397"/>
      <c r="CTN32" s="397"/>
      <c r="CTO32" s="397"/>
      <c r="CTP32" s="397"/>
      <c r="CTQ32" s="397"/>
      <c r="CTR32" s="397"/>
      <c r="CTS32" s="397"/>
      <c r="CTT32" s="397"/>
      <c r="CTU32" s="397"/>
      <c r="CTV32" s="397"/>
      <c r="CTW32" s="397"/>
      <c r="CTX32" s="397"/>
      <c r="CTY32" s="397"/>
      <c r="CTZ32" s="397"/>
      <c r="CUA32" s="397"/>
      <c r="CUB32" s="397"/>
      <c r="CUC32" s="397"/>
      <c r="CUD32" s="397"/>
      <c r="CUE32" s="397"/>
      <c r="CUF32" s="397"/>
      <c r="CUG32" s="397"/>
      <c r="CUH32" s="397"/>
      <c r="CUI32" s="397"/>
      <c r="CUJ32" s="397"/>
      <c r="CUK32" s="397"/>
      <c r="CUL32" s="397"/>
      <c r="CUM32" s="397"/>
      <c r="CUN32" s="397"/>
      <c r="CUO32" s="397"/>
      <c r="CUP32" s="397"/>
      <c r="CUQ32" s="397"/>
      <c r="CUR32" s="397"/>
      <c r="CUS32" s="397"/>
      <c r="CUT32" s="397"/>
      <c r="CUU32" s="397"/>
      <c r="CUV32" s="397"/>
      <c r="CUW32" s="397"/>
      <c r="CUX32" s="397"/>
      <c r="CUY32" s="397"/>
      <c r="CUZ32" s="397"/>
      <c r="CVA32" s="397"/>
      <c r="CVB32" s="397"/>
      <c r="CVC32" s="397"/>
      <c r="CVD32" s="397"/>
      <c r="CVE32" s="397"/>
      <c r="CVF32" s="397"/>
      <c r="CVG32" s="397"/>
      <c r="CVH32" s="397"/>
      <c r="CVI32" s="397"/>
      <c r="CVJ32" s="397"/>
      <c r="CVK32" s="397"/>
      <c r="CVL32" s="397"/>
      <c r="CVM32" s="397"/>
      <c r="CVN32" s="397"/>
      <c r="CVO32" s="397"/>
      <c r="CVP32" s="397"/>
      <c r="CVQ32" s="397"/>
      <c r="CVR32" s="397"/>
      <c r="CVS32" s="397"/>
      <c r="CVT32" s="397"/>
      <c r="CVU32" s="397"/>
      <c r="CVV32" s="397"/>
      <c r="CVW32" s="397"/>
      <c r="CVX32" s="397"/>
      <c r="CVY32" s="397"/>
      <c r="CVZ32" s="397"/>
      <c r="CWA32" s="397"/>
      <c r="CWB32" s="397"/>
      <c r="CWC32" s="397"/>
      <c r="CWD32" s="397"/>
      <c r="CWE32" s="397"/>
      <c r="CWF32" s="397"/>
      <c r="CWG32" s="397"/>
      <c r="CWH32" s="397"/>
      <c r="CWI32" s="397"/>
      <c r="CWJ32" s="397"/>
      <c r="CWK32" s="397"/>
      <c r="CWL32" s="397"/>
      <c r="CWM32" s="397"/>
      <c r="CWN32" s="397"/>
      <c r="CWO32" s="397"/>
      <c r="CWP32" s="397"/>
      <c r="CWQ32" s="397"/>
      <c r="CWR32" s="397"/>
      <c r="CWS32" s="397"/>
      <c r="CWT32" s="397"/>
      <c r="CWU32" s="397"/>
      <c r="CWV32" s="397"/>
      <c r="CWW32" s="397"/>
      <c r="CWX32" s="397"/>
      <c r="CWY32" s="397"/>
      <c r="CWZ32" s="397"/>
      <c r="CXA32" s="397"/>
      <c r="CXB32" s="397"/>
      <c r="CXC32" s="397"/>
      <c r="CXD32" s="397"/>
      <c r="CXE32" s="397"/>
      <c r="CXF32" s="397"/>
      <c r="CXG32" s="397"/>
      <c r="CXH32" s="397"/>
      <c r="CXI32" s="397"/>
      <c r="CXJ32" s="397"/>
      <c r="CXK32" s="397"/>
      <c r="CXL32" s="397"/>
      <c r="CXM32" s="397"/>
      <c r="CXN32" s="397"/>
      <c r="CXO32" s="397"/>
      <c r="CXP32" s="397"/>
      <c r="CXQ32" s="397"/>
      <c r="CXR32" s="397"/>
      <c r="CXS32" s="397"/>
      <c r="CXT32" s="397"/>
      <c r="CXU32" s="397"/>
      <c r="CXV32" s="397"/>
      <c r="CXW32" s="397"/>
      <c r="CXX32" s="397"/>
      <c r="CXY32" s="397"/>
      <c r="CXZ32" s="397"/>
      <c r="CYA32" s="397"/>
      <c r="CYB32" s="397"/>
      <c r="CYC32" s="397"/>
      <c r="CYD32" s="397"/>
      <c r="CYE32" s="397"/>
      <c r="CYF32" s="397"/>
      <c r="CYG32" s="397"/>
      <c r="CYH32" s="397"/>
      <c r="CYI32" s="397"/>
      <c r="CYJ32" s="397"/>
      <c r="CYK32" s="397"/>
      <c r="CYL32" s="397"/>
      <c r="CYM32" s="397"/>
      <c r="CYN32" s="397"/>
      <c r="CYO32" s="397"/>
      <c r="CYP32" s="397"/>
      <c r="CYQ32" s="397"/>
      <c r="CYR32" s="397"/>
      <c r="CYS32" s="397"/>
      <c r="CYT32" s="397"/>
      <c r="CYU32" s="397"/>
      <c r="CYV32" s="397"/>
      <c r="CYW32" s="397"/>
      <c r="CYX32" s="397"/>
      <c r="CYY32" s="397"/>
      <c r="CYZ32" s="397"/>
      <c r="CZA32" s="397"/>
      <c r="CZB32" s="397"/>
      <c r="CZC32" s="397"/>
      <c r="CZD32" s="397"/>
      <c r="CZE32" s="397"/>
      <c r="CZF32" s="397"/>
      <c r="CZG32" s="397"/>
      <c r="CZH32" s="397"/>
      <c r="CZI32" s="397"/>
      <c r="CZJ32" s="397"/>
      <c r="CZK32" s="397"/>
      <c r="CZL32" s="397"/>
      <c r="CZM32" s="397"/>
      <c r="CZN32" s="397"/>
      <c r="CZO32" s="397"/>
      <c r="CZP32" s="397"/>
      <c r="CZQ32" s="397"/>
      <c r="CZR32" s="397"/>
      <c r="CZS32" s="397"/>
      <c r="CZT32" s="397"/>
      <c r="CZU32" s="397"/>
      <c r="CZV32" s="397"/>
      <c r="CZW32" s="397"/>
      <c r="CZX32" s="397"/>
      <c r="CZY32" s="397"/>
      <c r="CZZ32" s="397"/>
      <c r="DAA32" s="397"/>
      <c r="DAB32" s="397"/>
      <c r="DAC32" s="397"/>
      <c r="DAD32" s="397"/>
      <c r="DAE32" s="397"/>
      <c r="DAF32" s="397"/>
      <c r="DAG32" s="397"/>
      <c r="DAH32" s="397"/>
      <c r="DAI32" s="397"/>
      <c r="DAJ32" s="397"/>
      <c r="DAK32" s="397"/>
      <c r="DAL32" s="397"/>
      <c r="DAM32" s="397"/>
      <c r="DAN32" s="397"/>
      <c r="DAO32" s="397"/>
      <c r="DAP32" s="397"/>
      <c r="DAQ32" s="397"/>
      <c r="DAR32" s="397"/>
      <c r="DAS32" s="397"/>
      <c r="DAT32" s="397"/>
      <c r="DAU32" s="397"/>
      <c r="DAV32" s="397"/>
      <c r="DAW32" s="397"/>
      <c r="DAX32" s="397"/>
      <c r="DAY32" s="397"/>
      <c r="DAZ32" s="397"/>
      <c r="DBA32" s="397"/>
      <c r="DBB32" s="397"/>
      <c r="DBC32" s="397"/>
      <c r="DBD32" s="397"/>
      <c r="DBE32" s="397"/>
      <c r="DBF32" s="397"/>
      <c r="DBG32" s="397"/>
      <c r="DBH32" s="397"/>
      <c r="DBI32" s="397"/>
      <c r="DBJ32" s="397"/>
      <c r="DBK32" s="397"/>
      <c r="DBL32" s="397"/>
      <c r="DBM32" s="397"/>
      <c r="DBN32" s="397"/>
      <c r="DBO32" s="397"/>
      <c r="DBP32" s="397"/>
      <c r="DBQ32" s="397"/>
      <c r="DBR32" s="397"/>
      <c r="DBS32" s="397"/>
      <c r="DBT32" s="397"/>
      <c r="DBU32" s="397"/>
      <c r="DBV32" s="397"/>
      <c r="DBW32" s="397"/>
      <c r="DBX32" s="397"/>
      <c r="DBY32" s="397"/>
      <c r="DBZ32" s="397"/>
      <c r="DCA32" s="397"/>
      <c r="DCB32" s="397"/>
      <c r="DCC32" s="397"/>
      <c r="DCD32" s="397"/>
      <c r="DCE32" s="397"/>
      <c r="DCF32" s="397"/>
      <c r="DCG32" s="397"/>
      <c r="DCH32" s="397"/>
      <c r="DCI32" s="397"/>
      <c r="DCJ32" s="397"/>
      <c r="DCK32" s="397"/>
      <c r="DCL32" s="397"/>
      <c r="DCM32" s="397"/>
      <c r="DCN32" s="397"/>
      <c r="DCO32" s="397"/>
      <c r="DCP32" s="397"/>
      <c r="DCQ32" s="397"/>
      <c r="DCR32" s="397"/>
      <c r="DCS32" s="397"/>
      <c r="DCT32" s="397"/>
      <c r="DCU32" s="397"/>
      <c r="DCV32" s="397"/>
      <c r="DCW32" s="397"/>
      <c r="DCX32" s="397"/>
      <c r="DCY32" s="397"/>
      <c r="DCZ32" s="397"/>
      <c r="DDA32" s="397"/>
      <c r="DDB32" s="397"/>
      <c r="DDC32" s="397"/>
      <c r="DDD32" s="397"/>
      <c r="DDE32" s="397"/>
      <c r="DDF32" s="397"/>
      <c r="DDG32" s="397"/>
      <c r="DDH32" s="397"/>
      <c r="DDI32" s="397"/>
      <c r="DDJ32" s="397"/>
      <c r="DDK32" s="397"/>
      <c r="DDL32" s="397"/>
      <c r="DDM32" s="397"/>
      <c r="DDN32" s="397"/>
      <c r="DDO32" s="397"/>
      <c r="DDP32" s="397"/>
      <c r="DDQ32" s="397"/>
      <c r="DDR32" s="397"/>
      <c r="DDS32" s="397"/>
      <c r="DDT32" s="397"/>
      <c r="DDU32" s="397"/>
      <c r="DDV32" s="397"/>
      <c r="DDW32" s="397"/>
      <c r="DDX32" s="397"/>
      <c r="DDY32" s="397"/>
      <c r="DDZ32" s="397"/>
      <c r="DEA32" s="397"/>
      <c r="DEB32" s="397"/>
      <c r="DEC32" s="397"/>
      <c r="DED32" s="397"/>
      <c r="DEE32" s="397"/>
      <c r="DEF32" s="397"/>
      <c r="DEG32" s="397"/>
      <c r="DEH32" s="397"/>
      <c r="DEI32" s="397"/>
      <c r="DEJ32" s="397"/>
      <c r="DEK32" s="397"/>
      <c r="DEL32" s="397"/>
      <c r="DEM32" s="397"/>
      <c r="DEN32" s="397"/>
      <c r="DEO32" s="397"/>
      <c r="DEP32" s="397"/>
      <c r="DEQ32" s="397"/>
      <c r="DER32" s="397"/>
      <c r="DES32" s="397"/>
      <c r="DET32" s="397"/>
      <c r="DEU32" s="397"/>
      <c r="DEV32" s="397"/>
      <c r="DEW32" s="397"/>
      <c r="DEX32" s="397"/>
      <c r="DEY32" s="397"/>
      <c r="DEZ32" s="397"/>
      <c r="DFA32" s="397"/>
      <c r="DFB32" s="397"/>
      <c r="DFC32" s="397"/>
      <c r="DFD32" s="397"/>
      <c r="DFE32" s="397"/>
      <c r="DFF32" s="397"/>
      <c r="DFG32" s="397"/>
      <c r="DFH32" s="397"/>
      <c r="DFI32" s="397"/>
      <c r="DFJ32" s="397"/>
      <c r="DFK32" s="397"/>
      <c r="DFL32" s="397"/>
      <c r="DFM32" s="397"/>
      <c r="DFN32" s="397"/>
      <c r="DFO32" s="397"/>
      <c r="DFP32" s="397"/>
      <c r="DFQ32" s="397"/>
      <c r="DFR32" s="397"/>
      <c r="DFS32" s="397"/>
      <c r="DFT32" s="397"/>
      <c r="DFU32" s="397"/>
      <c r="DFV32" s="397"/>
      <c r="DFW32" s="397"/>
      <c r="DFX32" s="397"/>
      <c r="DFY32" s="397"/>
      <c r="DFZ32" s="397"/>
      <c r="DGA32" s="397"/>
      <c r="DGB32" s="397"/>
      <c r="DGC32" s="397"/>
      <c r="DGD32" s="397"/>
      <c r="DGE32" s="397"/>
      <c r="DGF32" s="397"/>
      <c r="DGG32" s="397"/>
      <c r="DGH32" s="397"/>
      <c r="DGI32" s="397"/>
      <c r="DGJ32" s="397"/>
      <c r="DGK32" s="397"/>
      <c r="DGL32" s="397"/>
      <c r="DGM32" s="397"/>
      <c r="DGN32" s="397"/>
      <c r="DGO32" s="397"/>
      <c r="DGP32" s="397"/>
      <c r="DGQ32" s="397"/>
      <c r="DGR32" s="397"/>
      <c r="DGS32" s="397"/>
      <c r="DGT32" s="397"/>
      <c r="DGU32" s="397"/>
      <c r="DGV32" s="397"/>
      <c r="DGW32" s="397"/>
      <c r="DGX32" s="397"/>
      <c r="DGY32" s="397"/>
      <c r="DGZ32" s="397"/>
      <c r="DHA32" s="397"/>
      <c r="DHB32" s="397"/>
      <c r="DHC32" s="397"/>
      <c r="DHD32" s="397"/>
      <c r="DHE32" s="397"/>
      <c r="DHF32" s="397"/>
      <c r="DHG32" s="397"/>
      <c r="DHH32" s="397"/>
      <c r="DHI32" s="397"/>
      <c r="DHJ32" s="397"/>
      <c r="DHK32" s="397"/>
      <c r="DHL32" s="397"/>
      <c r="DHM32" s="397"/>
      <c r="DHN32" s="397"/>
      <c r="DHO32" s="397"/>
      <c r="DHP32" s="397"/>
      <c r="DHQ32" s="397"/>
      <c r="DHR32" s="397"/>
      <c r="DHS32" s="397"/>
      <c r="DHT32" s="397"/>
      <c r="DHU32" s="397"/>
      <c r="DHV32" s="397"/>
      <c r="DHW32" s="397"/>
      <c r="DHX32" s="397"/>
      <c r="DHY32" s="397"/>
      <c r="DHZ32" s="397"/>
      <c r="DIA32" s="397"/>
      <c r="DIB32" s="397"/>
      <c r="DIC32" s="397"/>
      <c r="DID32" s="397"/>
      <c r="DIE32" s="397"/>
      <c r="DIF32" s="397"/>
      <c r="DIG32" s="397"/>
      <c r="DIH32" s="397"/>
      <c r="DII32" s="397"/>
      <c r="DIJ32" s="397"/>
      <c r="DIK32" s="397"/>
      <c r="DIL32" s="397"/>
      <c r="DIM32" s="397"/>
      <c r="DIN32" s="397"/>
      <c r="DIO32" s="397"/>
      <c r="DIP32" s="397"/>
      <c r="DIQ32" s="397"/>
      <c r="DIR32" s="397"/>
      <c r="DIS32" s="397"/>
      <c r="DIT32" s="397"/>
      <c r="DIU32" s="397"/>
      <c r="DIV32" s="397"/>
      <c r="DIW32" s="397"/>
      <c r="DIX32" s="397"/>
      <c r="DIY32" s="397"/>
      <c r="DIZ32" s="397"/>
      <c r="DJA32" s="397"/>
      <c r="DJB32" s="397"/>
      <c r="DJC32" s="397"/>
      <c r="DJD32" s="397"/>
      <c r="DJE32" s="397"/>
      <c r="DJF32" s="397"/>
      <c r="DJG32" s="397"/>
      <c r="DJH32" s="397"/>
      <c r="DJI32" s="397"/>
      <c r="DJJ32" s="397"/>
      <c r="DJK32" s="397"/>
      <c r="DJL32" s="397"/>
      <c r="DJM32" s="397"/>
      <c r="DJN32" s="397"/>
      <c r="DJO32" s="397"/>
      <c r="DJP32" s="397"/>
      <c r="DJQ32" s="397"/>
      <c r="DJR32" s="397"/>
      <c r="DJS32" s="397"/>
      <c r="DJT32" s="397"/>
      <c r="DJU32" s="397"/>
      <c r="DJV32" s="397"/>
      <c r="DJW32" s="397"/>
      <c r="DJX32" s="397"/>
      <c r="DJY32" s="397"/>
      <c r="DJZ32" s="397"/>
      <c r="DKA32" s="397"/>
      <c r="DKB32" s="397"/>
      <c r="DKC32" s="397"/>
      <c r="DKD32" s="397"/>
      <c r="DKE32" s="397"/>
      <c r="DKF32" s="397"/>
      <c r="DKG32" s="397"/>
      <c r="DKH32" s="397"/>
      <c r="DKI32" s="397"/>
      <c r="DKJ32" s="397"/>
      <c r="DKK32" s="397"/>
      <c r="DKL32" s="397"/>
      <c r="DKM32" s="397"/>
      <c r="DKN32" s="397"/>
      <c r="DKO32" s="397"/>
      <c r="DKP32" s="397"/>
      <c r="DKQ32" s="397"/>
      <c r="DKR32" s="397"/>
      <c r="DKS32" s="397"/>
      <c r="DKT32" s="397"/>
      <c r="DKU32" s="397"/>
      <c r="DKV32" s="397"/>
      <c r="DKW32" s="397"/>
      <c r="DKX32" s="397"/>
      <c r="DKY32" s="397"/>
      <c r="DKZ32" s="397"/>
      <c r="DLA32" s="397"/>
      <c r="DLB32" s="397"/>
      <c r="DLC32" s="397"/>
      <c r="DLD32" s="397"/>
      <c r="DLE32" s="397"/>
      <c r="DLF32" s="397"/>
      <c r="DLG32" s="397"/>
      <c r="DLH32" s="397"/>
      <c r="DLI32" s="397"/>
      <c r="DLJ32" s="397"/>
      <c r="DLK32" s="397"/>
      <c r="DLL32" s="397"/>
      <c r="DLM32" s="397"/>
      <c r="DLN32" s="397"/>
      <c r="DLO32" s="397"/>
      <c r="DLP32" s="397"/>
      <c r="DLQ32" s="397"/>
      <c r="DLR32" s="397"/>
      <c r="DLS32" s="397"/>
      <c r="DLT32" s="397"/>
      <c r="DLU32" s="397"/>
      <c r="DLV32" s="397"/>
      <c r="DLW32" s="397"/>
      <c r="DLX32" s="397"/>
      <c r="DLY32" s="397"/>
      <c r="DLZ32" s="397"/>
      <c r="DMA32" s="397"/>
      <c r="DMB32" s="397"/>
      <c r="DMC32" s="397"/>
      <c r="DMD32" s="397"/>
      <c r="DME32" s="397"/>
      <c r="DMF32" s="397"/>
      <c r="DMG32" s="397"/>
      <c r="DMH32" s="397"/>
      <c r="DMI32" s="397"/>
      <c r="DMJ32" s="397"/>
      <c r="DMK32" s="397"/>
      <c r="DML32" s="397"/>
      <c r="DMM32" s="397"/>
      <c r="DMN32" s="397"/>
      <c r="DMO32" s="397"/>
      <c r="DMP32" s="397"/>
      <c r="DMQ32" s="397"/>
      <c r="DMR32" s="397"/>
      <c r="DMS32" s="397"/>
      <c r="DMT32" s="397"/>
      <c r="DMU32" s="397"/>
      <c r="DMV32" s="397"/>
      <c r="DMW32" s="397"/>
      <c r="DMX32" s="397"/>
      <c r="DMY32" s="397"/>
      <c r="DMZ32" s="397"/>
      <c r="DNA32" s="397"/>
      <c r="DNB32" s="397"/>
      <c r="DNC32" s="397"/>
      <c r="DND32" s="397"/>
      <c r="DNE32" s="397"/>
      <c r="DNF32" s="397"/>
      <c r="DNG32" s="397"/>
      <c r="DNH32" s="397"/>
      <c r="DNI32" s="397"/>
      <c r="DNJ32" s="397"/>
      <c r="DNK32" s="397"/>
      <c r="DNL32" s="397"/>
      <c r="DNM32" s="397"/>
      <c r="DNN32" s="397"/>
      <c r="DNO32" s="397"/>
      <c r="DNP32" s="397"/>
      <c r="DNQ32" s="397"/>
      <c r="DNR32" s="397"/>
      <c r="DNS32" s="397"/>
      <c r="DNT32" s="397"/>
      <c r="DNU32" s="397"/>
      <c r="DNV32" s="397"/>
      <c r="DNW32" s="397"/>
      <c r="DNX32" s="397"/>
      <c r="DNY32" s="397"/>
      <c r="DNZ32" s="397"/>
      <c r="DOA32" s="397"/>
      <c r="DOB32" s="397"/>
      <c r="DOC32" s="397"/>
      <c r="DOD32" s="397"/>
      <c r="DOE32" s="397"/>
      <c r="DOF32" s="397"/>
      <c r="DOG32" s="397"/>
      <c r="DOH32" s="397"/>
      <c r="DOI32" s="397"/>
      <c r="DOJ32" s="397"/>
      <c r="DOK32" s="397"/>
      <c r="DOL32" s="397"/>
      <c r="DOM32" s="397"/>
      <c r="DON32" s="397"/>
      <c r="DOO32" s="397"/>
      <c r="DOP32" s="397"/>
      <c r="DOQ32" s="397"/>
      <c r="DOR32" s="397"/>
      <c r="DOS32" s="397"/>
      <c r="DOT32" s="397"/>
      <c r="DOU32" s="397"/>
      <c r="DOV32" s="397"/>
      <c r="DOW32" s="397"/>
      <c r="DOX32" s="397"/>
      <c r="DOY32" s="397"/>
      <c r="DOZ32" s="397"/>
      <c r="DPA32" s="397"/>
      <c r="DPB32" s="397"/>
      <c r="DPC32" s="397"/>
      <c r="DPD32" s="397"/>
      <c r="DPE32" s="397"/>
      <c r="DPF32" s="397"/>
      <c r="DPG32" s="397"/>
      <c r="DPH32" s="397"/>
      <c r="DPI32" s="397"/>
      <c r="DPJ32" s="397"/>
      <c r="DPK32" s="397"/>
      <c r="DPL32" s="397"/>
      <c r="DPM32" s="397"/>
      <c r="DPN32" s="397"/>
      <c r="DPO32" s="397"/>
      <c r="DPP32" s="397"/>
      <c r="DPQ32" s="397"/>
      <c r="DPR32" s="397"/>
      <c r="DPS32" s="397"/>
      <c r="DPT32" s="397"/>
      <c r="DPU32" s="397"/>
      <c r="DPV32" s="397"/>
      <c r="DPW32" s="397"/>
      <c r="DPX32" s="397"/>
      <c r="DPY32" s="397"/>
      <c r="DPZ32" s="397"/>
      <c r="DQA32" s="397"/>
      <c r="DQB32" s="397"/>
      <c r="DQC32" s="397"/>
      <c r="DQD32" s="397"/>
      <c r="DQE32" s="397"/>
      <c r="DQF32" s="397"/>
      <c r="DQG32" s="397"/>
      <c r="DQH32" s="397"/>
      <c r="DQI32" s="397"/>
      <c r="DQJ32" s="397"/>
      <c r="DQK32" s="397"/>
      <c r="DQL32" s="397"/>
      <c r="DQM32" s="397"/>
      <c r="DQN32" s="397"/>
      <c r="DQO32" s="397"/>
      <c r="DQP32" s="397"/>
      <c r="DQQ32" s="397"/>
      <c r="DQR32" s="397"/>
      <c r="DQS32" s="397"/>
      <c r="DQT32" s="397"/>
      <c r="DQU32" s="397"/>
      <c r="DQV32" s="397"/>
      <c r="DQW32" s="397"/>
      <c r="DQX32" s="397"/>
      <c r="DQY32" s="397"/>
      <c r="DQZ32" s="397"/>
      <c r="DRA32" s="397"/>
      <c r="DRB32" s="397"/>
      <c r="DRC32" s="397"/>
      <c r="DRD32" s="397"/>
      <c r="DRE32" s="397"/>
      <c r="DRF32" s="397"/>
      <c r="DRG32" s="397"/>
      <c r="DRH32" s="397"/>
      <c r="DRI32" s="397"/>
      <c r="DRJ32" s="397"/>
      <c r="DRK32" s="397"/>
      <c r="DRL32" s="397"/>
      <c r="DRM32" s="397"/>
      <c r="DRN32" s="397"/>
      <c r="DRO32" s="397"/>
      <c r="DRP32" s="397"/>
      <c r="DRQ32" s="397"/>
      <c r="DRR32" s="397"/>
      <c r="DRS32" s="397"/>
      <c r="DRT32" s="397"/>
      <c r="DRU32" s="397"/>
      <c r="DRV32" s="397"/>
      <c r="DRW32" s="397"/>
      <c r="DRX32" s="397"/>
      <c r="DRY32" s="397"/>
      <c r="DRZ32" s="397"/>
      <c r="DSA32" s="397"/>
      <c r="DSB32" s="397"/>
      <c r="DSC32" s="397"/>
      <c r="DSD32" s="397"/>
      <c r="DSE32" s="397"/>
      <c r="DSF32" s="397"/>
      <c r="DSG32" s="397"/>
      <c r="DSH32" s="397"/>
      <c r="DSI32" s="397"/>
      <c r="DSJ32" s="397"/>
      <c r="DSK32" s="397"/>
      <c r="DSL32" s="397"/>
      <c r="DSM32" s="397"/>
      <c r="DSN32" s="397"/>
      <c r="DSO32" s="397"/>
      <c r="DSP32" s="397"/>
      <c r="DSQ32" s="397"/>
      <c r="DSR32" s="397"/>
      <c r="DSS32" s="397"/>
      <c r="DST32" s="397"/>
      <c r="DSU32" s="397"/>
      <c r="DSV32" s="397"/>
      <c r="DSW32" s="397"/>
      <c r="DSX32" s="397"/>
      <c r="DSY32" s="397"/>
      <c r="DSZ32" s="397"/>
      <c r="DTA32" s="397"/>
      <c r="DTB32" s="397"/>
      <c r="DTC32" s="397"/>
      <c r="DTD32" s="397"/>
      <c r="DTE32" s="397"/>
      <c r="DTF32" s="397"/>
      <c r="DTG32" s="397"/>
      <c r="DTH32" s="397"/>
      <c r="DTI32" s="397"/>
      <c r="DTJ32" s="397"/>
      <c r="DTK32" s="397"/>
      <c r="DTL32" s="397"/>
      <c r="DTM32" s="397"/>
      <c r="DTN32" s="397"/>
      <c r="DTO32" s="397"/>
      <c r="DTP32" s="397"/>
      <c r="DTQ32" s="397"/>
      <c r="DTR32" s="397"/>
      <c r="DTS32" s="397"/>
      <c r="DTT32" s="397"/>
      <c r="DTU32" s="397"/>
      <c r="DTV32" s="397"/>
      <c r="DTW32" s="397"/>
      <c r="DTX32" s="397"/>
      <c r="DTY32" s="397"/>
      <c r="DTZ32" s="397"/>
      <c r="DUA32" s="397"/>
      <c r="DUB32" s="397"/>
      <c r="DUC32" s="397"/>
      <c r="DUD32" s="397"/>
      <c r="DUE32" s="397"/>
      <c r="DUF32" s="397"/>
      <c r="DUG32" s="397"/>
      <c r="DUH32" s="397"/>
      <c r="DUI32" s="397"/>
      <c r="DUJ32" s="397"/>
      <c r="DUK32" s="397"/>
      <c r="DUL32" s="397"/>
      <c r="DUM32" s="397"/>
      <c r="DUN32" s="397"/>
      <c r="DUO32" s="397"/>
      <c r="DUP32" s="397"/>
      <c r="DUQ32" s="397"/>
      <c r="DUR32" s="397"/>
      <c r="DUS32" s="397"/>
      <c r="DUT32" s="397"/>
      <c r="DUU32" s="397"/>
      <c r="DUV32" s="397"/>
      <c r="DUW32" s="397"/>
      <c r="DUX32" s="397"/>
      <c r="DUY32" s="397"/>
      <c r="DUZ32" s="397"/>
      <c r="DVA32" s="397"/>
      <c r="DVB32" s="397"/>
      <c r="DVC32" s="397"/>
      <c r="DVD32" s="397"/>
      <c r="DVE32" s="397"/>
      <c r="DVF32" s="397"/>
      <c r="DVG32" s="397"/>
      <c r="DVH32" s="397"/>
      <c r="DVI32" s="397"/>
      <c r="DVJ32" s="397"/>
      <c r="DVK32" s="397"/>
      <c r="DVL32" s="397"/>
      <c r="DVM32" s="397"/>
      <c r="DVN32" s="397"/>
      <c r="DVO32" s="397"/>
      <c r="DVP32" s="397"/>
      <c r="DVQ32" s="397"/>
      <c r="DVR32" s="397"/>
      <c r="DVS32" s="397"/>
      <c r="DVT32" s="397"/>
      <c r="DVU32" s="397"/>
      <c r="DVV32" s="397"/>
      <c r="DVW32" s="397"/>
      <c r="DVX32" s="397"/>
      <c r="DVY32" s="397"/>
      <c r="DVZ32" s="397"/>
      <c r="DWA32" s="397"/>
      <c r="DWB32" s="397"/>
      <c r="DWC32" s="397"/>
      <c r="DWD32" s="397"/>
      <c r="DWE32" s="397"/>
      <c r="DWF32" s="397"/>
      <c r="DWG32" s="397"/>
      <c r="DWH32" s="397"/>
      <c r="DWI32" s="397"/>
      <c r="DWJ32" s="397"/>
      <c r="DWK32" s="397"/>
      <c r="DWL32" s="397"/>
      <c r="DWM32" s="397"/>
      <c r="DWN32" s="397"/>
      <c r="DWO32" s="397"/>
      <c r="DWP32" s="397"/>
      <c r="DWQ32" s="397"/>
      <c r="DWR32" s="397"/>
      <c r="DWS32" s="397"/>
      <c r="DWT32" s="397"/>
      <c r="DWU32" s="397"/>
      <c r="DWV32" s="397"/>
      <c r="DWW32" s="397"/>
      <c r="DWX32" s="397"/>
      <c r="DWY32" s="397"/>
      <c r="DWZ32" s="397"/>
      <c r="DXA32" s="397"/>
      <c r="DXB32" s="397"/>
      <c r="DXC32" s="397"/>
      <c r="DXD32" s="397"/>
      <c r="DXE32" s="397"/>
      <c r="DXF32" s="397"/>
      <c r="DXG32" s="397"/>
      <c r="DXH32" s="397"/>
      <c r="DXI32" s="397"/>
      <c r="DXJ32" s="397"/>
      <c r="DXK32" s="397"/>
      <c r="DXL32" s="397"/>
      <c r="DXM32" s="397"/>
      <c r="DXN32" s="397"/>
      <c r="DXO32" s="397"/>
      <c r="DXP32" s="397"/>
      <c r="DXQ32" s="397"/>
      <c r="DXR32" s="397"/>
      <c r="DXS32" s="397"/>
      <c r="DXT32" s="397"/>
      <c r="DXU32" s="397"/>
      <c r="DXV32" s="397"/>
      <c r="DXW32" s="397"/>
      <c r="DXX32" s="397"/>
      <c r="DXY32" s="397"/>
      <c r="DXZ32" s="397"/>
      <c r="DYA32" s="397"/>
      <c r="DYB32" s="397"/>
      <c r="DYC32" s="397"/>
      <c r="DYD32" s="397"/>
      <c r="DYE32" s="397"/>
      <c r="DYF32" s="397"/>
      <c r="DYG32" s="397"/>
      <c r="DYH32" s="397"/>
      <c r="DYI32" s="397"/>
      <c r="DYJ32" s="397"/>
      <c r="DYK32" s="397"/>
      <c r="DYL32" s="397"/>
      <c r="DYM32" s="397"/>
      <c r="DYN32" s="397"/>
      <c r="DYO32" s="397"/>
      <c r="DYP32" s="397"/>
      <c r="DYQ32" s="397"/>
      <c r="DYR32" s="397"/>
      <c r="DYS32" s="397"/>
      <c r="DYT32" s="397"/>
      <c r="DYU32" s="397"/>
      <c r="DYV32" s="397"/>
      <c r="DYW32" s="397"/>
      <c r="DYX32" s="397"/>
      <c r="DYY32" s="397"/>
      <c r="DYZ32" s="397"/>
      <c r="DZA32" s="397"/>
      <c r="DZB32" s="397"/>
      <c r="DZC32" s="397"/>
      <c r="DZD32" s="397"/>
      <c r="DZE32" s="397"/>
      <c r="DZF32" s="397"/>
      <c r="DZG32" s="397"/>
      <c r="DZH32" s="397"/>
      <c r="DZI32" s="397"/>
      <c r="DZJ32" s="397"/>
      <c r="DZK32" s="397"/>
      <c r="DZL32" s="397"/>
      <c r="DZM32" s="397"/>
      <c r="DZN32" s="397"/>
      <c r="DZO32" s="397"/>
      <c r="DZP32" s="397"/>
      <c r="DZQ32" s="397"/>
      <c r="DZR32" s="397"/>
      <c r="DZS32" s="397"/>
      <c r="DZT32" s="397"/>
      <c r="DZU32" s="397"/>
      <c r="DZV32" s="397"/>
      <c r="DZW32" s="397"/>
      <c r="DZX32" s="397"/>
      <c r="DZY32" s="397"/>
      <c r="DZZ32" s="397"/>
      <c r="EAA32" s="397"/>
      <c r="EAB32" s="397"/>
      <c r="EAC32" s="397"/>
      <c r="EAD32" s="397"/>
      <c r="EAE32" s="397"/>
      <c r="EAF32" s="397"/>
      <c r="EAG32" s="397"/>
      <c r="EAH32" s="397"/>
      <c r="EAI32" s="397"/>
      <c r="EAJ32" s="397"/>
      <c r="EAK32" s="397"/>
      <c r="EAL32" s="397"/>
      <c r="EAM32" s="397"/>
      <c r="EAN32" s="397"/>
      <c r="EAO32" s="397"/>
      <c r="EAP32" s="397"/>
      <c r="EAQ32" s="397"/>
      <c r="EAR32" s="397"/>
      <c r="EAS32" s="397"/>
      <c r="EAT32" s="397"/>
      <c r="EAU32" s="397"/>
      <c r="EAV32" s="397"/>
      <c r="EAW32" s="397"/>
      <c r="EAX32" s="397"/>
      <c r="EAY32" s="397"/>
      <c r="EAZ32" s="397"/>
      <c r="EBA32" s="397"/>
      <c r="EBB32" s="397"/>
      <c r="EBC32" s="397"/>
      <c r="EBD32" s="397"/>
      <c r="EBE32" s="397"/>
      <c r="EBF32" s="397"/>
      <c r="EBG32" s="397"/>
      <c r="EBH32" s="397"/>
      <c r="EBI32" s="397"/>
      <c r="EBJ32" s="397"/>
      <c r="EBK32" s="397"/>
      <c r="EBL32" s="397"/>
      <c r="EBM32" s="397"/>
      <c r="EBN32" s="397"/>
      <c r="EBO32" s="397"/>
      <c r="EBP32" s="397"/>
      <c r="EBQ32" s="397"/>
      <c r="EBR32" s="397"/>
      <c r="EBS32" s="397"/>
      <c r="EBT32" s="397"/>
      <c r="EBU32" s="397"/>
      <c r="EBV32" s="397"/>
      <c r="EBW32" s="397"/>
      <c r="EBX32" s="397"/>
      <c r="EBY32" s="397"/>
      <c r="EBZ32" s="397"/>
      <c r="ECA32" s="397"/>
      <c r="ECB32" s="397"/>
      <c r="ECC32" s="397"/>
      <c r="ECD32" s="397"/>
      <c r="ECE32" s="397"/>
      <c r="ECF32" s="397"/>
      <c r="ECG32" s="397"/>
      <c r="ECH32" s="397"/>
      <c r="ECI32" s="397"/>
      <c r="ECJ32" s="397"/>
      <c r="ECK32" s="397"/>
      <c r="ECL32" s="397"/>
      <c r="ECM32" s="397"/>
      <c r="ECN32" s="397"/>
      <c r="ECO32" s="397"/>
      <c r="ECP32" s="397"/>
      <c r="ECQ32" s="397"/>
      <c r="ECR32" s="397"/>
      <c r="ECS32" s="397"/>
      <c r="ECT32" s="397"/>
      <c r="ECU32" s="397"/>
      <c r="ECV32" s="397"/>
      <c r="ECW32" s="397"/>
      <c r="ECX32" s="397"/>
      <c r="ECY32" s="397"/>
      <c r="ECZ32" s="397"/>
      <c r="EDA32" s="397"/>
      <c r="EDB32" s="397"/>
      <c r="EDC32" s="397"/>
      <c r="EDD32" s="397"/>
      <c r="EDE32" s="397"/>
      <c r="EDF32" s="397"/>
      <c r="EDG32" s="397"/>
      <c r="EDH32" s="397"/>
      <c r="EDI32" s="397"/>
      <c r="EDJ32" s="397"/>
      <c r="EDK32" s="397"/>
      <c r="EDL32" s="397"/>
      <c r="EDM32" s="397"/>
      <c r="EDN32" s="397"/>
      <c r="EDO32" s="397"/>
      <c r="EDP32" s="397"/>
      <c r="EDQ32" s="397"/>
      <c r="EDR32" s="397"/>
      <c r="EDS32" s="397"/>
      <c r="EDT32" s="397"/>
      <c r="EDU32" s="397"/>
      <c r="EDV32" s="397"/>
      <c r="EDW32" s="397"/>
      <c r="EDX32" s="397"/>
      <c r="EDY32" s="397"/>
      <c r="EDZ32" s="397"/>
      <c r="EEA32" s="397"/>
      <c r="EEB32" s="397"/>
      <c r="EEC32" s="397"/>
      <c r="EED32" s="397"/>
      <c r="EEE32" s="397"/>
      <c r="EEF32" s="397"/>
      <c r="EEG32" s="397"/>
      <c r="EEH32" s="397"/>
      <c r="EEI32" s="397"/>
      <c r="EEJ32" s="397"/>
      <c r="EEK32" s="397"/>
      <c r="EEL32" s="397"/>
      <c r="EEM32" s="397"/>
      <c r="EEN32" s="397"/>
      <c r="EEO32" s="397"/>
      <c r="EEP32" s="397"/>
      <c r="EEQ32" s="397"/>
      <c r="EER32" s="397"/>
      <c r="EES32" s="397"/>
      <c r="EET32" s="397"/>
      <c r="EEU32" s="397"/>
      <c r="EEV32" s="397"/>
      <c r="EEW32" s="397"/>
      <c r="EEX32" s="397"/>
      <c r="EEY32" s="397"/>
      <c r="EEZ32" s="397"/>
      <c r="EFA32" s="397"/>
      <c r="EFB32" s="397"/>
      <c r="EFC32" s="397"/>
      <c r="EFD32" s="397"/>
      <c r="EFE32" s="397"/>
      <c r="EFF32" s="397"/>
      <c r="EFG32" s="397"/>
      <c r="EFH32" s="397"/>
      <c r="EFI32" s="397"/>
      <c r="EFJ32" s="397"/>
      <c r="EFK32" s="397"/>
      <c r="EFL32" s="397"/>
      <c r="EFM32" s="397"/>
      <c r="EFN32" s="397"/>
      <c r="EFO32" s="397"/>
      <c r="EFP32" s="397"/>
      <c r="EFQ32" s="397"/>
      <c r="EFR32" s="397"/>
      <c r="EFS32" s="397"/>
      <c r="EFT32" s="397"/>
      <c r="EFU32" s="397"/>
      <c r="EFV32" s="397"/>
      <c r="EFW32" s="397"/>
      <c r="EFX32" s="397"/>
      <c r="EFY32" s="397"/>
      <c r="EFZ32" s="397"/>
      <c r="EGA32" s="397"/>
      <c r="EGB32" s="397"/>
      <c r="EGC32" s="397"/>
      <c r="EGD32" s="397"/>
      <c r="EGE32" s="397"/>
      <c r="EGF32" s="397"/>
      <c r="EGG32" s="397"/>
      <c r="EGH32" s="397"/>
      <c r="EGI32" s="397"/>
      <c r="EGJ32" s="397"/>
      <c r="EGK32" s="397"/>
      <c r="EGL32" s="397"/>
      <c r="EGM32" s="397"/>
      <c r="EGN32" s="397"/>
      <c r="EGO32" s="397"/>
      <c r="EGP32" s="397"/>
      <c r="EGQ32" s="397"/>
      <c r="EGR32" s="397"/>
      <c r="EGS32" s="397"/>
      <c r="EGT32" s="397"/>
      <c r="EGU32" s="397"/>
      <c r="EGV32" s="397"/>
      <c r="EGW32" s="397"/>
      <c r="EGX32" s="397"/>
      <c r="EGY32" s="397"/>
      <c r="EGZ32" s="397"/>
      <c r="EHA32" s="397"/>
      <c r="EHB32" s="397"/>
      <c r="EHC32" s="397"/>
      <c r="EHD32" s="397"/>
      <c r="EHE32" s="397"/>
      <c r="EHF32" s="397"/>
      <c r="EHG32" s="397"/>
      <c r="EHH32" s="397"/>
      <c r="EHI32" s="397"/>
      <c r="EHJ32" s="397"/>
      <c r="EHK32" s="397"/>
      <c r="EHL32" s="397"/>
      <c r="EHM32" s="397"/>
      <c r="EHN32" s="397"/>
      <c r="EHO32" s="397"/>
      <c r="EHP32" s="397"/>
      <c r="EHQ32" s="397"/>
      <c r="EHR32" s="397"/>
      <c r="EHS32" s="397"/>
      <c r="EHT32" s="397"/>
      <c r="EHU32" s="397"/>
      <c r="EHV32" s="397"/>
      <c r="EHW32" s="397"/>
      <c r="EHX32" s="397"/>
      <c r="EHY32" s="397"/>
      <c r="EHZ32" s="397"/>
      <c r="EIA32" s="397"/>
      <c r="EIB32" s="397"/>
      <c r="EIC32" s="397"/>
      <c r="EID32" s="397"/>
      <c r="EIE32" s="397"/>
      <c r="EIF32" s="397"/>
      <c r="EIG32" s="397"/>
      <c r="EIH32" s="397"/>
      <c r="EII32" s="397"/>
      <c r="EIJ32" s="397"/>
      <c r="EIK32" s="397"/>
      <c r="EIL32" s="397"/>
      <c r="EIM32" s="397"/>
      <c r="EIN32" s="397"/>
      <c r="EIO32" s="397"/>
      <c r="EIP32" s="397"/>
      <c r="EIQ32" s="397"/>
      <c r="EIR32" s="397"/>
      <c r="EIS32" s="397"/>
      <c r="EIT32" s="397"/>
      <c r="EIU32" s="397"/>
      <c r="EIV32" s="397"/>
      <c r="EIW32" s="397"/>
      <c r="EIX32" s="397"/>
      <c r="EIY32" s="397"/>
      <c r="EIZ32" s="397"/>
      <c r="EJA32" s="397"/>
      <c r="EJB32" s="397"/>
      <c r="EJC32" s="397"/>
      <c r="EJD32" s="397"/>
      <c r="EJE32" s="397"/>
      <c r="EJF32" s="397"/>
      <c r="EJG32" s="397"/>
      <c r="EJH32" s="397"/>
      <c r="EJI32" s="397"/>
      <c r="EJJ32" s="397"/>
      <c r="EJK32" s="397"/>
      <c r="EJL32" s="397"/>
      <c r="EJM32" s="397"/>
      <c r="EJN32" s="397"/>
      <c r="EJO32" s="397"/>
      <c r="EJP32" s="397"/>
      <c r="EJQ32" s="397"/>
      <c r="EJR32" s="397"/>
      <c r="EJS32" s="397"/>
      <c r="EJT32" s="397"/>
      <c r="EJU32" s="397"/>
      <c r="EJV32" s="397"/>
      <c r="EJW32" s="397"/>
      <c r="EJX32" s="397"/>
      <c r="EJY32" s="397"/>
      <c r="EJZ32" s="397"/>
      <c r="EKA32" s="397"/>
      <c r="EKB32" s="397"/>
      <c r="EKC32" s="397"/>
      <c r="EKD32" s="397"/>
      <c r="EKE32" s="397"/>
      <c r="EKF32" s="397"/>
      <c r="EKG32" s="397"/>
      <c r="EKH32" s="397"/>
      <c r="EKI32" s="397"/>
      <c r="EKJ32" s="397"/>
      <c r="EKK32" s="397"/>
      <c r="EKL32" s="397"/>
      <c r="EKM32" s="397"/>
      <c r="EKN32" s="397"/>
      <c r="EKO32" s="397"/>
      <c r="EKP32" s="397"/>
      <c r="EKQ32" s="397"/>
      <c r="EKR32" s="397"/>
      <c r="EKS32" s="397"/>
      <c r="EKT32" s="397"/>
      <c r="EKU32" s="397"/>
      <c r="EKV32" s="397"/>
      <c r="EKW32" s="397"/>
      <c r="EKX32" s="397"/>
      <c r="EKY32" s="397"/>
      <c r="EKZ32" s="397"/>
      <c r="ELA32" s="397"/>
      <c r="ELB32" s="397"/>
      <c r="ELC32" s="397"/>
      <c r="ELD32" s="397"/>
      <c r="ELE32" s="397"/>
      <c r="ELF32" s="397"/>
      <c r="ELG32" s="397"/>
      <c r="ELH32" s="397"/>
      <c r="ELI32" s="397"/>
      <c r="ELJ32" s="397"/>
      <c r="ELK32" s="397"/>
      <c r="ELL32" s="397"/>
      <c r="ELM32" s="397"/>
      <c r="ELN32" s="397"/>
      <c r="ELO32" s="397"/>
      <c r="ELP32" s="397"/>
      <c r="ELQ32" s="397"/>
      <c r="ELR32" s="397"/>
      <c r="ELS32" s="397"/>
      <c r="ELT32" s="397"/>
      <c r="ELU32" s="397"/>
      <c r="ELV32" s="397"/>
      <c r="ELW32" s="397"/>
      <c r="ELX32" s="397"/>
      <c r="ELY32" s="397"/>
      <c r="ELZ32" s="397"/>
      <c r="EMA32" s="397"/>
      <c r="EMB32" s="397"/>
      <c r="EMC32" s="397"/>
      <c r="EMD32" s="397"/>
      <c r="EME32" s="397"/>
      <c r="EMF32" s="397"/>
      <c r="EMG32" s="397"/>
      <c r="EMH32" s="397"/>
      <c r="EMI32" s="397"/>
      <c r="EMJ32" s="397"/>
      <c r="EMK32" s="397"/>
      <c r="EML32" s="397"/>
      <c r="EMM32" s="397"/>
      <c r="EMN32" s="397"/>
      <c r="EMO32" s="397"/>
      <c r="EMP32" s="397"/>
      <c r="EMQ32" s="397"/>
      <c r="EMR32" s="397"/>
      <c r="EMS32" s="397"/>
      <c r="EMT32" s="397"/>
      <c r="EMU32" s="397"/>
      <c r="EMV32" s="397"/>
      <c r="EMW32" s="397"/>
      <c r="EMX32" s="397"/>
      <c r="EMY32" s="397"/>
      <c r="EMZ32" s="397"/>
      <c r="ENA32" s="397"/>
      <c r="ENB32" s="397"/>
      <c r="ENC32" s="397"/>
      <c r="END32" s="397"/>
      <c r="ENE32" s="397"/>
      <c r="ENF32" s="397"/>
      <c r="ENG32" s="397"/>
      <c r="ENH32" s="397"/>
      <c r="ENI32" s="397"/>
      <c r="ENJ32" s="397"/>
      <c r="ENK32" s="397"/>
      <c r="ENL32" s="397"/>
      <c r="ENM32" s="397"/>
      <c r="ENN32" s="397"/>
      <c r="ENO32" s="397"/>
      <c r="ENP32" s="397"/>
      <c r="ENQ32" s="397"/>
      <c r="ENR32" s="397"/>
      <c r="ENS32" s="397"/>
      <c r="ENT32" s="397"/>
      <c r="ENU32" s="397"/>
      <c r="ENV32" s="397"/>
      <c r="ENW32" s="397"/>
      <c r="ENX32" s="397"/>
      <c r="ENY32" s="397"/>
      <c r="ENZ32" s="397"/>
      <c r="EOA32" s="397"/>
      <c r="EOB32" s="397"/>
      <c r="EOC32" s="397"/>
      <c r="EOD32" s="397"/>
      <c r="EOE32" s="397"/>
      <c r="EOF32" s="397"/>
      <c r="EOG32" s="397"/>
      <c r="EOH32" s="397"/>
      <c r="EOI32" s="397"/>
      <c r="EOJ32" s="397"/>
      <c r="EOK32" s="397"/>
      <c r="EOL32" s="397"/>
      <c r="EOM32" s="397"/>
      <c r="EON32" s="397"/>
      <c r="EOO32" s="397"/>
      <c r="EOP32" s="397"/>
      <c r="EOQ32" s="397"/>
      <c r="EOR32" s="397"/>
      <c r="EOS32" s="397"/>
      <c r="EOT32" s="397"/>
      <c r="EOU32" s="397"/>
      <c r="EOV32" s="397"/>
      <c r="EOW32" s="397"/>
      <c r="EOX32" s="397"/>
      <c r="EOY32" s="397"/>
      <c r="EOZ32" s="397"/>
      <c r="EPA32" s="397"/>
      <c r="EPB32" s="397"/>
      <c r="EPC32" s="397"/>
      <c r="EPD32" s="397"/>
      <c r="EPE32" s="397"/>
      <c r="EPF32" s="397"/>
      <c r="EPG32" s="397"/>
      <c r="EPH32" s="397"/>
      <c r="EPI32" s="397"/>
      <c r="EPJ32" s="397"/>
      <c r="EPK32" s="397"/>
      <c r="EPL32" s="397"/>
      <c r="EPM32" s="397"/>
      <c r="EPN32" s="397"/>
      <c r="EPO32" s="397"/>
      <c r="EPP32" s="397"/>
      <c r="EPQ32" s="397"/>
      <c r="EPR32" s="397"/>
      <c r="EPS32" s="397"/>
      <c r="EPT32" s="397"/>
      <c r="EPU32" s="397"/>
      <c r="EPV32" s="397"/>
      <c r="EPW32" s="397"/>
      <c r="EPX32" s="397"/>
      <c r="EPY32" s="397"/>
      <c r="EPZ32" s="397"/>
      <c r="EQA32" s="397"/>
      <c r="EQB32" s="397"/>
      <c r="EQC32" s="397"/>
      <c r="EQD32" s="397"/>
      <c r="EQE32" s="397"/>
      <c r="EQF32" s="397"/>
      <c r="EQG32" s="397"/>
      <c r="EQH32" s="397"/>
      <c r="EQI32" s="397"/>
      <c r="EQJ32" s="397"/>
      <c r="EQK32" s="397"/>
      <c r="EQL32" s="397"/>
      <c r="EQM32" s="397"/>
      <c r="EQN32" s="397"/>
      <c r="EQO32" s="397"/>
      <c r="EQP32" s="397"/>
      <c r="EQQ32" s="397"/>
      <c r="EQR32" s="397"/>
      <c r="EQS32" s="397"/>
      <c r="EQT32" s="397"/>
      <c r="EQU32" s="397"/>
      <c r="EQV32" s="397"/>
      <c r="EQW32" s="397"/>
      <c r="EQX32" s="397"/>
      <c r="EQY32" s="397"/>
      <c r="EQZ32" s="397"/>
      <c r="ERA32" s="397"/>
      <c r="ERB32" s="397"/>
      <c r="ERC32" s="397"/>
      <c r="ERD32" s="397"/>
      <c r="ERE32" s="397"/>
      <c r="ERF32" s="397"/>
      <c r="ERG32" s="397"/>
      <c r="ERH32" s="397"/>
      <c r="ERI32" s="397"/>
      <c r="ERJ32" s="397"/>
      <c r="ERK32" s="397"/>
      <c r="ERL32" s="397"/>
      <c r="ERM32" s="397"/>
      <c r="ERN32" s="397"/>
      <c r="ERO32" s="397"/>
      <c r="ERP32" s="397"/>
      <c r="ERQ32" s="397"/>
      <c r="ERR32" s="397"/>
      <c r="ERS32" s="397"/>
      <c r="ERT32" s="397"/>
      <c r="ERU32" s="397"/>
      <c r="ERV32" s="397"/>
      <c r="ERW32" s="397"/>
      <c r="ERX32" s="397"/>
      <c r="ERY32" s="397"/>
      <c r="ERZ32" s="397"/>
      <c r="ESA32" s="397"/>
      <c r="ESB32" s="397"/>
      <c r="ESC32" s="397"/>
      <c r="ESD32" s="397"/>
      <c r="ESE32" s="397"/>
      <c r="ESF32" s="397"/>
      <c r="ESG32" s="397"/>
      <c r="ESH32" s="397"/>
      <c r="ESI32" s="397"/>
      <c r="ESJ32" s="397"/>
      <c r="ESK32" s="397"/>
      <c r="ESL32" s="397"/>
      <c r="ESM32" s="397"/>
      <c r="ESN32" s="397"/>
      <c r="ESO32" s="397"/>
      <c r="ESP32" s="397"/>
      <c r="ESQ32" s="397"/>
      <c r="ESR32" s="397"/>
      <c r="ESS32" s="397"/>
      <c r="EST32" s="397"/>
      <c r="ESU32" s="397"/>
      <c r="ESV32" s="397"/>
      <c r="ESW32" s="397"/>
      <c r="ESX32" s="397"/>
      <c r="ESY32" s="397"/>
      <c r="ESZ32" s="397"/>
      <c r="ETA32" s="397"/>
      <c r="ETB32" s="397"/>
      <c r="ETC32" s="397"/>
      <c r="ETD32" s="397"/>
      <c r="ETE32" s="397"/>
      <c r="ETF32" s="397"/>
      <c r="ETG32" s="397"/>
      <c r="ETH32" s="397"/>
      <c r="ETI32" s="397"/>
      <c r="ETJ32" s="397"/>
      <c r="ETK32" s="397"/>
      <c r="ETL32" s="397"/>
      <c r="ETM32" s="397"/>
      <c r="ETN32" s="397"/>
      <c r="ETO32" s="397"/>
      <c r="ETP32" s="397"/>
      <c r="ETQ32" s="397"/>
      <c r="ETR32" s="397"/>
      <c r="ETS32" s="397"/>
      <c r="ETT32" s="397"/>
      <c r="ETU32" s="397"/>
      <c r="ETV32" s="397"/>
      <c r="ETW32" s="397"/>
      <c r="ETX32" s="397"/>
      <c r="ETY32" s="397"/>
      <c r="ETZ32" s="397"/>
      <c r="EUA32" s="397"/>
      <c r="EUB32" s="397"/>
      <c r="EUC32" s="397"/>
      <c r="EUD32" s="397"/>
      <c r="EUE32" s="397"/>
      <c r="EUF32" s="397"/>
      <c r="EUG32" s="397"/>
      <c r="EUH32" s="397"/>
      <c r="EUI32" s="397"/>
      <c r="EUJ32" s="397"/>
      <c r="EUK32" s="397"/>
      <c r="EUL32" s="397"/>
      <c r="EUM32" s="397"/>
      <c r="EUN32" s="397"/>
      <c r="EUO32" s="397"/>
      <c r="EUP32" s="397"/>
      <c r="EUQ32" s="397"/>
      <c r="EUR32" s="397"/>
      <c r="EUS32" s="397"/>
      <c r="EUT32" s="397"/>
      <c r="EUU32" s="397"/>
      <c r="EUV32" s="397"/>
      <c r="EUW32" s="397"/>
      <c r="EUX32" s="397"/>
      <c r="EUY32" s="397"/>
      <c r="EUZ32" s="397"/>
      <c r="EVA32" s="397"/>
      <c r="EVB32" s="397"/>
      <c r="EVC32" s="397"/>
      <c r="EVD32" s="397"/>
      <c r="EVE32" s="397"/>
      <c r="EVF32" s="397"/>
      <c r="EVG32" s="397"/>
      <c r="EVH32" s="397"/>
      <c r="EVI32" s="397"/>
      <c r="EVJ32" s="397"/>
      <c r="EVK32" s="397"/>
      <c r="EVL32" s="397"/>
      <c r="EVM32" s="397"/>
      <c r="EVN32" s="397"/>
      <c r="EVO32" s="397"/>
      <c r="EVP32" s="397"/>
      <c r="EVQ32" s="397"/>
      <c r="EVR32" s="397"/>
      <c r="EVS32" s="397"/>
      <c r="EVT32" s="397"/>
      <c r="EVU32" s="397"/>
      <c r="EVV32" s="397"/>
      <c r="EVW32" s="397"/>
      <c r="EVX32" s="397"/>
      <c r="EVY32" s="397"/>
      <c r="EVZ32" s="397"/>
      <c r="EWA32" s="397"/>
      <c r="EWB32" s="397"/>
      <c r="EWC32" s="397"/>
      <c r="EWD32" s="397"/>
      <c r="EWE32" s="397"/>
      <c r="EWF32" s="397"/>
      <c r="EWG32" s="397"/>
      <c r="EWH32" s="397"/>
      <c r="EWI32" s="397"/>
      <c r="EWJ32" s="397"/>
      <c r="EWK32" s="397"/>
      <c r="EWL32" s="397"/>
      <c r="EWM32" s="397"/>
      <c r="EWN32" s="397"/>
      <c r="EWO32" s="397"/>
      <c r="EWP32" s="397"/>
      <c r="EWQ32" s="397"/>
      <c r="EWR32" s="397"/>
      <c r="EWS32" s="397"/>
      <c r="EWT32" s="397"/>
      <c r="EWU32" s="397"/>
      <c r="EWV32" s="397"/>
      <c r="EWW32" s="397"/>
      <c r="EWX32" s="397"/>
      <c r="EWY32" s="397"/>
      <c r="EWZ32" s="397"/>
      <c r="EXA32" s="397"/>
      <c r="EXB32" s="397"/>
      <c r="EXC32" s="397"/>
      <c r="EXD32" s="397"/>
      <c r="EXE32" s="397"/>
      <c r="EXF32" s="397"/>
      <c r="EXG32" s="397"/>
      <c r="EXH32" s="397"/>
      <c r="EXI32" s="397"/>
      <c r="EXJ32" s="397"/>
      <c r="EXK32" s="397"/>
      <c r="EXL32" s="397"/>
      <c r="EXM32" s="397"/>
      <c r="EXN32" s="397"/>
      <c r="EXO32" s="397"/>
      <c r="EXP32" s="397"/>
      <c r="EXQ32" s="397"/>
      <c r="EXR32" s="397"/>
      <c r="EXS32" s="397"/>
      <c r="EXT32" s="397"/>
      <c r="EXU32" s="397"/>
      <c r="EXV32" s="397"/>
      <c r="EXW32" s="397"/>
      <c r="EXX32" s="397"/>
      <c r="EXY32" s="397"/>
      <c r="EXZ32" s="397"/>
      <c r="EYA32" s="397"/>
      <c r="EYB32" s="397"/>
      <c r="EYC32" s="397"/>
      <c r="EYD32" s="397"/>
      <c r="EYE32" s="397"/>
      <c r="EYF32" s="397"/>
      <c r="EYG32" s="397"/>
      <c r="EYH32" s="397"/>
      <c r="EYI32" s="397"/>
      <c r="EYJ32" s="397"/>
      <c r="EYK32" s="397"/>
      <c r="EYL32" s="397"/>
      <c r="EYM32" s="397"/>
      <c r="EYN32" s="397"/>
      <c r="EYO32" s="397"/>
      <c r="EYP32" s="397"/>
      <c r="EYQ32" s="397"/>
      <c r="EYR32" s="397"/>
      <c r="EYS32" s="397"/>
      <c r="EYT32" s="397"/>
      <c r="EYU32" s="397"/>
      <c r="EYV32" s="397"/>
      <c r="EYW32" s="397"/>
      <c r="EYX32" s="397"/>
      <c r="EYY32" s="397"/>
      <c r="EYZ32" s="397"/>
      <c r="EZA32" s="397"/>
      <c r="EZB32" s="397"/>
      <c r="EZC32" s="397"/>
      <c r="EZD32" s="397"/>
      <c r="EZE32" s="397"/>
      <c r="EZF32" s="397"/>
      <c r="EZG32" s="397"/>
      <c r="EZH32" s="397"/>
      <c r="EZI32" s="397"/>
      <c r="EZJ32" s="397"/>
      <c r="EZK32" s="397"/>
      <c r="EZL32" s="397"/>
      <c r="EZM32" s="397"/>
      <c r="EZN32" s="397"/>
      <c r="EZO32" s="397"/>
      <c r="EZP32" s="397"/>
      <c r="EZQ32" s="397"/>
      <c r="EZR32" s="397"/>
      <c r="EZS32" s="397"/>
      <c r="EZT32" s="397"/>
      <c r="EZU32" s="397"/>
      <c r="EZV32" s="397"/>
      <c r="EZW32" s="397"/>
      <c r="EZX32" s="397"/>
      <c r="EZY32" s="397"/>
      <c r="EZZ32" s="397"/>
      <c r="FAA32" s="397"/>
      <c r="FAB32" s="397"/>
      <c r="FAC32" s="397"/>
      <c r="FAD32" s="397"/>
      <c r="FAE32" s="397"/>
      <c r="FAF32" s="397"/>
      <c r="FAG32" s="397"/>
      <c r="FAH32" s="397"/>
      <c r="FAI32" s="397"/>
      <c r="FAJ32" s="397"/>
      <c r="FAK32" s="397"/>
      <c r="FAL32" s="397"/>
      <c r="FAM32" s="397"/>
      <c r="FAN32" s="397"/>
      <c r="FAO32" s="397"/>
      <c r="FAP32" s="397"/>
      <c r="FAQ32" s="397"/>
      <c r="FAR32" s="397"/>
      <c r="FAS32" s="397"/>
      <c r="FAT32" s="397"/>
      <c r="FAU32" s="397"/>
      <c r="FAV32" s="397"/>
      <c r="FAW32" s="397"/>
      <c r="FAX32" s="397"/>
      <c r="FAY32" s="397"/>
      <c r="FAZ32" s="397"/>
      <c r="FBA32" s="397"/>
      <c r="FBB32" s="397"/>
      <c r="FBC32" s="397"/>
      <c r="FBD32" s="397"/>
      <c r="FBE32" s="397"/>
      <c r="FBF32" s="397"/>
      <c r="FBG32" s="397"/>
      <c r="FBH32" s="397"/>
      <c r="FBI32" s="397"/>
      <c r="FBJ32" s="397"/>
      <c r="FBK32" s="397"/>
      <c r="FBL32" s="397"/>
      <c r="FBM32" s="397"/>
      <c r="FBN32" s="397"/>
      <c r="FBO32" s="397"/>
      <c r="FBP32" s="397"/>
      <c r="FBQ32" s="397"/>
      <c r="FBR32" s="397"/>
      <c r="FBS32" s="397"/>
      <c r="FBT32" s="397"/>
      <c r="FBU32" s="397"/>
      <c r="FBV32" s="397"/>
      <c r="FBW32" s="397"/>
      <c r="FBX32" s="397"/>
      <c r="FBY32" s="397"/>
      <c r="FBZ32" s="397"/>
      <c r="FCA32" s="397"/>
      <c r="FCB32" s="397"/>
      <c r="FCC32" s="397"/>
      <c r="FCD32" s="397"/>
      <c r="FCE32" s="397"/>
      <c r="FCF32" s="397"/>
      <c r="FCG32" s="397"/>
      <c r="FCH32" s="397"/>
      <c r="FCI32" s="397"/>
      <c r="FCJ32" s="397"/>
      <c r="FCK32" s="397"/>
      <c r="FCL32" s="397"/>
      <c r="FCM32" s="397"/>
      <c r="FCN32" s="397"/>
      <c r="FCO32" s="397"/>
      <c r="FCP32" s="397"/>
      <c r="FCQ32" s="397"/>
      <c r="FCR32" s="397"/>
      <c r="FCS32" s="397"/>
      <c r="FCT32" s="397"/>
      <c r="FCU32" s="397"/>
      <c r="FCV32" s="397"/>
      <c r="FCW32" s="397"/>
      <c r="FCX32" s="397"/>
      <c r="FCY32" s="397"/>
      <c r="FCZ32" s="397"/>
      <c r="FDA32" s="397"/>
      <c r="FDB32" s="397"/>
      <c r="FDC32" s="397"/>
      <c r="FDD32" s="397"/>
      <c r="FDE32" s="397"/>
      <c r="FDF32" s="397"/>
      <c r="FDG32" s="397"/>
      <c r="FDH32" s="397"/>
      <c r="FDI32" s="397"/>
      <c r="FDJ32" s="397"/>
      <c r="FDK32" s="397"/>
      <c r="FDL32" s="397"/>
      <c r="FDM32" s="397"/>
      <c r="FDN32" s="397"/>
      <c r="FDO32" s="397"/>
      <c r="FDP32" s="397"/>
      <c r="FDQ32" s="397"/>
      <c r="FDR32" s="397"/>
      <c r="FDS32" s="397"/>
      <c r="FDT32" s="397"/>
      <c r="FDU32" s="397"/>
      <c r="FDV32" s="397"/>
      <c r="FDW32" s="397"/>
      <c r="FDX32" s="397"/>
      <c r="FDY32" s="397"/>
      <c r="FDZ32" s="397"/>
      <c r="FEA32" s="397"/>
      <c r="FEB32" s="397"/>
      <c r="FEC32" s="397"/>
      <c r="FED32" s="397"/>
      <c r="FEE32" s="397"/>
      <c r="FEF32" s="397"/>
      <c r="FEG32" s="397"/>
      <c r="FEH32" s="397"/>
      <c r="FEI32" s="397"/>
      <c r="FEJ32" s="397"/>
      <c r="FEK32" s="397"/>
      <c r="FEL32" s="397"/>
      <c r="FEM32" s="397"/>
      <c r="FEN32" s="397"/>
      <c r="FEO32" s="397"/>
      <c r="FEP32" s="397"/>
      <c r="FEQ32" s="397"/>
      <c r="FER32" s="397"/>
      <c r="FES32" s="397"/>
      <c r="FET32" s="397"/>
      <c r="FEU32" s="397"/>
      <c r="FEV32" s="397"/>
      <c r="FEW32" s="397"/>
      <c r="FEX32" s="397"/>
      <c r="FEY32" s="397"/>
      <c r="FEZ32" s="397"/>
      <c r="FFA32" s="397"/>
      <c r="FFB32" s="397"/>
      <c r="FFC32" s="397"/>
      <c r="FFD32" s="397"/>
      <c r="FFE32" s="397"/>
      <c r="FFF32" s="397"/>
      <c r="FFG32" s="397"/>
      <c r="FFH32" s="397"/>
      <c r="FFI32" s="397"/>
      <c r="FFJ32" s="397"/>
      <c r="FFK32" s="397"/>
      <c r="FFL32" s="397"/>
      <c r="FFM32" s="397"/>
      <c r="FFN32" s="397"/>
      <c r="FFO32" s="397"/>
      <c r="FFP32" s="397"/>
      <c r="FFQ32" s="397"/>
      <c r="FFR32" s="397"/>
      <c r="FFS32" s="397"/>
      <c r="FFT32" s="397"/>
      <c r="FFU32" s="397"/>
      <c r="FFV32" s="397"/>
      <c r="FFW32" s="397"/>
      <c r="FFX32" s="397"/>
      <c r="FFY32" s="397"/>
      <c r="FFZ32" s="397"/>
      <c r="FGA32" s="397"/>
      <c r="FGB32" s="397"/>
      <c r="FGC32" s="397"/>
      <c r="FGD32" s="397"/>
      <c r="FGE32" s="397"/>
      <c r="FGF32" s="397"/>
      <c r="FGG32" s="397"/>
      <c r="FGH32" s="397"/>
      <c r="FGI32" s="397"/>
      <c r="FGJ32" s="397"/>
      <c r="FGK32" s="397"/>
      <c r="FGL32" s="397"/>
      <c r="FGM32" s="397"/>
      <c r="FGN32" s="397"/>
      <c r="FGO32" s="397"/>
      <c r="FGP32" s="397"/>
      <c r="FGQ32" s="397"/>
      <c r="FGR32" s="397"/>
      <c r="FGS32" s="397"/>
      <c r="FGT32" s="397"/>
      <c r="FGU32" s="397"/>
      <c r="FGV32" s="397"/>
      <c r="FGW32" s="397"/>
      <c r="FGX32" s="397"/>
      <c r="FGY32" s="397"/>
      <c r="FGZ32" s="397"/>
      <c r="FHA32" s="397"/>
      <c r="FHB32" s="397"/>
      <c r="FHC32" s="397"/>
      <c r="FHD32" s="397"/>
      <c r="FHE32" s="397"/>
      <c r="FHF32" s="397"/>
      <c r="FHG32" s="397"/>
      <c r="FHH32" s="397"/>
      <c r="FHI32" s="397"/>
      <c r="FHJ32" s="397"/>
      <c r="FHK32" s="397"/>
      <c r="FHL32" s="397"/>
      <c r="FHM32" s="397"/>
      <c r="FHN32" s="397"/>
      <c r="FHO32" s="397"/>
      <c r="FHP32" s="397"/>
      <c r="FHQ32" s="397"/>
      <c r="FHR32" s="397"/>
      <c r="FHS32" s="397"/>
      <c r="FHT32" s="397"/>
      <c r="FHU32" s="397"/>
      <c r="FHV32" s="397"/>
      <c r="FHW32" s="397"/>
      <c r="FHX32" s="397"/>
      <c r="FHY32" s="397"/>
      <c r="FHZ32" s="397"/>
      <c r="FIA32" s="397"/>
      <c r="FIB32" s="397"/>
      <c r="FIC32" s="397"/>
      <c r="FID32" s="397"/>
      <c r="FIE32" s="397"/>
      <c r="FIF32" s="397"/>
      <c r="FIG32" s="397"/>
      <c r="FIH32" s="397"/>
      <c r="FII32" s="397"/>
      <c r="FIJ32" s="397"/>
      <c r="FIK32" s="397"/>
      <c r="FIL32" s="397"/>
      <c r="FIM32" s="397"/>
      <c r="FIN32" s="397"/>
      <c r="FIO32" s="397"/>
      <c r="FIP32" s="397"/>
      <c r="FIQ32" s="397"/>
      <c r="FIR32" s="397"/>
      <c r="FIS32" s="397"/>
      <c r="FIT32" s="397"/>
      <c r="FIU32" s="397"/>
      <c r="FIV32" s="397"/>
      <c r="FIW32" s="397"/>
      <c r="FIX32" s="397"/>
      <c r="FIY32" s="397"/>
      <c r="FIZ32" s="397"/>
      <c r="FJA32" s="397"/>
      <c r="FJB32" s="397"/>
      <c r="FJC32" s="397"/>
      <c r="FJD32" s="397"/>
      <c r="FJE32" s="397"/>
      <c r="FJF32" s="397"/>
      <c r="FJG32" s="397"/>
      <c r="FJH32" s="397"/>
      <c r="FJI32" s="397"/>
      <c r="FJJ32" s="397"/>
      <c r="FJK32" s="397"/>
      <c r="FJL32" s="397"/>
      <c r="FJM32" s="397"/>
      <c r="FJN32" s="397"/>
      <c r="FJO32" s="397"/>
      <c r="FJP32" s="397"/>
      <c r="FJQ32" s="397"/>
      <c r="FJR32" s="397"/>
      <c r="FJS32" s="397"/>
      <c r="FJT32" s="397"/>
      <c r="FJU32" s="397"/>
      <c r="FJV32" s="397"/>
      <c r="FJW32" s="397"/>
      <c r="FJX32" s="397"/>
      <c r="FJY32" s="397"/>
      <c r="FJZ32" s="397"/>
      <c r="FKA32" s="397"/>
      <c r="FKB32" s="397"/>
      <c r="FKC32" s="397"/>
      <c r="FKD32" s="397"/>
      <c r="FKE32" s="397"/>
      <c r="FKF32" s="397"/>
      <c r="FKG32" s="397"/>
      <c r="FKH32" s="397"/>
      <c r="FKI32" s="397"/>
      <c r="FKJ32" s="397"/>
      <c r="FKK32" s="397"/>
      <c r="FKL32" s="397"/>
      <c r="FKM32" s="397"/>
      <c r="FKN32" s="397"/>
      <c r="FKO32" s="397"/>
      <c r="FKP32" s="397"/>
      <c r="FKQ32" s="397"/>
      <c r="FKR32" s="397"/>
      <c r="FKS32" s="397"/>
      <c r="FKT32" s="397"/>
      <c r="FKU32" s="397"/>
      <c r="FKV32" s="397"/>
      <c r="FKW32" s="397"/>
      <c r="FKX32" s="397"/>
      <c r="FKY32" s="397"/>
      <c r="FKZ32" s="397"/>
      <c r="FLA32" s="397"/>
      <c r="FLB32" s="397"/>
      <c r="FLC32" s="397"/>
      <c r="FLD32" s="397"/>
      <c r="FLE32" s="397"/>
      <c r="FLF32" s="397"/>
      <c r="FLG32" s="397"/>
      <c r="FLH32" s="397"/>
      <c r="FLI32" s="397"/>
      <c r="FLJ32" s="397"/>
      <c r="FLK32" s="397"/>
      <c r="FLL32" s="397"/>
      <c r="FLM32" s="397"/>
      <c r="FLN32" s="397"/>
      <c r="FLO32" s="397"/>
      <c r="FLP32" s="397"/>
      <c r="FLQ32" s="397"/>
      <c r="FLR32" s="397"/>
      <c r="FLS32" s="397"/>
      <c r="FLT32" s="397"/>
      <c r="FLU32" s="397"/>
      <c r="FLV32" s="397"/>
      <c r="FLW32" s="397"/>
      <c r="FLX32" s="397"/>
      <c r="FLY32" s="397"/>
      <c r="FLZ32" s="397"/>
      <c r="FMA32" s="397"/>
      <c r="FMB32" s="397"/>
      <c r="FMC32" s="397"/>
      <c r="FMD32" s="397"/>
      <c r="FME32" s="397"/>
      <c r="FMF32" s="397"/>
      <c r="FMG32" s="397"/>
      <c r="FMH32" s="397"/>
      <c r="FMI32" s="397"/>
      <c r="FMJ32" s="397"/>
      <c r="FMK32" s="397"/>
      <c r="FML32" s="397"/>
      <c r="FMM32" s="397"/>
      <c r="FMN32" s="397"/>
      <c r="FMO32" s="397"/>
      <c r="FMP32" s="397"/>
      <c r="FMQ32" s="397"/>
      <c r="FMR32" s="397"/>
      <c r="FMS32" s="397"/>
      <c r="FMT32" s="397"/>
      <c r="FMU32" s="397"/>
      <c r="FMV32" s="397"/>
      <c r="FMW32" s="397"/>
      <c r="FMX32" s="397"/>
      <c r="FMY32" s="397"/>
      <c r="FMZ32" s="397"/>
      <c r="FNA32" s="397"/>
      <c r="FNB32" s="397"/>
      <c r="FNC32" s="397"/>
      <c r="FND32" s="397"/>
      <c r="FNE32" s="397"/>
      <c r="FNF32" s="397"/>
      <c r="FNG32" s="397"/>
      <c r="FNH32" s="397"/>
      <c r="FNI32" s="397"/>
      <c r="FNJ32" s="397"/>
      <c r="FNK32" s="397"/>
      <c r="FNL32" s="397"/>
      <c r="FNM32" s="397"/>
      <c r="FNN32" s="397"/>
      <c r="FNO32" s="397"/>
      <c r="FNP32" s="397"/>
      <c r="FNQ32" s="397"/>
      <c r="FNR32" s="397"/>
      <c r="FNS32" s="397"/>
      <c r="FNT32" s="397"/>
      <c r="FNU32" s="397"/>
      <c r="FNV32" s="397"/>
      <c r="FNW32" s="397"/>
      <c r="FNX32" s="397"/>
      <c r="FNY32" s="397"/>
      <c r="FNZ32" s="397"/>
      <c r="FOA32" s="397"/>
      <c r="FOB32" s="397"/>
      <c r="FOC32" s="397"/>
      <c r="FOD32" s="397"/>
      <c r="FOE32" s="397"/>
      <c r="FOF32" s="397"/>
      <c r="FOG32" s="397"/>
      <c r="FOH32" s="397"/>
      <c r="FOI32" s="397"/>
      <c r="FOJ32" s="397"/>
      <c r="FOK32" s="397"/>
      <c r="FOL32" s="397"/>
      <c r="FOM32" s="397"/>
      <c r="FON32" s="397"/>
      <c r="FOO32" s="397"/>
      <c r="FOP32" s="397"/>
      <c r="FOQ32" s="397"/>
      <c r="FOR32" s="397"/>
      <c r="FOS32" s="397"/>
      <c r="FOT32" s="397"/>
      <c r="FOU32" s="397"/>
      <c r="FOV32" s="397"/>
      <c r="FOW32" s="397"/>
      <c r="FOX32" s="397"/>
      <c r="FOY32" s="397"/>
      <c r="FOZ32" s="397"/>
      <c r="FPA32" s="397"/>
      <c r="FPB32" s="397"/>
      <c r="FPC32" s="397"/>
      <c r="FPD32" s="397"/>
      <c r="FPE32" s="397"/>
      <c r="FPF32" s="397"/>
      <c r="FPG32" s="397"/>
      <c r="FPH32" s="397"/>
      <c r="FPI32" s="397"/>
      <c r="FPJ32" s="397"/>
      <c r="FPK32" s="397"/>
      <c r="FPL32" s="397"/>
      <c r="FPM32" s="397"/>
      <c r="FPN32" s="397"/>
      <c r="FPO32" s="397"/>
      <c r="FPP32" s="397"/>
      <c r="FPQ32" s="397"/>
      <c r="FPR32" s="397"/>
      <c r="FPS32" s="397"/>
      <c r="FPT32" s="397"/>
      <c r="FPU32" s="397"/>
      <c r="FPV32" s="397"/>
      <c r="FPW32" s="397"/>
      <c r="FPX32" s="397"/>
      <c r="FPY32" s="397"/>
      <c r="FPZ32" s="397"/>
      <c r="FQA32" s="397"/>
      <c r="FQB32" s="397"/>
      <c r="FQC32" s="397"/>
      <c r="FQD32" s="397"/>
      <c r="FQE32" s="397"/>
      <c r="FQF32" s="397"/>
      <c r="FQG32" s="397"/>
      <c r="FQH32" s="397"/>
      <c r="FQI32" s="397"/>
      <c r="FQJ32" s="397"/>
      <c r="FQK32" s="397"/>
      <c r="FQL32" s="397"/>
      <c r="FQM32" s="397"/>
      <c r="FQN32" s="397"/>
      <c r="FQO32" s="397"/>
      <c r="FQP32" s="397"/>
      <c r="FQQ32" s="397"/>
      <c r="FQR32" s="397"/>
      <c r="FQS32" s="397"/>
      <c r="FQT32" s="397"/>
      <c r="FQU32" s="397"/>
      <c r="FQV32" s="397"/>
      <c r="FQW32" s="397"/>
      <c r="FQX32" s="397"/>
      <c r="FQY32" s="397"/>
      <c r="FQZ32" s="397"/>
      <c r="FRA32" s="397"/>
      <c r="FRB32" s="397"/>
      <c r="FRC32" s="397"/>
      <c r="FRD32" s="397"/>
      <c r="FRE32" s="397"/>
      <c r="FRF32" s="397"/>
      <c r="FRG32" s="397"/>
      <c r="FRH32" s="397"/>
      <c r="FRI32" s="397"/>
      <c r="FRJ32" s="397"/>
      <c r="FRK32" s="397"/>
      <c r="FRL32" s="397"/>
      <c r="FRM32" s="397"/>
      <c r="FRN32" s="397"/>
      <c r="FRO32" s="397"/>
      <c r="FRP32" s="397"/>
      <c r="FRQ32" s="397"/>
      <c r="FRR32" s="397"/>
      <c r="FRS32" s="397"/>
      <c r="FRT32" s="397"/>
      <c r="FRU32" s="397"/>
      <c r="FRV32" s="397"/>
      <c r="FRW32" s="397"/>
      <c r="FRX32" s="397"/>
      <c r="FRY32" s="397"/>
      <c r="FRZ32" s="397"/>
      <c r="FSA32" s="397"/>
      <c r="FSB32" s="397"/>
      <c r="FSC32" s="397"/>
      <c r="FSD32" s="397"/>
      <c r="FSE32" s="397"/>
      <c r="FSF32" s="397"/>
      <c r="FSG32" s="397"/>
      <c r="FSH32" s="397"/>
      <c r="FSI32" s="397"/>
      <c r="FSJ32" s="397"/>
      <c r="FSK32" s="397"/>
      <c r="FSL32" s="397"/>
      <c r="FSM32" s="397"/>
      <c r="FSN32" s="397"/>
      <c r="FSO32" s="397"/>
      <c r="FSP32" s="397"/>
      <c r="FSQ32" s="397"/>
      <c r="FSR32" s="397"/>
      <c r="FSS32" s="397"/>
      <c r="FST32" s="397"/>
      <c r="FSU32" s="397"/>
      <c r="FSV32" s="397"/>
      <c r="FSW32" s="397"/>
      <c r="FSX32" s="397"/>
      <c r="FSY32" s="397"/>
      <c r="FSZ32" s="397"/>
      <c r="FTA32" s="397"/>
      <c r="FTB32" s="397"/>
      <c r="FTC32" s="397"/>
      <c r="FTD32" s="397"/>
      <c r="FTE32" s="397"/>
      <c r="FTF32" s="397"/>
      <c r="FTG32" s="397"/>
      <c r="FTH32" s="397"/>
      <c r="FTI32" s="397"/>
      <c r="FTJ32" s="397"/>
      <c r="FTK32" s="397"/>
      <c r="FTL32" s="397"/>
      <c r="FTM32" s="397"/>
      <c r="FTN32" s="397"/>
      <c r="FTO32" s="397"/>
      <c r="FTP32" s="397"/>
      <c r="FTQ32" s="397"/>
      <c r="FTR32" s="397"/>
      <c r="FTS32" s="397"/>
      <c r="FTT32" s="397"/>
      <c r="FTU32" s="397"/>
      <c r="FTV32" s="397"/>
      <c r="FTW32" s="397"/>
      <c r="FTX32" s="397"/>
      <c r="FTY32" s="397"/>
      <c r="FTZ32" s="397"/>
      <c r="FUA32" s="397"/>
      <c r="FUB32" s="397"/>
      <c r="FUC32" s="397"/>
      <c r="FUD32" s="397"/>
      <c r="FUE32" s="397"/>
      <c r="FUF32" s="397"/>
      <c r="FUG32" s="397"/>
      <c r="FUH32" s="397"/>
      <c r="FUI32" s="397"/>
      <c r="FUJ32" s="397"/>
      <c r="FUK32" s="397"/>
      <c r="FUL32" s="397"/>
      <c r="FUM32" s="397"/>
      <c r="FUN32" s="397"/>
      <c r="FUO32" s="397"/>
      <c r="FUP32" s="397"/>
      <c r="FUQ32" s="397"/>
      <c r="FUR32" s="397"/>
      <c r="FUS32" s="397"/>
      <c r="FUT32" s="397"/>
      <c r="FUU32" s="397"/>
      <c r="FUV32" s="397"/>
      <c r="FUW32" s="397"/>
      <c r="FUX32" s="397"/>
      <c r="FUY32" s="397"/>
      <c r="FUZ32" s="397"/>
      <c r="FVA32" s="397"/>
      <c r="FVB32" s="397"/>
      <c r="FVC32" s="397"/>
      <c r="FVD32" s="397"/>
      <c r="FVE32" s="397"/>
      <c r="FVF32" s="397"/>
      <c r="FVG32" s="397"/>
      <c r="FVH32" s="397"/>
      <c r="FVI32" s="397"/>
      <c r="FVJ32" s="397"/>
      <c r="FVK32" s="397"/>
      <c r="FVL32" s="397"/>
      <c r="FVM32" s="397"/>
      <c r="FVN32" s="397"/>
      <c r="FVO32" s="397"/>
      <c r="FVP32" s="397"/>
      <c r="FVQ32" s="397"/>
      <c r="FVR32" s="397"/>
      <c r="FVS32" s="397"/>
      <c r="FVT32" s="397"/>
      <c r="FVU32" s="397"/>
      <c r="FVV32" s="397"/>
      <c r="FVW32" s="397"/>
      <c r="FVX32" s="397"/>
      <c r="FVY32" s="397"/>
      <c r="FVZ32" s="397"/>
      <c r="FWA32" s="397"/>
      <c r="FWB32" s="397"/>
      <c r="FWC32" s="397"/>
      <c r="FWD32" s="397"/>
      <c r="FWE32" s="397"/>
      <c r="FWF32" s="397"/>
      <c r="FWG32" s="397"/>
      <c r="FWH32" s="397"/>
      <c r="FWI32" s="397"/>
      <c r="FWJ32" s="397"/>
      <c r="FWK32" s="397"/>
      <c r="FWL32" s="397"/>
      <c r="FWM32" s="397"/>
      <c r="FWN32" s="397"/>
      <c r="FWO32" s="397"/>
      <c r="FWP32" s="397"/>
      <c r="FWQ32" s="397"/>
      <c r="FWR32" s="397"/>
      <c r="FWS32" s="397"/>
      <c r="FWT32" s="397"/>
      <c r="FWU32" s="397"/>
      <c r="FWV32" s="397"/>
      <c r="FWW32" s="397"/>
      <c r="FWX32" s="397"/>
      <c r="FWY32" s="397"/>
      <c r="FWZ32" s="397"/>
      <c r="FXA32" s="397"/>
      <c r="FXB32" s="397"/>
      <c r="FXC32" s="397"/>
      <c r="FXD32" s="397"/>
      <c r="FXE32" s="397"/>
      <c r="FXF32" s="397"/>
      <c r="FXG32" s="397"/>
      <c r="FXH32" s="397"/>
      <c r="FXI32" s="397"/>
      <c r="FXJ32" s="397"/>
      <c r="FXK32" s="397"/>
      <c r="FXL32" s="397"/>
      <c r="FXM32" s="397"/>
      <c r="FXN32" s="397"/>
      <c r="FXO32" s="397"/>
      <c r="FXP32" s="397"/>
      <c r="FXQ32" s="397"/>
      <c r="FXR32" s="397"/>
      <c r="FXS32" s="397"/>
      <c r="FXT32" s="397"/>
      <c r="FXU32" s="397"/>
      <c r="FXV32" s="397"/>
      <c r="FXW32" s="397"/>
      <c r="FXX32" s="397"/>
      <c r="FXY32" s="397"/>
      <c r="FXZ32" s="397"/>
      <c r="FYA32" s="397"/>
      <c r="FYB32" s="397"/>
      <c r="FYC32" s="397"/>
      <c r="FYD32" s="397"/>
      <c r="FYE32" s="397"/>
      <c r="FYF32" s="397"/>
      <c r="FYG32" s="397"/>
      <c r="FYH32" s="397"/>
      <c r="FYI32" s="397"/>
      <c r="FYJ32" s="397"/>
      <c r="FYK32" s="397"/>
      <c r="FYL32" s="397"/>
      <c r="FYM32" s="397"/>
      <c r="FYN32" s="397"/>
      <c r="FYO32" s="397"/>
      <c r="FYP32" s="397"/>
      <c r="FYQ32" s="397"/>
      <c r="FYR32" s="397"/>
      <c r="FYS32" s="397"/>
      <c r="FYT32" s="397"/>
      <c r="FYU32" s="397"/>
      <c r="FYV32" s="397"/>
      <c r="FYW32" s="397"/>
      <c r="FYX32" s="397"/>
      <c r="FYY32" s="397"/>
      <c r="FYZ32" s="397"/>
      <c r="FZA32" s="397"/>
      <c r="FZB32" s="397"/>
      <c r="FZC32" s="397"/>
      <c r="FZD32" s="397"/>
      <c r="FZE32" s="397"/>
      <c r="FZF32" s="397"/>
      <c r="FZG32" s="397"/>
      <c r="FZH32" s="397"/>
      <c r="FZI32" s="397"/>
      <c r="FZJ32" s="397"/>
      <c r="FZK32" s="397"/>
      <c r="FZL32" s="397"/>
      <c r="FZM32" s="397"/>
      <c r="FZN32" s="397"/>
      <c r="FZO32" s="397"/>
      <c r="FZP32" s="397"/>
      <c r="FZQ32" s="397"/>
      <c r="FZR32" s="397"/>
      <c r="FZS32" s="397"/>
      <c r="FZT32" s="397"/>
      <c r="FZU32" s="397"/>
      <c r="FZV32" s="397"/>
      <c r="FZW32" s="397"/>
      <c r="FZX32" s="397"/>
      <c r="FZY32" s="397"/>
      <c r="FZZ32" s="397"/>
      <c r="GAA32" s="397"/>
      <c r="GAB32" s="397"/>
      <c r="GAC32" s="397"/>
      <c r="GAD32" s="397"/>
      <c r="GAE32" s="397"/>
      <c r="GAF32" s="397"/>
      <c r="GAG32" s="397"/>
      <c r="GAH32" s="397"/>
      <c r="GAI32" s="397"/>
      <c r="GAJ32" s="397"/>
      <c r="GAK32" s="397"/>
      <c r="GAL32" s="397"/>
      <c r="GAM32" s="397"/>
      <c r="GAN32" s="397"/>
      <c r="GAO32" s="397"/>
      <c r="GAP32" s="397"/>
      <c r="GAQ32" s="397"/>
      <c r="GAR32" s="397"/>
      <c r="GAS32" s="397"/>
      <c r="GAT32" s="397"/>
      <c r="GAU32" s="397"/>
      <c r="GAV32" s="397"/>
      <c r="GAW32" s="397"/>
      <c r="GAX32" s="397"/>
      <c r="GAY32" s="397"/>
      <c r="GAZ32" s="397"/>
      <c r="GBA32" s="397"/>
      <c r="GBB32" s="397"/>
      <c r="GBC32" s="397"/>
      <c r="GBD32" s="397"/>
      <c r="GBE32" s="397"/>
      <c r="GBF32" s="397"/>
      <c r="GBG32" s="397"/>
      <c r="GBH32" s="397"/>
      <c r="GBI32" s="397"/>
      <c r="GBJ32" s="397"/>
      <c r="GBK32" s="397"/>
      <c r="GBL32" s="397"/>
      <c r="GBM32" s="397"/>
      <c r="GBN32" s="397"/>
      <c r="GBO32" s="397"/>
      <c r="GBP32" s="397"/>
      <c r="GBQ32" s="397"/>
      <c r="GBR32" s="397"/>
      <c r="GBS32" s="397"/>
      <c r="GBT32" s="397"/>
      <c r="GBU32" s="397"/>
      <c r="GBV32" s="397"/>
      <c r="GBW32" s="397"/>
      <c r="GBX32" s="397"/>
      <c r="GBY32" s="397"/>
      <c r="GBZ32" s="397"/>
      <c r="GCA32" s="397"/>
      <c r="GCB32" s="397"/>
      <c r="GCC32" s="397"/>
      <c r="GCD32" s="397"/>
      <c r="GCE32" s="397"/>
      <c r="GCF32" s="397"/>
      <c r="GCG32" s="397"/>
      <c r="GCH32" s="397"/>
      <c r="GCI32" s="397"/>
      <c r="GCJ32" s="397"/>
      <c r="GCK32" s="397"/>
      <c r="GCL32" s="397"/>
      <c r="GCM32" s="397"/>
      <c r="GCN32" s="397"/>
      <c r="GCO32" s="397"/>
      <c r="GCP32" s="397"/>
      <c r="GCQ32" s="397"/>
      <c r="GCR32" s="397"/>
      <c r="GCS32" s="397"/>
      <c r="GCT32" s="397"/>
      <c r="GCU32" s="397"/>
      <c r="GCV32" s="397"/>
      <c r="GCW32" s="397"/>
      <c r="GCX32" s="397"/>
      <c r="GCY32" s="397"/>
      <c r="GCZ32" s="397"/>
      <c r="GDA32" s="397"/>
      <c r="GDB32" s="397"/>
      <c r="GDC32" s="397"/>
      <c r="GDD32" s="397"/>
      <c r="GDE32" s="397"/>
      <c r="GDF32" s="397"/>
      <c r="GDG32" s="397"/>
      <c r="GDH32" s="397"/>
      <c r="GDI32" s="397"/>
      <c r="GDJ32" s="397"/>
      <c r="GDK32" s="397"/>
      <c r="GDL32" s="397"/>
      <c r="GDM32" s="397"/>
      <c r="GDN32" s="397"/>
      <c r="GDO32" s="397"/>
      <c r="GDP32" s="397"/>
      <c r="GDQ32" s="397"/>
      <c r="GDR32" s="397"/>
      <c r="GDS32" s="397"/>
      <c r="GDT32" s="397"/>
      <c r="GDU32" s="397"/>
      <c r="GDV32" s="397"/>
      <c r="GDW32" s="397"/>
      <c r="GDX32" s="397"/>
      <c r="GDY32" s="397"/>
      <c r="GDZ32" s="397"/>
      <c r="GEA32" s="397"/>
      <c r="GEB32" s="397"/>
      <c r="GEC32" s="397"/>
      <c r="GED32" s="397"/>
      <c r="GEE32" s="397"/>
      <c r="GEF32" s="397"/>
      <c r="GEG32" s="397"/>
      <c r="GEH32" s="397"/>
      <c r="GEI32" s="397"/>
      <c r="GEJ32" s="397"/>
      <c r="GEK32" s="397"/>
      <c r="GEL32" s="397"/>
      <c r="GEM32" s="397"/>
      <c r="GEN32" s="397"/>
      <c r="GEO32" s="397"/>
      <c r="GEP32" s="397"/>
      <c r="GEQ32" s="397"/>
      <c r="GER32" s="397"/>
      <c r="GES32" s="397"/>
      <c r="GET32" s="397"/>
      <c r="GEU32" s="397"/>
      <c r="GEV32" s="397"/>
      <c r="GEW32" s="397"/>
      <c r="GEX32" s="397"/>
      <c r="GEY32" s="397"/>
      <c r="GEZ32" s="397"/>
      <c r="GFA32" s="397"/>
      <c r="GFB32" s="397"/>
      <c r="GFC32" s="397"/>
      <c r="GFD32" s="397"/>
      <c r="GFE32" s="397"/>
      <c r="GFF32" s="397"/>
      <c r="GFG32" s="397"/>
      <c r="GFH32" s="397"/>
      <c r="GFI32" s="397"/>
      <c r="GFJ32" s="397"/>
      <c r="GFK32" s="397"/>
      <c r="GFL32" s="397"/>
      <c r="GFM32" s="397"/>
      <c r="GFN32" s="397"/>
      <c r="GFO32" s="397"/>
      <c r="GFP32" s="397"/>
      <c r="GFQ32" s="397"/>
      <c r="GFR32" s="397"/>
      <c r="GFS32" s="397"/>
      <c r="GFT32" s="397"/>
      <c r="GFU32" s="397"/>
      <c r="GFV32" s="397"/>
      <c r="GFW32" s="397"/>
      <c r="GFX32" s="397"/>
      <c r="GFY32" s="397"/>
      <c r="GFZ32" s="397"/>
      <c r="GGA32" s="397"/>
      <c r="GGB32" s="397"/>
      <c r="GGC32" s="397"/>
      <c r="GGD32" s="397"/>
      <c r="GGE32" s="397"/>
      <c r="GGF32" s="397"/>
      <c r="GGG32" s="397"/>
      <c r="GGH32" s="397"/>
      <c r="GGI32" s="397"/>
      <c r="GGJ32" s="397"/>
      <c r="GGK32" s="397"/>
      <c r="GGL32" s="397"/>
      <c r="GGM32" s="397"/>
      <c r="GGN32" s="397"/>
      <c r="GGO32" s="397"/>
      <c r="GGP32" s="397"/>
      <c r="GGQ32" s="397"/>
      <c r="GGR32" s="397"/>
      <c r="GGS32" s="397"/>
      <c r="GGT32" s="397"/>
      <c r="GGU32" s="397"/>
      <c r="GGV32" s="397"/>
      <c r="GGW32" s="397"/>
      <c r="GGX32" s="397"/>
      <c r="GGY32" s="397"/>
      <c r="GGZ32" s="397"/>
      <c r="GHA32" s="397"/>
      <c r="GHB32" s="397"/>
      <c r="GHC32" s="397"/>
      <c r="GHD32" s="397"/>
      <c r="GHE32" s="397"/>
      <c r="GHF32" s="397"/>
      <c r="GHG32" s="397"/>
      <c r="GHH32" s="397"/>
      <c r="GHI32" s="397"/>
      <c r="GHJ32" s="397"/>
      <c r="GHK32" s="397"/>
      <c r="GHL32" s="397"/>
      <c r="GHM32" s="397"/>
      <c r="GHN32" s="397"/>
      <c r="GHO32" s="397"/>
      <c r="GHP32" s="397"/>
      <c r="GHQ32" s="397"/>
      <c r="GHR32" s="397"/>
      <c r="GHS32" s="397"/>
      <c r="GHT32" s="397"/>
      <c r="GHU32" s="397"/>
      <c r="GHV32" s="397"/>
      <c r="GHW32" s="397"/>
      <c r="GHX32" s="397"/>
      <c r="GHY32" s="397"/>
      <c r="GHZ32" s="397"/>
      <c r="GIA32" s="397"/>
      <c r="GIB32" s="397"/>
      <c r="GIC32" s="397"/>
      <c r="GID32" s="397"/>
      <c r="GIE32" s="397"/>
      <c r="GIF32" s="397"/>
      <c r="GIG32" s="397"/>
      <c r="GIH32" s="397"/>
      <c r="GII32" s="397"/>
      <c r="GIJ32" s="397"/>
      <c r="GIK32" s="397"/>
      <c r="GIL32" s="397"/>
      <c r="GIM32" s="397"/>
      <c r="GIN32" s="397"/>
      <c r="GIO32" s="397"/>
      <c r="GIP32" s="397"/>
      <c r="GIQ32" s="397"/>
      <c r="GIR32" s="397"/>
      <c r="GIS32" s="397"/>
      <c r="GIT32" s="397"/>
      <c r="GIU32" s="397"/>
      <c r="GIV32" s="397"/>
      <c r="GIW32" s="397"/>
      <c r="GIX32" s="397"/>
      <c r="GIY32" s="397"/>
      <c r="GIZ32" s="397"/>
      <c r="GJA32" s="397"/>
      <c r="GJB32" s="397"/>
      <c r="GJC32" s="397"/>
      <c r="GJD32" s="397"/>
      <c r="GJE32" s="397"/>
      <c r="GJF32" s="397"/>
      <c r="GJG32" s="397"/>
      <c r="GJH32" s="397"/>
      <c r="GJI32" s="397"/>
      <c r="GJJ32" s="397"/>
      <c r="GJK32" s="397"/>
      <c r="GJL32" s="397"/>
      <c r="GJM32" s="397"/>
      <c r="GJN32" s="397"/>
      <c r="GJO32" s="397"/>
      <c r="GJP32" s="397"/>
      <c r="GJQ32" s="397"/>
      <c r="GJR32" s="397"/>
      <c r="GJS32" s="397"/>
      <c r="GJT32" s="397"/>
      <c r="GJU32" s="397"/>
      <c r="GJV32" s="397"/>
      <c r="GJW32" s="397"/>
      <c r="GJX32" s="397"/>
      <c r="GJY32" s="397"/>
      <c r="GJZ32" s="397"/>
      <c r="GKA32" s="397"/>
      <c r="GKB32" s="397"/>
      <c r="GKC32" s="397"/>
      <c r="GKD32" s="397"/>
      <c r="GKE32" s="397"/>
      <c r="GKF32" s="397"/>
      <c r="GKG32" s="397"/>
      <c r="GKH32" s="397"/>
      <c r="GKI32" s="397"/>
      <c r="GKJ32" s="397"/>
      <c r="GKK32" s="397"/>
      <c r="GKL32" s="397"/>
      <c r="GKM32" s="397"/>
      <c r="GKN32" s="397"/>
      <c r="GKO32" s="397"/>
      <c r="GKP32" s="397"/>
      <c r="GKQ32" s="397"/>
      <c r="GKR32" s="397"/>
      <c r="GKS32" s="397"/>
      <c r="GKT32" s="397"/>
      <c r="GKU32" s="397"/>
      <c r="GKV32" s="397"/>
      <c r="GKW32" s="397"/>
      <c r="GKX32" s="397"/>
      <c r="GKY32" s="397"/>
      <c r="GKZ32" s="397"/>
      <c r="GLA32" s="397"/>
      <c r="GLB32" s="397"/>
      <c r="GLC32" s="397"/>
      <c r="GLD32" s="397"/>
      <c r="GLE32" s="397"/>
      <c r="GLF32" s="397"/>
      <c r="GLG32" s="397"/>
      <c r="GLH32" s="397"/>
      <c r="GLI32" s="397"/>
      <c r="GLJ32" s="397"/>
      <c r="GLK32" s="397"/>
      <c r="GLL32" s="397"/>
      <c r="GLM32" s="397"/>
      <c r="GLN32" s="397"/>
      <c r="GLO32" s="397"/>
      <c r="GLP32" s="397"/>
      <c r="GLQ32" s="397"/>
      <c r="GLR32" s="397"/>
      <c r="GLS32" s="397"/>
      <c r="GLT32" s="397"/>
      <c r="GLU32" s="397"/>
      <c r="GLV32" s="397"/>
      <c r="GLW32" s="397"/>
      <c r="GLX32" s="397"/>
      <c r="GLY32" s="397"/>
      <c r="GLZ32" s="397"/>
      <c r="GMA32" s="397"/>
      <c r="GMB32" s="397"/>
      <c r="GMC32" s="397"/>
      <c r="GMD32" s="397"/>
      <c r="GME32" s="397"/>
      <c r="GMF32" s="397"/>
      <c r="GMG32" s="397"/>
      <c r="GMH32" s="397"/>
      <c r="GMI32" s="397"/>
      <c r="GMJ32" s="397"/>
      <c r="GMK32" s="397"/>
      <c r="GML32" s="397"/>
      <c r="GMM32" s="397"/>
      <c r="GMN32" s="397"/>
      <c r="GMO32" s="397"/>
      <c r="GMP32" s="397"/>
      <c r="GMQ32" s="397"/>
      <c r="GMR32" s="397"/>
      <c r="GMS32" s="397"/>
      <c r="GMT32" s="397"/>
      <c r="GMU32" s="397"/>
      <c r="GMV32" s="397"/>
      <c r="GMW32" s="397"/>
      <c r="GMX32" s="397"/>
      <c r="GMY32" s="397"/>
      <c r="GMZ32" s="397"/>
      <c r="GNA32" s="397"/>
      <c r="GNB32" s="397"/>
      <c r="GNC32" s="397"/>
      <c r="GND32" s="397"/>
      <c r="GNE32" s="397"/>
      <c r="GNF32" s="397"/>
      <c r="GNG32" s="397"/>
      <c r="GNH32" s="397"/>
      <c r="GNI32" s="397"/>
      <c r="GNJ32" s="397"/>
      <c r="GNK32" s="397"/>
      <c r="GNL32" s="397"/>
      <c r="GNM32" s="397"/>
      <c r="GNN32" s="397"/>
      <c r="GNO32" s="397"/>
      <c r="GNP32" s="397"/>
      <c r="GNQ32" s="397"/>
      <c r="GNR32" s="397"/>
      <c r="GNS32" s="397"/>
      <c r="GNT32" s="397"/>
      <c r="GNU32" s="397"/>
      <c r="GNV32" s="397"/>
      <c r="GNW32" s="397"/>
      <c r="GNX32" s="397"/>
      <c r="GNY32" s="397"/>
      <c r="GNZ32" s="397"/>
      <c r="GOA32" s="397"/>
      <c r="GOB32" s="397"/>
      <c r="GOC32" s="397"/>
      <c r="GOD32" s="397"/>
      <c r="GOE32" s="397"/>
      <c r="GOF32" s="397"/>
      <c r="GOG32" s="397"/>
      <c r="GOH32" s="397"/>
      <c r="GOI32" s="397"/>
      <c r="GOJ32" s="397"/>
      <c r="GOK32" s="397"/>
      <c r="GOL32" s="397"/>
      <c r="GOM32" s="397"/>
      <c r="GON32" s="397"/>
      <c r="GOO32" s="397"/>
      <c r="GOP32" s="397"/>
      <c r="GOQ32" s="397"/>
      <c r="GOR32" s="397"/>
      <c r="GOS32" s="397"/>
      <c r="GOT32" s="397"/>
      <c r="GOU32" s="397"/>
      <c r="GOV32" s="397"/>
      <c r="GOW32" s="397"/>
      <c r="GOX32" s="397"/>
      <c r="GOY32" s="397"/>
      <c r="GOZ32" s="397"/>
      <c r="GPA32" s="397"/>
      <c r="GPB32" s="397"/>
      <c r="GPC32" s="397"/>
      <c r="GPD32" s="397"/>
      <c r="GPE32" s="397"/>
      <c r="GPF32" s="397"/>
      <c r="GPG32" s="397"/>
      <c r="GPH32" s="397"/>
      <c r="GPI32" s="397"/>
      <c r="GPJ32" s="397"/>
      <c r="GPK32" s="397"/>
      <c r="GPL32" s="397"/>
      <c r="GPM32" s="397"/>
      <c r="GPN32" s="397"/>
      <c r="GPO32" s="397"/>
      <c r="GPP32" s="397"/>
      <c r="GPQ32" s="397"/>
      <c r="GPR32" s="397"/>
      <c r="GPS32" s="397"/>
      <c r="GPT32" s="397"/>
      <c r="GPU32" s="397"/>
      <c r="GPV32" s="397"/>
      <c r="GPW32" s="397"/>
      <c r="GPX32" s="397"/>
      <c r="GPY32" s="397"/>
      <c r="GPZ32" s="397"/>
      <c r="GQA32" s="397"/>
      <c r="GQB32" s="397"/>
      <c r="GQC32" s="397"/>
      <c r="GQD32" s="397"/>
      <c r="GQE32" s="397"/>
      <c r="GQF32" s="397"/>
      <c r="GQG32" s="397"/>
      <c r="GQH32" s="397"/>
      <c r="GQI32" s="397"/>
      <c r="GQJ32" s="397"/>
      <c r="GQK32" s="397"/>
      <c r="GQL32" s="397"/>
      <c r="GQM32" s="397"/>
      <c r="GQN32" s="397"/>
      <c r="GQO32" s="397"/>
      <c r="GQP32" s="397"/>
      <c r="GQQ32" s="397"/>
      <c r="GQR32" s="397"/>
      <c r="GQS32" s="397"/>
      <c r="GQT32" s="397"/>
      <c r="GQU32" s="397"/>
      <c r="GQV32" s="397"/>
      <c r="GQW32" s="397"/>
      <c r="GQX32" s="397"/>
      <c r="GQY32" s="397"/>
      <c r="GQZ32" s="397"/>
      <c r="GRA32" s="397"/>
      <c r="GRB32" s="397"/>
      <c r="GRC32" s="397"/>
      <c r="GRD32" s="397"/>
      <c r="GRE32" s="397"/>
      <c r="GRF32" s="397"/>
      <c r="GRG32" s="397"/>
      <c r="GRH32" s="397"/>
      <c r="GRI32" s="397"/>
      <c r="GRJ32" s="397"/>
      <c r="GRK32" s="397"/>
      <c r="GRL32" s="397"/>
      <c r="GRM32" s="397"/>
      <c r="GRN32" s="397"/>
      <c r="GRO32" s="397"/>
      <c r="GRP32" s="397"/>
      <c r="GRQ32" s="397"/>
      <c r="GRR32" s="397"/>
      <c r="GRS32" s="397"/>
      <c r="GRT32" s="397"/>
      <c r="GRU32" s="397"/>
      <c r="GRV32" s="397"/>
      <c r="GRW32" s="397"/>
      <c r="GRX32" s="397"/>
      <c r="GRY32" s="397"/>
      <c r="GRZ32" s="397"/>
      <c r="GSA32" s="397"/>
      <c r="GSB32" s="397"/>
      <c r="GSC32" s="397"/>
      <c r="GSD32" s="397"/>
      <c r="GSE32" s="397"/>
      <c r="GSF32" s="397"/>
      <c r="GSG32" s="397"/>
      <c r="GSH32" s="397"/>
      <c r="GSI32" s="397"/>
      <c r="GSJ32" s="397"/>
      <c r="GSK32" s="397"/>
      <c r="GSL32" s="397"/>
      <c r="GSM32" s="397"/>
      <c r="GSN32" s="397"/>
      <c r="GSO32" s="397"/>
      <c r="GSP32" s="397"/>
      <c r="GSQ32" s="397"/>
      <c r="GSR32" s="397"/>
      <c r="GSS32" s="397"/>
      <c r="GST32" s="397"/>
      <c r="GSU32" s="397"/>
      <c r="GSV32" s="397"/>
      <c r="GSW32" s="397"/>
      <c r="GSX32" s="397"/>
      <c r="GSY32" s="397"/>
      <c r="GSZ32" s="397"/>
      <c r="GTA32" s="397"/>
      <c r="GTB32" s="397"/>
      <c r="GTC32" s="397"/>
      <c r="GTD32" s="397"/>
      <c r="GTE32" s="397"/>
      <c r="GTF32" s="397"/>
      <c r="GTG32" s="397"/>
      <c r="GTH32" s="397"/>
      <c r="GTI32" s="397"/>
      <c r="GTJ32" s="397"/>
      <c r="GTK32" s="397"/>
      <c r="GTL32" s="397"/>
      <c r="GTM32" s="397"/>
      <c r="GTN32" s="397"/>
      <c r="GTO32" s="397"/>
      <c r="GTP32" s="397"/>
      <c r="GTQ32" s="397"/>
      <c r="GTR32" s="397"/>
      <c r="GTS32" s="397"/>
      <c r="GTT32" s="397"/>
      <c r="GTU32" s="397"/>
      <c r="GTV32" s="397"/>
      <c r="GTW32" s="397"/>
      <c r="GTX32" s="397"/>
      <c r="GTY32" s="397"/>
      <c r="GTZ32" s="397"/>
      <c r="GUA32" s="397"/>
      <c r="GUB32" s="397"/>
      <c r="GUC32" s="397"/>
      <c r="GUD32" s="397"/>
      <c r="GUE32" s="397"/>
      <c r="GUF32" s="397"/>
      <c r="GUG32" s="397"/>
      <c r="GUH32" s="397"/>
      <c r="GUI32" s="397"/>
      <c r="GUJ32" s="397"/>
      <c r="GUK32" s="397"/>
      <c r="GUL32" s="397"/>
      <c r="GUM32" s="397"/>
      <c r="GUN32" s="397"/>
      <c r="GUO32" s="397"/>
      <c r="GUP32" s="397"/>
      <c r="GUQ32" s="397"/>
      <c r="GUR32" s="397"/>
      <c r="GUS32" s="397"/>
      <c r="GUT32" s="397"/>
      <c r="GUU32" s="397"/>
      <c r="GUV32" s="397"/>
      <c r="GUW32" s="397"/>
      <c r="GUX32" s="397"/>
      <c r="GUY32" s="397"/>
      <c r="GUZ32" s="397"/>
      <c r="GVA32" s="397"/>
      <c r="GVB32" s="397"/>
      <c r="GVC32" s="397"/>
      <c r="GVD32" s="397"/>
      <c r="GVE32" s="397"/>
      <c r="GVF32" s="397"/>
      <c r="GVG32" s="397"/>
      <c r="GVH32" s="397"/>
      <c r="GVI32" s="397"/>
      <c r="GVJ32" s="397"/>
      <c r="GVK32" s="397"/>
      <c r="GVL32" s="397"/>
      <c r="GVM32" s="397"/>
      <c r="GVN32" s="397"/>
      <c r="GVO32" s="397"/>
      <c r="GVP32" s="397"/>
      <c r="GVQ32" s="397"/>
      <c r="GVR32" s="397"/>
      <c r="GVS32" s="397"/>
      <c r="GVT32" s="397"/>
      <c r="GVU32" s="397"/>
      <c r="GVV32" s="397"/>
      <c r="GVW32" s="397"/>
      <c r="GVX32" s="397"/>
      <c r="GVY32" s="397"/>
      <c r="GVZ32" s="397"/>
      <c r="GWA32" s="397"/>
      <c r="GWB32" s="397"/>
      <c r="GWC32" s="397"/>
      <c r="GWD32" s="397"/>
      <c r="GWE32" s="397"/>
      <c r="GWF32" s="397"/>
      <c r="GWG32" s="397"/>
      <c r="GWH32" s="397"/>
      <c r="GWI32" s="397"/>
      <c r="GWJ32" s="397"/>
      <c r="GWK32" s="397"/>
      <c r="GWL32" s="397"/>
      <c r="GWM32" s="397"/>
      <c r="GWN32" s="397"/>
      <c r="GWO32" s="397"/>
      <c r="GWP32" s="397"/>
      <c r="GWQ32" s="397"/>
      <c r="GWR32" s="397"/>
      <c r="GWS32" s="397"/>
      <c r="GWT32" s="397"/>
      <c r="GWU32" s="397"/>
      <c r="GWV32" s="397"/>
      <c r="GWW32" s="397"/>
      <c r="GWX32" s="397"/>
      <c r="GWY32" s="397"/>
      <c r="GWZ32" s="397"/>
      <c r="GXA32" s="397"/>
      <c r="GXB32" s="397"/>
      <c r="GXC32" s="397"/>
      <c r="GXD32" s="397"/>
      <c r="GXE32" s="397"/>
      <c r="GXF32" s="397"/>
      <c r="GXG32" s="397"/>
      <c r="GXH32" s="397"/>
      <c r="GXI32" s="397"/>
      <c r="GXJ32" s="397"/>
      <c r="GXK32" s="397"/>
      <c r="GXL32" s="397"/>
      <c r="GXM32" s="397"/>
      <c r="GXN32" s="397"/>
      <c r="GXO32" s="397"/>
      <c r="GXP32" s="397"/>
      <c r="GXQ32" s="397"/>
      <c r="GXR32" s="397"/>
      <c r="GXS32" s="397"/>
      <c r="GXT32" s="397"/>
      <c r="GXU32" s="397"/>
      <c r="GXV32" s="397"/>
      <c r="GXW32" s="397"/>
      <c r="GXX32" s="397"/>
      <c r="GXY32" s="397"/>
      <c r="GXZ32" s="397"/>
      <c r="GYA32" s="397"/>
      <c r="GYB32" s="397"/>
      <c r="GYC32" s="397"/>
      <c r="GYD32" s="397"/>
      <c r="GYE32" s="397"/>
      <c r="GYF32" s="397"/>
      <c r="GYG32" s="397"/>
      <c r="GYH32" s="397"/>
      <c r="GYI32" s="397"/>
      <c r="GYJ32" s="397"/>
      <c r="GYK32" s="397"/>
      <c r="GYL32" s="397"/>
      <c r="GYM32" s="397"/>
      <c r="GYN32" s="397"/>
      <c r="GYO32" s="397"/>
      <c r="GYP32" s="397"/>
      <c r="GYQ32" s="397"/>
      <c r="GYR32" s="397"/>
      <c r="GYS32" s="397"/>
      <c r="GYT32" s="397"/>
      <c r="GYU32" s="397"/>
      <c r="GYV32" s="397"/>
      <c r="GYW32" s="397"/>
      <c r="GYX32" s="397"/>
      <c r="GYY32" s="397"/>
      <c r="GYZ32" s="397"/>
      <c r="GZA32" s="397"/>
      <c r="GZB32" s="397"/>
      <c r="GZC32" s="397"/>
      <c r="GZD32" s="397"/>
      <c r="GZE32" s="397"/>
      <c r="GZF32" s="397"/>
      <c r="GZG32" s="397"/>
      <c r="GZH32" s="397"/>
      <c r="GZI32" s="397"/>
      <c r="GZJ32" s="397"/>
      <c r="GZK32" s="397"/>
      <c r="GZL32" s="397"/>
      <c r="GZM32" s="397"/>
      <c r="GZN32" s="397"/>
      <c r="GZO32" s="397"/>
      <c r="GZP32" s="397"/>
      <c r="GZQ32" s="397"/>
      <c r="GZR32" s="397"/>
      <c r="GZS32" s="397"/>
      <c r="GZT32" s="397"/>
      <c r="GZU32" s="397"/>
      <c r="GZV32" s="397"/>
      <c r="GZW32" s="397"/>
      <c r="GZX32" s="397"/>
      <c r="GZY32" s="397"/>
      <c r="GZZ32" s="397"/>
      <c r="HAA32" s="397"/>
      <c r="HAB32" s="397"/>
      <c r="HAC32" s="397"/>
      <c r="HAD32" s="397"/>
      <c r="HAE32" s="397"/>
      <c r="HAF32" s="397"/>
      <c r="HAG32" s="397"/>
      <c r="HAH32" s="397"/>
      <c r="HAI32" s="397"/>
      <c r="HAJ32" s="397"/>
      <c r="HAK32" s="397"/>
      <c r="HAL32" s="397"/>
      <c r="HAM32" s="397"/>
      <c r="HAN32" s="397"/>
      <c r="HAO32" s="397"/>
      <c r="HAP32" s="397"/>
      <c r="HAQ32" s="397"/>
      <c r="HAR32" s="397"/>
      <c r="HAS32" s="397"/>
      <c r="HAT32" s="397"/>
      <c r="HAU32" s="397"/>
      <c r="HAV32" s="397"/>
      <c r="HAW32" s="397"/>
      <c r="HAX32" s="397"/>
      <c r="HAY32" s="397"/>
      <c r="HAZ32" s="397"/>
      <c r="HBA32" s="397"/>
      <c r="HBB32" s="397"/>
      <c r="HBC32" s="397"/>
      <c r="HBD32" s="397"/>
      <c r="HBE32" s="397"/>
      <c r="HBF32" s="397"/>
      <c r="HBG32" s="397"/>
      <c r="HBH32" s="397"/>
      <c r="HBI32" s="397"/>
      <c r="HBJ32" s="397"/>
      <c r="HBK32" s="397"/>
      <c r="HBL32" s="397"/>
      <c r="HBM32" s="397"/>
      <c r="HBN32" s="397"/>
      <c r="HBO32" s="397"/>
      <c r="HBP32" s="397"/>
      <c r="HBQ32" s="397"/>
      <c r="HBR32" s="397"/>
      <c r="HBS32" s="397"/>
      <c r="HBT32" s="397"/>
      <c r="HBU32" s="397"/>
      <c r="HBV32" s="397"/>
      <c r="HBW32" s="397"/>
      <c r="HBX32" s="397"/>
      <c r="HBY32" s="397"/>
      <c r="HBZ32" s="397"/>
      <c r="HCA32" s="397"/>
      <c r="HCB32" s="397"/>
      <c r="HCC32" s="397"/>
      <c r="HCD32" s="397"/>
      <c r="HCE32" s="397"/>
      <c r="HCF32" s="397"/>
      <c r="HCG32" s="397"/>
      <c r="HCH32" s="397"/>
      <c r="HCI32" s="397"/>
      <c r="HCJ32" s="397"/>
      <c r="HCK32" s="397"/>
      <c r="HCL32" s="397"/>
      <c r="HCM32" s="397"/>
      <c r="HCN32" s="397"/>
      <c r="HCO32" s="397"/>
      <c r="HCP32" s="397"/>
      <c r="HCQ32" s="397"/>
      <c r="HCR32" s="397"/>
      <c r="HCS32" s="397"/>
      <c r="HCT32" s="397"/>
      <c r="HCU32" s="397"/>
      <c r="HCV32" s="397"/>
      <c r="HCW32" s="397"/>
      <c r="HCX32" s="397"/>
      <c r="HCY32" s="397"/>
      <c r="HCZ32" s="397"/>
      <c r="HDA32" s="397"/>
      <c r="HDB32" s="397"/>
      <c r="HDC32" s="397"/>
      <c r="HDD32" s="397"/>
      <c r="HDE32" s="397"/>
      <c r="HDF32" s="397"/>
      <c r="HDG32" s="397"/>
      <c r="HDH32" s="397"/>
      <c r="HDI32" s="397"/>
      <c r="HDJ32" s="397"/>
      <c r="HDK32" s="397"/>
      <c r="HDL32" s="397"/>
      <c r="HDM32" s="397"/>
      <c r="HDN32" s="397"/>
      <c r="HDO32" s="397"/>
      <c r="HDP32" s="397"/>
      <c r="HDQ32" s="397"/>
      <c r="HDR32" s="397"/>
      <c r="HDS32" s="397"/>
      <c r="HDT32" s="397"/>
      <c r="HDU32" s="397"/>
      <c r="HDV32" s="397"/>
      <c r="HDW32" s="397"/>
      <c r="HDX32" s="397"/>
      <c r="HDY32" s="397"/>
      <c r="HDZ32" s="397"/>
      <c r="HEA32" s="397"/>
      <c r="HEB32" s="397"/>
      <c r="HEC32" s="397"/>
      <c r="HED32" s="397"/>
      <c r="HEE32" s="397"/>
      <c r="HEF32" s="397"/>
      <c r="HEG32" s="397"/>
      <c r="HEH32" s="397"/>
      <c r="HEI32" s="397"/>
      <c r="HEJ32" s="397"/>
      <c r="HEK32" s="397"/>
      <c r="HEL32" s="397"/>
      <c r="HEM32" s="397"/>
      <c r="HEN32" s="397"/>
      <c r="HEO32" s="397"/>
      <c r="HEP32" s="397"/>
      <c r="HEQ32" s="397"/>
      <c r="HER32" s="397"/>
      <c r="HES32" s="397"/>
      <c r="HET32" s="397"/>
      <c r="HEU32" s="397"/>
      <c r="HEV32" s="397"/>
      <c r="HEW32" s="397"/>
      <c r="HEX32" s="397"/>
      <c r="HEY32" s="397"/>
      <c r="HEZ32" s="397"/>
      <c r="HFA32" s="397"/>
      <c r="HFB32" s="397"/>
      <c r="HFC32" s="397"/>
      <c r="HFD32" s="397"/>
      <c r="HFE32" s="397"/>
      <c r="HFF32" s="397"/>
      <c r="HFG32" s="397"/>
      <c r="HFH32" s="397"/>
      <c r="HFI32" s="397"/>
      <c r="HFJ32" s="397"/>
      <c r="HFK32" s="397"/>
      <c r="HFL32" s="397"/>
      <c r="HFM32" s="397"/>
      <c r="HFN32" s="397"/>
      <c r="HFO32" s="397"/>
      <c r="HFP32" s="397"/>
      <c r="HFQ32" s="397"/>
      <c r="HFR32" s="397"/>
      <c r="HFS32" s="397"/>
      <c r="HFT32" s="397"/>
      <c r="HFU32" s="397"/>
      <c r="HFV32" s="397"/>
      <c r="HFW32" s="397"/>
      <c r="HFX32" s="397"/>
      <c r="HFY32" s="397"/>
      <c r="HFZ32" s="397"/>
      <c r="HGA32" s="397"/>
      <c r="HGB32" s="397"/>
      <c r="HGC32" s="397"/>
      <c r="HGD32" s="397"/>
      <c r="HGE32" s="397"/>
      <c r="HGF32" s="397"/>
      <c r="HGG32" s="397"/>
      <c r="HGH32" s="397"/>
      <c r="HGI32" s="397"/>
      <c r="HGJ32" s="397"/>
      <c r="HGK32" s="397"/>
      <c r="HGL32" s="397"/>
      <c r="HGM32" s="397"/>
      <c r="HGN32" s="397"/>
      <c r="HGO32" s="397"/>
      <c r="HGP32" s="397"/>
      <c r="HGQ32" s="397"/>
      <c r="HGR32" s="397"/>
      <c r="HGS32" s="397"/>
      <c r="HGT32" s="397"/>
      <c r="HGU32" s="397"/>
      <c r="HGV32" s="397"/>
      <c r="HGW32" s="397"/>
      <c r="HGX32" s="397"/>
      <c r="HGY32" s="397"/>
      <c r="HGZ32" s="397"/>
      <c r="HHA32" s="397"/>
      <c r="HHB32" s="397"/>
      <c r="HHC32" s="397"/>
      <c r="HHD32" s="397"/>
      <c r="HHE32" s="397"/>
      <c r="HHF32" s="397"/>
      <c r="HHG32" s="397"/>
      <c r="HHH32" s="397"/>
      <c r="HHI32" s="397"/>
      <c r="HHJ32" s="397"/>
      <c r="HHK32" s="397"/>
      <c r="HHL32" s="397"/>
      <c r="HHM32" s="397"/>
      <c r="HHN32" s="397"/>
      <c r="HHO32" s="397"/>
      <c r="HHP32" s="397"/>
      <c r="HHQ32" s="397"/>
      <c r="HHR32" s="397"/>
      <c r="HHS32" s="397"/>
      <c r="HHT32" s="397"/>
      <c r="HHU32" s="397"/>
      <c r="HHV32" s="397"/>
      <c r="HHW32" s="397"/>
      <c r="HHX32" s="397"/>
      <c r="HHY32" s="397"/>
      <c r="HHZ32" s="397"/>
      <c r="HIA32" s="397"/>
      <c r="HIB32" s="397"/>
      <c r="HIC32" s="397"/>
      <c r="HID32" s="397"/>
      <c r="HIE32" s="397"/>
      <c r="HIF32" s="397"/>
      <c r="HIG32" s="397"/>
      <c r="HIH32" s="397"/>
      <c r="HII32" s="397"/>
      <c r="HIJ32" s="397"/>
      <c r="HIK32" s="397"/>
      <c r="HIL32" s="397"/>
      <c r="HIM32" s="397"/>
      <c r="HIN32" s="397"/>
      <c r="HIO32" s="397"/>
      <c r="HIP32" s="397"/>
      <c r="HIQ32" s="397"/>
      <c r="HIR32" s="397"/>
      <c r="HIS32" s="397"/>
      <c r="HIT32" s="397"/>
      <c r="HIU32" s="397"/>
      <c r="HIV32" s="397"/>
      <c r="HIW32" s="397"/>
      <c r="HIX32" s="397"/>
      <c r="HIY32" s="397"/>
      <c r="HIZ32" s="397"/>
      <c r="HJA32" s="397"/>
      <c r="HJB32" s="397"/>
      <c r="HJC32" s="397"/>
      <c r="HJD32" s="397"/>
      <c r="HJE32" s="397"/>
      <c r="HJF32" s="397"/>
      <c r="HJG32" s="397"/>
      <c r="HJH32" s="397"/>
      <c r="HJI32" s="397"/>
      <c r="HJJ32" s="397"/>
      <c r="HJK32" s="397"/>
      <c r="HJL32" s="397"/>
      <c r="HJM32" s="397"/>
      <c r="HJN32" s="397"/>
      <c r="HJO32" s="397"/>
      <c r="HJP32" s="397"/>
      <c r="HJQ32" s="397"/>
      <c r="HJR32" s="397"/>
      <c r="HJS32" s="397"/>
      <c r="HJT32" s="397"/>
      <c r="HJU32" s="397"/>
      <c r="HJV32" s="397"/>
      <c r="HJW32" s="397"/>
      <c r="HJX32" s="397"/>
      <c r="HJY32" s="397"/>
      <c r="HJZ32" s="397"/>
      <c r="HKA32" s="397"/>
      <c r="HKB32" s="397"/>
      <c r="HKC32" s="397"/>
      <c r="HKD32" s="397"/>
      <c r="HKE32" s="397"/>
      <c r="HKF32" s="397"/>
      <c r="HKG32" s="397"/>
      <c r="HKH32" s="397"/>
      <c r="HKI32" s="397"/>
      <c r="HKJ32" s="397"/>
      <c r="HKK32" s="397"/>
      <c r="HKL32" s="397"/>
      <c r="HKM32" s="397"/>
      <c r="HKN32" s="397"/>
      <c r="HKO32" s="397"/>
      <c r="HKP32" s="397"/>
      <c r="HKQ32" s="397"/>
      <c r="HKR32" s="397"/>
      <c r="HKS32" s="397"/>
      <c r="HKT32" s="397"/>
      <c r="HKU32" s="397"/>
      <c r="HKV32" s="397"/>
      <c r="HKW32" s="397"/>
      <c r="HKX32" s="397"/>
      <c r="HKY32" s="397"/>
      <c r="HKZ32" s="397"/>
      <c r="HLA32" s="397"/>
      <c r="HLB32" s="397"/>
      <c r="HLC32" s="397"/>
      <c r="HLD32" s="397"/>
      <c r="HLE32" s="397"/>
      <c r="HLF32" s="397"/>
      <c r="HLG32" s="397"/>
      <c r="HLH32" s="397"/>
      <c r="HLI32" s="397"/>
      <c r="HLJ32" s="397"/>
      <c r="HLK32" s="397"/>
      <c r="HLL32" s="397"/>
      <c r="HLM32" s="397"/>
      <c r="HLN32" s="397"/>
      <c r="HLO32" s="397"/>
      <c r="HLP32" s="397"/>
      <c r="HLQ32" s="397"/>
      <c r="HLR32" s="397"/>
      <c r="HLS32" s="397"/>
      <c r="HLT32" s="397"/>
      <c r="HLU32" s="397"/>
      <c r="HLV32" s="397"/>
      <c r="HLW32" s="397"/>
      <c r="HLX32" s="397"/>
      <c r="HLY32" s="397"/>
      <c r="HLZ32" s="397"/>
      <c r="HMA32" s="397"/>
      <c r="HMB32" s="397"/>
      <c r="HMC32" s="397"/>
      <c r="HMD32" s="397"/>
      <c r="HME32" s="397"/>
      <c r="HMF32" s="397"/>
      <c r="HMG32" s="397"/>
      <c r="HMH32" s="397"/>
      <c r="HMI32" s="397"/>
      <c r="HMJ32" s="397"/>
      <c r="HMK32" s="397"/>
      <c r="HML32" s="397"/>
      <c r="HMM32" s="397"/>
      <c r="HMN32" s="397"/>
      <c r="HMO32" s="397"/>
      <c r="HMP32" s="397"/>
      <c r="HMQ32" s="397"/>
      <c r="HMR32" s="397"/>
      <c r="HMS32" s="397"/>
      <c r="HMT32" s="397"/>
      <c r="HMU32" s="397"/>
      <c r="HMV32" s="397"/>
      <c r="HMW32" s="397"/>
      <c r="HMX32" s="397"/>
      <c r="HMY32" s="397"/>
      <c r="HMZ32" s="397"/>
      <c r="HNA32" s="397"/>
      <c r="HNB32" s="397"/>
      <c r="HNC32" s="397"/>
      <c r="HND32" s="397"/>
      <c r="HNE32" s="397"/>
      <c r="HNF32" s="397"/>
      <c r="HNG32" s="397"/>
      <c r="HNH32" s="397"/>
      <c r="HNI32" s="397"/>
      <c r="HNJ32" s="397"/>
      <c r="HNK32" s="397"/>
      <c r="HNL32" s="397"/>
      <c r="HNM32" s="397"/>
      <c r="HNN32" s="397"/>
      <c r="HNO32" s="397"/>
      <c r="HNP32" s="397"/>
      <c r="HNQ32" s="397"/>
      <c r="HNR32" s="397"/>
      <c r="HNS32" s="397"/>
      <c r="HNT32" s="397"/>
      <c r="HNU32" s="397"/>
      <c r="HNV32" s="397"/>
      <c r="HNW32" s="397"/>
      <c r="HNX32" s="397"/>
      <c r="HNY32" s="397"/>
      <c r="HNZ32" s="397"/>
      <c r="HOA32" s="397"/>
      <c r="HOB32" s="397"/>
      <c r="HOC32" s="397"/>
      <c r="HOD32" s="397"/>
      <c r="HOE32" s="397"/>
      <c r="HOF32" s="397"/>
      <c r="HOG32" s="397"/>
      <c r="HOH32" s="397"/>
      <c r="HOI32" s="397"/>
      <c r="HOJ32" s="397"/>
      <c r="HOK32" s="397"/>
      <c r="HOL32" s="397"/>
      <c r="HOM32" s="397"/>
      <c r="HON32" s="397"/>
      <c r="HOO32" s="397"/>
      <c r="HOP32" s="397"/>
      <c r="HOQ32" s="397"/>
      <c r="HOR32" s="397"/>
      <c r="HOS32" s="397"/>
      <c r="HOT32" s="397"/>
      <c r="HOU32" s="397"/>
      <c r="HOV32" s="397"/>
      <c r="HOW32" s="397"/>
      <c r="HOX32" s="397"/>
      <c r="HOY32" s="397"/>
      <c r="HOZ32" s="397"/>
      <c r="HPA32" s="397"/>
      <c r="HPB32" s="397"/>
      <c r="HPC32" s="397"/>
      <c r="HPD32" s="397"/>
      <c r="HPE32" s="397"/>
      <c r="HPF32" s="397"/>
      <c r="HPG32" s="397"/>
      <c r="HPH32" s="397"/>
      <c r="HPI32" s="397"/>
      <c r="HPJ32" s="397"/>
      <c r="HPK32" s="397"/>
      <c r="HPL32" s="397"/>
      <c r="HPM32" s="397"/>
      <c r="HPN32" s="397"/>
      <c r="HPO32" s="397"/>
      <c r="HPP32" s="397"/>
      <c r="HPQ32" s="397"/>
      <c r="HPR32" s="397"/>
      <c r="HPS32" s="397"/>
      <c r="HPT32" s="397"/>
      <c r="HPU32" s="397"/>
      <c r="HPV32" s="397"/>
      <c r="HPW32" s="397"/>
      <c r="HPX32" s="397"/>
      <c r="HPY32" s="397"/>
      <c r="HPZ32" s="397"/>
      <c r="HQA32" s="397"/>
      <c r="HQB32" s="397"/>
      <c r="HQC32" s="397"/>
      <c r="HQD32" s="397"/>
      <c r="HQE32" s="397"/>
      <c r="HQF32" s="397"/>
      <c r="HQG32" s="397"/>
      <c r="HQH32" s="397"/>
      <c r="HQI32" s="397"/>
      <c r="HQJ32" s="397"/>
      <c r="HQK32" s="397"/>
      <c r="HQL32" s="397"/>
      <c r="HQM32" s="397"/>
      <c r="HQN32" s="397"/>
      <c r="HQO32" s="397"/>
      <c r="HQP32" s="397"/>
      <c r="HQQ32" s="397"/>
      <c r="HQR32" s="397"/>
      <c r="HQS32" s="397"/>
      <c r="HQT32" s="397"/>
      <c r="HQU32" s="397"/>
      <c r="HQV32" s="397"/>
      <c r="HQW32" s="397"/>
      <c r="HQX32" s="397"/>
      <c r="HQY32" s="397"/>
      <c r="HQZ32" s="397"/>
      <c r="HRA32" s="397"/>
      <c r="HRB32" s="397"/>
      <c r="HRC32" s="397"/>
      <c r="HRD32" s="397"/>
      <c r="HRE32" s="397"/>
      <c r="HRF32" s="397"/>
      <c r="HRG32" s="397"/>
      <c r="HRH32" s="397"/>
      <c r="HRI32" s="397"/>
      <c r="HRJ32" s="397"/>
      <c r="HRK32" s="397"/>
      <c r="HRL32" s="397"/>
      <c r="HRM32" s="397"/>
      <c r="HRN32" s="397"/>
      <c r="HRO32" s="397"/>
      <c r="HRP32" s="397"/>
      <c r="HRQ32" s="397"/>
      <c r="HRR32" s="397"/>
      <c r="HRS32" s="397"/>
      <c r="HRT32" s="397"/>
      <c r="HRU32" s="397"/>
      <c r="HRV32" s="397"/>
      <c r="HRW32" s="397"/>
      <c r="HRX32" s="397"/>
      <c r="HRY32" s="397"/>
      <c r="HRZ32" s="397"/>
      <c r="HSA32" s="397"/>
      <c r="HSB32" s="397"/>
      <c r="HSC32" s="397"/>
      <c r="HSD32" s="397"/>
      <c r="HSE32" s="397"/>
      <c r="HSF32" s="397"/>
      <c r="HSG32" s="397"/>
      <c r="HSH32" s="397"/>
      <c r="HSI32" s="397"/>
      <c r="HSJ32" s="397"/>
      <c r="HSK32" s="397"/>
      <c r="HSL32" s="397"/>
      <c r="HSM32" s="397"/>
      <c r="HSN32" s="397"/>
      <c r="HSO32" s="397"/>
      <c r="HSP32" s="397"/>
      <c r="HSQ32" s="397"/>
      <c r="HSR32" s="397"/>
      <c r="HSS32" s="397"/>
      <c r="HST32" s="397"/>
      <c r="HSU32" s="397"/>
      <c r="HSV32" s="397"/>
      <c r="HSW32" s="397"/>
      <c r="HSX32" s="397"/>
      <c r="HSY32" s="397"/>
      <c r="HSZ32" s="397"/>
      <c r="HTA32" s="397"/>
      <c r="HTB32" s="397"/>
      <c r="HTC32" s="397"/>
      <c r="HTD32" s="397"/>
      <c r="HTE32" s="397"/>
      <c r="HTF32" s="397"/>
      <c r="HTG32" s="397"/>
      <c r="HTH32" s="397"/>
      <c r="HTI32" s="397"/>
      <c r="HTJ32" s="397"/>
      <c r="HTK32" s="397"/>
      <c r="HTL32" s="397"/>
      <c r="HTM32" s="397"/>
      <c r="HTN32" s="397"/>
      <c r="HTO32" s="397"/>
      <c r="HTP32" s="397"/>
      <c r="HTQ32" s="397"/>
      <c r="HTR32" s="397"/>
      <c r="HTS32" s="397"/>
      <c r="HTT32" s="397"/>
      <c r="HTU32" s="397"/>
      <c r="HTV32" s="397"/>
      <c r="HTW32" s="397"/>
      <c r="HTX32" s="397"/>
      <c r="HTY32" s="397"/>
      <c r="HTZ32" s="397"/>
      <c r="HUA32" s="397"/>
      <c r="HUB32" s="397"/>
      <c r="HUC32" s="397"/>
      <c r="HUD32" s="397"/>
      <c r="HUE32" s="397"/>
      <c r="HUF32" s="397"/>
      <c r="HUG32" s="397"/>
      <c r="HUH32" s="397"/>
      <c r="HUI32" s="397"/>
      <c r="HUJ32" s="397"/>
      <c r="HUK32" s="397"/>
      <c r="HUL32" s="397"/>
      <c r="HUM32" s="397"/>
      <c r="HUN32" s="397"/>
      <c r="HUO32" s="397"/>
      <c r="HUP32" s="397"/>
      <c r="HUQ32" s="397"/>
      <c r="HUR32" s="397"/>
      <c r="HUS32" s="397"/>
      <c r="HUT32" s="397"/>
      <c r="HUU32" s="397"/>
      <c r="HUV32" s="397"/>
      <c r="HUW32" s="397"/>
      <c r="HUX32" s="397"/>
      <c r="HUY32" s="397"/>
      <c r="HUZ32" s="397"/>
      <c r="HVA32" s="397"/>
      <c r="HVB32" s="397"/>
      <c r="HVC32" s="397"/>
      <c r="HVD32" s="397"/>
      <c r="HVE32" s="397"/>
      <c r="HVF32" s="397"/>
      <c r="HVG32" s="397"/>
      <c r="HVH32" s="397"/>
      <c r="HVI32" s="397"/>
      <c r="HVJ32" s="397"/>
      <c r="HVK32" s="397"/>
      <c r="HVL32" s="397"/>
      <c r="HVM32" s="397"/>
      <c r="HVN32" s="397"/>
      <c r="HVO32" s="397"/>
      <c r="HVP32" s="397"/>
      <c r="HVQ32" s="397"/>
      <c r="HVR32" s="397"/>
      <c r="HVS32" s="397"/>
      <c r="HVT32" s="397"/>
      <c r="HVU32" s="397"/>
      <c r="HVV32" s="397"/>
      <c r="HVW32" s="397"/>
      <c r="HVX32" s="397"/>
      <c r="HVY32" s="397"/>
      <c r="HVZ32" s="397"/>
      <c r="HWA32" s="397"/>
      <c r="HWB32" s="397"/>
      <c r="HWC32" s="397"/>
      <c r="HWD32" s="397"/>
      <c r="HWE32" s="397"/>
      <c r="HWF32" s="397"/>
      <c r="HWG32" s="397"/>
      <c r="HWH32" s="397"/>
      <c r="HWI32" s="397"/>
      <c r="HWJ32" s="397"/>
      <c r="HWK32" s="397"/>
      <c r="HWL32" s="397"/>
      <c r="HWM32" s="397"/>
      <c r="HWN32" s="397"/>
      <c r="HWO32" s="397"/>
      <c r="HWP32" s="397"/>
      <c r="HWQ32" s="397"/>
      <c r="HWR32" s="397"/>
      <c r="HWS32" s="397"/>
      <c r="HWT32" s="397"/>
      <c r="HWU32" s="397"/>
      <c r="HWV32" s="397"/>
      <c r="HWW32" s="397"/>
      <c r="HWX32" s="397"/>
      <c r="HWY32" s="397"/>
      <c r="HWZ32" s="397"/>
      <c r="HXA32" s="397"/>
      <c r="HXB32" s="397"/>
      <c r="HXC32" s="397"/>
      <c r="HXD32" s="397"/>
      <c r="HXE32" s="397"/>
      <c r="HXF32" s="397"/>
      <c r="HXG32" s="397"/>
      <c r="HXH32" s="397"/>
      <c r="HXI32" s="397"/>
      <c r="HXJ32" s="397"/>
      <c r="HXK32" s="397"/>
      <c r="HXL32" s="397"/>
      <c r="HXM32" s="397"/>
      <c r="HXN32" s="397"/>
      <c r="HXO32" s="397"/>
      <c r="HXP32" s="397"/>
      <c r="HXQ32" s="397"/>
      <c r="HXR32" s="397"/>
      <c r="HXS32" s="397"/>
      <c r="HXT32" s="397"/>
      <c r="HXU32" s="397"/>
      <c r="HXV32" s="397"/>
      <c r="HXW32" s="397"/>
      <c r="HXX32" s="397"/>
      <c r="HXY32" s="397"/>
      <c r="HXZ32" s="397"/>
      <c r="HYA32" s="397"/>
      <c r="HYB32" s="397"/>
      <c r="HYC32" s="397"/>
      <c r="HYD32" s="397"/>
      <c r="HYE32" s="397"/>
      <c r="HYF32" s="397"/>
      <c r="HYG32" s="397"/>
      <c r="HYH32" s="397"/>
      <c r="HYI32" s="397"/>
      <c r="HYJ32" s="397"/>
      <c r="HYK32" s="397"/>
      <c r="HYL32" s="397"/>
      <c r="HYM32" s="397"/>
      <c r="HYN32" s="397"/>
      <c r="HYO32" s="397"/>
      <c r="HYP32" s="397"/>
      <c r="HYQ32" s="397"/>
      <c r="HYR32" s="397"/>
      <c r="HYS32" s="397"/>
      <c r="HYT32" s="397"/>
      <c r="HYU32" s="397"/>
      <c r="HYV32" s="397"/>
      <c r="HYW32" s="397"/>
      <c r="HYX32" s="397"/>
      <c r="HYY32" s="397"/>
      <c r="HYZ32" s="397"/>
      <c r="HZA32" s="397"/>
      <c r="HZB32" s="397"/>
      <c r="HZC32" s="397"/>
      <c r="HZD32" s="397"/>
      <c r="HZE32" s="397"/>
      <c r="HZF32" s="397"/>
      <c r="HZG32" s="397"/>
      <c r="HZH32" s="397"/>
      <c r="HZI32" s="397"/>
      <c r="HZJ32" s="397"/>
      <c r="HZK32" s="397"/>
      <c r="HZL32" s="397"/>
      <c r="HZM32" s="397"/>
      <c r="HZN32" s="397"/>
      <c r="HZO32" s="397"/>
      <c r="HZP32" s="397"/>
      <c r="HZQ32" s="397"/>
      <c r="HZR32" s="397"/>
      <c r="HZS32" s="397"/>
      <c r="HZT32" s="397"/>
      <c r="HZU32" s="397"/>
      <c r="HZV32" s="397"/>
      <c r="HZW32" s="397"/>
      <c r="HZX32" s="397"/>
      <c r="HZY32" s="397"/>
      <c r="HZZ32" s="397"/>
      <c r="IAA32" s="397"/>
      <c r="IAB32" s="397"/>
      <c r="IAC32" s="397"/>
      <c r="IAD32" s="397"/>
      <c r="IAE32" s="397"/>
      <c r="IAF32" s="397"/>
      <c r="IAG32" s="397"/>
      <c r="IAH32" s="397"/>
      <c r="IAI32" s="397"/>
      <c r="IAJ32" s="397"/>
      <c r="IAK32" s="397"/>
      <c r="IAL32" s="397"/>
      <c r="IAM32" s="397"/>
      <c r="IAN32" s="397"/>
      <c r="IAO32" s="397"/>
      <c r="IAP32" s="397"/>
      <c r="IAQ32" s="397"/>
      <c r="IAR32" s="397"/>
      <c r="IAS32" s="397"/>
      <c r="IAT32" s="397"/>
      <c r="IAU32" s="397"/>
      <c r="IAV32" s="397"/>
      <c r="IAW32" s="397"/>
      <c r="IAX32" s="397"/>
      <c r="IAY32" s="397"/>
      <c r="IAZ32" s="397"/>
      <c r="IBA32" s="397"/>
      <c r="IBB32" s="397"/>
      <c r="IBC32" s="397"/>
      <c r="IBD32" s="397"/>
      <c r="IBE32" s="397"/>
      <c r="IBF32" s="397"/>
      <c r="IBG32" s="397"/>
      <c r="IBH32" s="397"/>
      <c r="IBI32" s="397"/>
      <c r="IBJ32" s="397"/>
      <c r="IBK32" s="397"/>
      <c r="IBL32" s="397"/>
      <c r="IBM32" s="397"/>
      <c r="IBN32" s="397"/>
      <c r="IBO32" s="397"/>
      <c r="IBP32" s="397"/>
      <c r="IBQ32" s="397"/>
      <c r="IBR32" s="397"/>
      <c r="IBS32" s="397"/>
      <c r="IBT32" s="397"/>
      <c r="IBU32" s="397"/>
      <c r="IBV32" s="397"/>
      <c r="IBW32" s="397"/>
      <c r="IBX32" s="397"/>
      <c r="IBY32" s="397"/>
      <c r="IBZ32" s="397"/>
      <c r="ICA32" s="397"/>
      <c r="ICB32" s="397"/>
      <c r="ICC32" s="397"/>
      <c r="ICD32" s="397"/>
      <c r="ICE32" s="397"/>
      <c r="ICF32" s="397"/>
      <c r="ICG32" s="397"/>
      <c r="ICH32" s="397"/>
      <c r="ICI32" s="397"/>
      <c r="ICJ32" s="397"/>
      <c r="ICK32" s="397"/>
      <c r="ICL32" s="397"/>
      <c r="ICM32" s="397"/>
      <c r="ICN32" s="397"/>
      <c r="ICO32" s="397"/>
      <c r="ICP32" s="397"/>
      <c r="ICQ32" s="397"/>
      <c r="ICR32" s="397"/>
      <c r="ICS32" s="397"/>
      <c r="ICT32" s="397"/>
      <c r="ICU32" s="397"/>
      <c r="ICV32" s="397"/>
      <c r="ICW32" s="397"/>
      <c r="ICX32" s="397"/>
      <c r="ICY32" s="397"/>
      <c r="ICZ32" s="397"/>
      <c r="IDA32" s="397"/>
      <c r="IDB32" s="397"/>
      <c r="IDC32" s="397"/>
      <c r="IDD32" s="397"/>
      <c r="IDE32" s="397"/>
      <c r="IDF32" s="397"/>
      <c r="IDG32" s="397"/>
      <c r="IDH32" s="397"/>
      <c r="IDI32" s="397"/>
      <c r="IDJ32" s="397"/>
      <c r="IDK32" s="397"/>
      <c r="IDL32" s="397"/>
      <c r="IDM32" s="397"/>
      <c r="IDN32" s="397"/>
      <c r="IDO32" s="397"/>
      <c r="IDP32" s="397"/>
      <c r="IDQ32" s="397"/>
      <c r="IDR32" s="397"/>
      <c r="IDS32" s="397"/>
      <c r="IDT32" s="397"/>
      <c r="IDU32" s="397"/>
      <c r="IDV32" s="397"/>
      <c r="IDW32" s="397"/>
      <c r="IDX32" s="397"/>
      <c r="IDY32" s="397"/>
      <c r="IDZ32" s="397"/>
      <c r="IEA32" s="397"/>
      <c r="IEB32" s="397"/>
      <c r="IEC32" s="397"/>
      <c r="IED32" s="397"/>
      <c r="IEE32" s="397"/>
      <c r="IEF32" s="397"/>
      <c r="IEG32" s="397"/>
      <c r="IEH32" s="397"/>
      <c r="IEI32" s="397"/>
      <c r="IEJ32" s="397"/>
      <c r="IEK32" s="397"/>
      <c r="IEL32" s="397"/>
      <c r="IEM32" s="397"/>
      <c r="IEN32" s="397"/>
      <c r="IEO32" s="397"/>
      <c r="IEP32" s="397"/>
      <c r="IEQ32" s="397"/>
      <c r="IER32" s="397"/>
      <c r="IES32" s="397"/>
      <c r="IET32" s="397"/>
      <c r="IEU32" s="397"/>
      <c r="IEV32" s="397"/>
      <c r="IEW32" s="397"/>
      <c r="IEX32" s="397"/>
      <c r="IEY32" s="397"/>
      <c r="IEZ32" s="397"/>
      <c r="IFA32" s="397"/>
      <c r="IFB32" s="397"/>
      <c r="IFC32" s="397"/>
      <c r="IFD32" s="397"/>
      <c r="IFE32" s="397"/>
      <c r="IFF32" s="397"/>
      <c r="IFG32" s="397"/>
      <c r="IFH32" s="397"/>
      <c r="IFI32" s="397"/>
      <c r="IFJ32" s="397"/>
      <c r="IFK32" s="397"/>
      <c r="IFL32" s="397"/>
      <c r="IFM32" s="397"/>
      <c r="IFN32" s="397"/>
      <c r="IFO32" s="397"/>
      <c r="IFP32" s="397"/>
      <c r="IFQ32" s="397"/>
      <c r="IFR32" s="397"/>
      <c r="IFS32" s="397"/>
      <c r="IFT32" s="397"/>
      <c r="IFU32" s="397"/>
      <c r="IFV32" s="397"/>
      <c r="IFW32" s="397"/>
      <c r="IFX32" s="397"/>
      <c r="IFY32" s="397"/>
      <c r="IFZ32" s="397"/>
      <c r="IGA32" s="397"/>
      <c r="IGB32" s="397"/>
      <c r="IGC32" s="397"/>
      <c r="IGD32" s="397"/>
      <c r="IGE32" s="397"/>
      <c r="IGF32" s="397"/>
      <c r="IGG32" s="397"/>
      <c r="IGH32" s="397"/>
      <c r="IGI32" s="397"/>
      <c r="IGJ32" s="397"/>
      <c r="IGK32" s="397"/>
      <c r="IGL32" s="397"/>
      <c r="IGM32" s="397"/>
      <c r="IGN32" s="397"/>
      <c r="IGO32" s="397"/>
      <c r="IGP32" s="397"/>
      <c r="IGQ32" s="397"/>
      <c r="IGR32" s="397"/>
      <c r="IGS32" s="397"/>
      <c r="IGT32" s="397"/>
      <c r="IGU32" s="397"/>
      <c r="IGV32" s="397"/>
      <c r="IGW32" s="397"/>
      <c r="IGX32" s="397"/>
      <c r="IGY32" s="397"/>
      <c r="IGZ32" s="397"/>
      <c r="IHA32" s="397"/>
      <c r="IHB32" s="397"/>
      <c r="IHC32" s="397"/>
      <c r="IHD32" s="397"/>
      <c r="IHE32" s="397"/>
      <c r="IHF32" s="397"/>
      <c r="IHG32" s="397"/>
      <c r="IHH32" s="397"/>
      <c r="IHI32" s="397"/>
      <c r="IHJ32" s="397"/>
      <c r="IHK32" s="397"/>
      <c r="IHL32" s="397"/>
      <c r="IHM32" s="397"/>
      <c r="IHN32" s="397"/>
      <c r="IHO32" s="397"/>
      <c r="IHP32" s="397"/>
      <c r="IHQ32" s="397"/>
      <c r="IHR32" s="397"/>
      <c r="IHS32" s="397"/>
      <c r="IHT32" s="397"/>
      <c r="IHU32" s="397"/>
      <c r="IHV32" s="397"/>
      <c r="IHW32" s="397"/>
      <c r="IHX32" s="397"/>
      <c r="IHY32" s="397"/>
      <c r="IHZ32" s="397"/>
      <c r="IIA32" s="397"/>
      <c r="IIB32" s="397"/>
      <c r="IIC32" s="397"/>
      <c r="IID32" s="397"/>
      <c r="IIE32" s="397"/>
      <c r="IIF32" s="397"/>
      <c r="IIG32" s="397"/>
      <c r="IIH32" s="397"/>
      <c r="III32" s="397"/>
      <c r="IIJ32" s="397"/>
      <c r="IIK32" s="397"/>
      <c r="IIL32" s="397"/>
      <c r="IIM32" s="397"/>
      <c r="IIN32" s="397"/>
      <c r="IIO32" s="397"/>
      <c r="IIP32" s="397"/>
      <c r="IIQ32" s="397"/>
      <c r="IIR32" s="397"/>
      <c r="IIS32" s="397"/>
      <c r="IIT32" s="397"/>
      <c r="IIU32" s="397"/>
      <c r="IIV32" s="397"/>
      <c r="IIW32" s="397"/>
      <c r="IIX32" s="397"/>
      <c r="IIY32" s="397"/>
      <c r="IIZ32" s="397"/>
      <c r="IJA32" s="397"/>
      <c r="IJB32" s="397"/>
      <c r="IJC32" s="397"/>
      <c r="IJD32" s="397"/>
      <c r="IJE32" s="397"/>
      <c r="IJF32" s="397"/>
      <c r="IJG32" s="397"/>
      <c r="IJH32" s="397"/>
      <c r="IJI32" s="397"/>
      <c r="IJJ32" s="397"/>
      <c r="IJK32" s="397"/>
      <c r="IJL32" s="397"/>
      <c r="IJM32" s="397"/>
      <c r="IJN32" s="397"/>
      <c r="IJO32" s="397"/>
      <c r="IJP32" s="397"/>
      <c r="IJQ32" s="397"/>
      <c r="IJR32" s="397"/>
      <c r="IJS32" s="397"/>
      <c r="IJT32" s="397"/>
      <c r="IJU32" s="397"/>
      <c r="IJV32" s="397"/>
      <c r="IJW32" s="397"/>
      <c r="IJX32" s="397"/>
      <c r="IJY32" s="397"/>
      <c r="IJZ32" s="397"/>
      <c r="IKA32" s="397"/>
      <c r="IKB32" s="397"/>
      <c r="IKC32" s="397"/>
      <c r="IKD32" s="397"/>
      <c r="IKE32" s="397"/>
      <c r="IKF32" s="397"/>
      <c r="IKG32" s="397"/>
      <c r="IKH32" s="397"/>
      <c r="IKI32" s="397"/>
      <c r="IKJ32" s="397"/>
      <c r="IKK32" s="397"/>
      <c r="IKL32" s="397"/>
      <c r="IKM32" s="397"/>
      <c r="IKN32" s="397"/>
      <c r="IKO32" s="397"/>
      <c r="IKP32" s="397"/>
      <c r="IKQ32" s="397"/>
      <c r="IKR32" s="397"/>
      <c r="IKS32" s="397"/>
      <c r="IKT32" s="397"/>
      <c r="IKU32" s="397"/>
      <c r="IKV32" s="397"/>
      <c r="IKW32" s="397"/>
      <c r="IKX32" s="397"/>
      <c r="IKY32" s="397"/>
      <c r="IKZ32" s="397"/>
      <c r="ILA32" s="397"/>
      <c r="ILB32" s="397"/>
      <c r="ILC32" s="397"/>
      <c r="ILD32" s="397"/>
      <c r="ILE32" s="397"/>
      <c r="ILF32" s="397"/>
      <c r="ILG32" s="397"/>
      <c r="ILH32" s="397"/>
      <c r="ILI32" s="397"/>
      <c r="ILJ32" s="397"/>
      <c r="ILK32" s="397"/>
      <c r="ILL32" s="397"/>
      <c r="ILM32" s="397"/>
      <c r="ILN32" s="397"/>
      <c r="ILO32" s="397"/>
      <c r="ILP32" s="397"/>
      <c r="ILQ32" s="397"/>
      <c r="ILR32" s="397"/>
      <c r="ILS32" s="397"/>
      <c r="ILT32" s="397"/>
      <c r="ILU32" s="397"/>
      <c r="ILV32" s="397"/>
      <c r="ILW32" s="397"/>
      <c r="ILX32" s="397"/>
      <c r="ILY32" s="397"/>
      <c r="ILZ32" s="397"/>
      <c r="IMA32" s="397"/>
      <c r="IMB32" s="397"/>
      <c r="IMC32" s="397"/>
      <c r="IMD32" s="397"/>
      <c r="IME32" s="397"/>
      <c r="IMF32" s="397"/>
      <c r="IMG32" s="397"/>
      <c r="IMH32" s="397"/>
      <c r="IMI32" s="397"/>
      <c r="IMJ32" s="397"/>
      <c r="IMK32" s="397"/>
      <c r="IML32" s="397"/>
      <c r="IMM32" s="397"/>
      <c r="IMN32" s="397"/>
      <c r="IMO32" s="397"/>
      <c r="IMP32" s="397"/>
      <c r="IMQ32" s="397"/>
      <c r="IMR32" s="397"/>
      <c r="IMS32" s="397"/>
      <c r="IMT32" s="397"/>
      <c r="IMU32" s="397"/>
      <c r="IMV32" s="397"/>
      <c r="IMW32" s="397"/>
      <c r="IMX32" s="397"/>
      <c r="IMY32" s="397"/>
      <c r="IMZ32" s="397"/>
      <c r="INA32" s="397"/>
      <c r="INB32" s="397"/>
      <c r="INC32" s="397"/>
      <c r="IND32" s="397"/>
      <c r="INE32" s="397"/>
      <c r="INF32" s="397"/>
      <c r="ING32" s="397"/>
      <c r="INH32" s="397"/>
      <c r="INI32" s="397"/>
      <c r="INJ32" s="397"/>
      <c r="INK32" s="397"/>
      <c r="INL32" s="397"/>
      <c r="INM32" s="397"/>
      <c r="INN32" s="397"/>
      <c r="INO32" s="397"/>
      <c r="INP32" s="397"/>
      <c r="INQ32" s="397"/>
      <c r="INR32" s="397"/>
      <c r="INS32" s="397"/>
      <c r="INT32" s="397"/>
      <c r="INU32" s="397"/>
      <c r="INV32" s="397"/>
      <c r="INW32" s="397"/>
      <c r="INX32" s="397"/>
      <c r="INY32" s="397"/>
      <c r="INZ32" s="397"/>
      <c r="IOA32" s="397"/>
      <c r="IOB32" s="397"/>
      <c r="IOC32" s="397"/>
      <c r="IOD32" s="397"/>
      <c r="IOE32" s="397"/>
      <c r="IOF32" s="397"/>
      <c r="IOG32" s="397"/>
      <c r="IOH32" s="397"/>
      <c r="IOI32" s="397"/>
      <c r="IOJ32" s="397"/>
      <c r="IOK32" s="397"/>
      <c r="IOL32" s="397"/>
      <c r="IOM32" s="397"/>
      <c r="ION32" s="397"/>
      <c r="IOO32" s="397"/>
      <c r="IOP32" s="397"/>
      <c r="IOQ32" s="397"/>
      <c r="IOR32" s="397"/>
      <c r="IOS32" s="397"/>
      <c r="IOT32" s="397"/>
      <c r="IOU32" s="397"/>
      <c r="IOV32" s="397"/>
      <c r="IOW32" s="397"/>
      <c r="IOX32" s="397"/>
      <c r="IOY32" s="397"/>
      <c r="IOZ32" s="397"/>
      <c r="IPA32" s="397"/>
      <c r="IPB32" s="397"/>
      <c r="IPC32" s="397"/>
      <c r="IPD32" s="397"/>
      <c r="IPE32" s="397"/>
      <c r="IPF32" s="397"/>
      <c r="IPG32" s="397"/>
      <c r="IPH32" s="397"/>
      <c r="IPI32" s="397"/>
      <c r="IPJ32" s="397"/>
      <c r="IPK32" s="397"/>
      <c r="IPL32" s="397"/>
      <c r="IPM32" s="397"/>
      <c r="IPN32" s="397"/>
      <c r="IPO32" s="397"/>
      <c r="IPP32" s="397"/>
      <c r="IPQ32" s="397"/>
      <c r="IPR32" s="397"/>
      <c r="IPS32" s="397"/>
      <c r="IPT32" s="397"/>
      <c r="IPU32" s="397"/>
      <c r="IPV32" s="397"/>
      <c r="IPW32" s="397"/>
      <c r="IPX32" s="397"/>
      <c r="IPY32" s="397"/>
      <c r="IPZ32" s="397"/>
      <c r="IQA32" s="397"/>
      <c r="IQB32" s="397"/>
      <c r="IQC32" s="397"/>
      <c r="IQD32" s="397"/>
      <c r="IQE32" s="397"/>
      <c r="IQF32" s="397"/>
      <c r="IQG32" s="397"/>
      <c r="IQH32" s="397"/>
      <c r="IQI32" s="397"/>
      <c r="IQJ32" s="397"/>
      <c r="IQK32" s="397"/>
      <c r="IQL32" s="397"/>
      <c r="IQM32" s="397"/>
      <c r="IQN32" s="397"/>
      <c r="IQO32" s="397"/>
      <c r="IQP32" s="397"/>
      <c r="IQQ32" s="397"/>
      <c r="IQR32" s="397"/>
      <c r="IQS32" s="397"/>
      <c r="IQT32" s="397"/>
      <c r="IQU32" s="397"/>
      <c r="IQV32" s="397"/>
      <c r="IQW32" s="397"/>
      <c r="IQX32" s="397"/>
      <c r="IQY32" s="397"/>
      <c r="IQZ32" s="397"/>
      <c r="IRA32" s="397"/>
      <c r="IRB32" s="397"/>
      <c r="IRC32" s="397"/>
      <c r="IRD32" s="397"/>
      <c r="IRE32" s="397"/>
      <c r="IRF32" s="397"/>
      <c r="IRG32" s="397"/>
      <c r="IRH32" s="397"/>
      <c r="IRI32" s="397"/>
      <c r="IRJ32" s="397"/>
      <c r="IRK32" s="397"/>
      <c r="IRL32" s="397"/>
      <c r="IRM32" s="397"/>
      <c r="IRN32" s="397"/>
      <c r="IRO32" s="397"/>
      <c r="IRP32" s="397"/>
      <c r="IRQ32" s="397"/>
      <c r="IRR32" s="397"/>
      <c r="IRS32" s="397"/>
      <c r="IRT32" s="397"/>
      <c r="IRU32" s="397"/>
      <c r="IRV32" s="397"/>
      <c r="IRW32" s="397"/>
      <c r="IRX32" s="397"/>
      <c r="IRY32" s="397"/>
      <c r="IRZ32" s="397"/>
      <c r="ISA32" s="397"/>
      <c r="ISB32" s="397"/>
      <c r="ISC32" s="397"/>
      <c r="ISD32" s="397"/>
      <c r="ISE32" s="397"/>
      <c r="ISF32" s="397"/>
      <c r="ISG32" s="397"/>
      <c r="ISH32" s="397"/>
      <c r="ISI32" s="397"/>
      <c r="ISJ32" s="397"/>
      <c r="ISK32" s="397"/>
      <c r="ISL32" s="397"/>
      <c r="ISM32" s="397"/>
      <c r="ISN32" s="397"/>
      <c r="ISO32" s="397"/>
      <c r="ISP32" s="397"/>
      <c r="ISQ32" s="397"/>
      <c r="ISR32" s="397"/>
      <c r="ISS32" s="397"/>
      <c r="IST32" s="397"/>
      <c r="ISU32" s="397"/>
      <c r="ISV32" s="397"/>
      <c r="ISW32" s="397"/>
      <c r="ISX32" s="397"/>
      <c r="ISY32" s="397"/>
      <c r="ISZ32" s="397"/>
      <c r="ITA32" s="397"/>
      <c r="ITB32" s="397"/>
      <c r="ITC32" s="397"/>
      <c r="ITD32" s="397"/>
      <c r="ITE32" s="397"/>
      <c r="ITF32" s="397"/>
      <c r="ITG32" s="397"/>
      <c r="ITH32" s="397"/>
      <c r="ITI32" s="397"/>
      <c r="ITJ32" s="397"/>
      <c r="ITK32" s="397"/>
      <c r="ITL32" s="397"/>
      <c r="ITM32" s="397"/>
      <c r="ITN32" s="397"/>
      <c r="ITO32" s="397"/>
      <c r="ITP32" s="397"/>
      <c r="ITQ32" s="397"/>
      <c r="ITR32" s="397"/>
      <c r="ITS32" s="397"/>
      <c r="ITT32" s="397"/>
      <c r="ITU32" s="397"/>
      <c r="ITV32" s="397"/>
      <c r="ITW32" s="397"/>
      <c r="ITX32" s="397"/>
      <c r="ITY32" s="397"/>
      <c r="ITZ32" s="397"/>
      <c r="IUA32" s="397"/>
      <c r="IUB32" s="397"/>
      <c r="IUC32" s="397"/>
      <c r="IUD32" s="397"/>
      <c r="IUE32" s="397"/>
      <c r="IUF32" s="397"/>
      <c r="IUG32" s="397"/>
      <c r="IUH32" s="397"/>
      <c r="IUI32" s="397"/>
      <c r="IUJ32" s="397"/>
      <c r="IUK32" s="397"/>
      <c r="IUL32" s="397"/>
      <c r="IUM32" s="397"/>
      <c r="IUN32" s="397"/>
      <c r="IUO32" s="397"/>
      <c r="IUP32" s="397"/>
      <c r="IUQ32" s="397"/>
      <c r="IUR32" s="397"/>
      <c r="IUS32" s="397"/>
      <c r="IUT32" s="397"/>
      <c r="IUU32" s="397"/>
      <c r="IUV32" s="397"/>
      <c r="IUW32" s="397"/>
      <c r="IUX32" s="397"/>
      <c r="IUY32" s="397"/>
      <c r="IUZ32" s="397"/>
      <c r="IVA32" s="397"/>
      <c r="IVB32" s="397"/>
      <c r="IVC32" s="397"/>
      <c r="IVD32" s="397"/>
      <c r="IVE32" s="397"/>
      <c r="IVF32" s="397"/>
      <c r="IVG32" s="397"/>
      <c r="IVH32" s="397"/>
      <c r="IVI32" s="397"/>
      <c r="IVJ32" s="397"/>
      <c r="IVK32" s="397"/>
      <c r="IVL32" s="397"/>
      <c r="IVM32" s="397"/>
      <c r="IVN32" s="397"/>
      <c r="IVO32" s="397"/>
      <c r="IVP32" s="397"/>
      <c r="IVQ32" s="397"/>
      <c r="IVR32" s="397"/>
      <c r="IVS32" s="397"/>
      <c r="IVT32" s="397"/>
      <c r="IVU32" s="397"/>
      <c r="IVV32" s="397"/>
      <c r="IVW32" s="397"/>
      <c r="IVX32" s="397"/>
      <c r="IVY32" s="397"/>
      <c r="IVZ32" s="397"/>
      <c r="IWA32" s="397"/>
      <c r="IWB32" s="397"/>
      <c r="IWC32" s="397"/>
      <c r="IWD32" s="397"/>
      <c r="IWE32" s="397"/>
      <c r="IWF32" s="397"/>
      <c r="IWG32" s="397"/>
      <c r="IWH32" s="397"/>
      <c r="IWI32" s="397"/>
      <c r="IWJ32" s="397"/>
      <c r="IWK32" s="397"/>
      <c r="IWL32" s="397"/>
      <c r="IWM32" s="397"/>
      <c r="IWN32" s="397"/>
      <c r="IWO32" s="397"/>
      <c r="IWP32" s="397"/>
      <c r="IWQ32" s="397"/>
      <c r="IWR32" s="397"/>
      <c r="IWS32" s="397"/>
      <c r="IWT32" s="397"/>
      <c r="IWU32" s="397"/>
      <c r="IWV32" s="397"/>
      <c r="IWW32" s="397"/>
      <c r="IWX32" s="397"/>
      <c r="IWY32" s="397"/>
      <c r="IWZ32" s="397"/>
      <c r="IXA32" s="397"/>
      <c r="IXB32" s="397"/>
      <c r="IXC32" s="397"/>
      <c r="IXD32" s="397"/>
      <c r="IXE32" s="397"/>
      <c r="IXF32" s="397"/>
      <c r="IXG32" s="397"/>
      <c r="IXH32" s="397"/>
      <c r="IXI32" s="397"/>
      <c r="IXJ32" s="397"/>
      <c r="IXK32" s="397"/>
      <c r="IXL32" s="397"/>
      <c r="IXM32" s="397"/>
      <c r="IXN32" s="397"/>
      <c r="IXO32" s="397"/>
      <c r="IXP32" s="397"/>
      <c r="IXQ32" s="397"/>
      <c r="IXR32" s="397"/>
      <c r="IXS32" s="397"/>
      <c r="IXT32" s="397"/>
      <c r="IXU32" s="397"/>
      <c r="IXV32" s="397"/>
      <c r="IXW32" s="397"/>
      <c r="IXX32" s="397"/>
      <c r="IXY32" s="397"/>
      <c r="IXZ32" s="397"/>
      <c r="IYA32" s="397"/>
      <c r="IYB32" s="397"/>
      <c r="IYC32" s="397"/>
      <c r="IYD32" s="397"/>
      <c r="IYE32" s="397"/>
      <c r="IYF32" s="397"/>
      <c r="IYG32" s="397"/>
      <c r="IYH32" s="397"/>
      <c r="IYI32" s="397"/>
      <c r="IYJ32" s="397"/>
      <c r="IYK32" s="397"/>
      <c r="IYL32" s="397"/>
      <c r="IYM32" s="397"/>
      <c r="IYN32" s="397"/>
      <c r="IYO32" s="397"/>
      <c r="IYP32" s="397"/>
      <c r="IYQ32" s="397"/>
      <c r="IYR32" s="397"/>
      <c r="IYS32" s="397"/>
      <c r="IYT32" s="397"/>
      <c r="IYU32" s="397"/>
      <c r="IYV32" s="397"/>
      <c r="IYW32" s="397"/>
      <c r="IYX32" s="397"/>
      <c r="IYY32" s="397"/>
      <c r="IYZ32" s="397"/>
      <c r="IZA32" s="397"/>
      <c r="IZB32" s="397"/>
      <c r="IZC32" s="397"/>
      <c r="IZD32" s="397"/>
      <c r="IZE32" s="397"/>
      <c r="IZF32" s="397"/>
      <c r="IZG32" s="397"/>
      <c r="IZH32" s="397"/>
      <c r="IZI32" s="397"/>
      <c r="IZJ32" s="397"/>
      <c r="IZK32" s="397"/>
      <c r="IZL32" s="397"/>
      <c r="IZM32" s="397"/>
      <c r="IZN32" s="397"/>
      <c r="IZO32" s="397"/>
      <c r="IZP32" s="397"/>
      <c r="IZQ32" s="397"/>
      <c r="IZR32" s="397"/>
      <c r="IZS32" s="397"/>
      <c r="IZT32" s="397"/>
      <c r="IZU32" s="397"/>
      <c r="IZV32" s="397"/>
      <c r="IZW32" s="397"/>
      <c r="IZX32" s="397"/>
      <c r="IZY32" s="397"/>
      <c r="IZZ32" s="397"/>
      <c r="JAA32" s="397"/>
      <c r="JAB32" s="397"/>
      <c r="JAC32" s="397"/>
      <c r="JAD32" s="397"/>
      <c r="JAE32" s="397"/>
      <c r="JAF32" s="397"/>
      <c r="JAG32" s="397"/>
      <c r="JAH32" s="397"/>
      <c r="JAI32" s="397"/>
      <c r="JAJ32" s="397"/>
      <c r="JAK32" s="397"/>
      <c r="JAL32" s="397"/>
      <c r="JAM32" s="397"/>
      <c r="JAN32" s="397"/>
      <c r="JAO32" s="397"/>
      <c r="JAP32" s="397"/>
      <c r="JAQ32" s="397"/>
      <c r="JAR32" s="397"/>
      <c r="JAS32" s="397"/>
      <c r="JAT32" s="397"/>
      <c r="JAU32" s="397"/>
      <c r="JAV32" s="397"/>
      <c r="JAW32" s="397"/>
      <c r="JAX32" s="397"/>
      <c r="JAY32" s="397"/>
      <c r="JAZ32" s="397"/>
      <c r="JBA32" s="397"/>
      <c r="JBB32" s="397"/>
      <c r="JBC32" s="397"/>
      <c r="JBD32" s="397"/>
      <c r="JBE32" s="397"/>
      <c r="JBF32" s="397"/>
      <c r="JBG32" s="397"/>
      <c r="JBH32" s="397"/>
      <c r="JBI32" s="397"/>
      <c r="JBJ32" s="397"/>
      <c r="JBK32" s="397"/>
      <c r="JBL32" s="397"/>
      <c r="JBM32" s="397"/>
      <c r="JBN32" s="397"/>
      <c r="JBO32" s="397"/>
      <c r="JBP32" s="397"/>
      <c r="JBQ32" s="397"/>
      <c r="JBR32" s="397"/>
      <c r="JBS32" s="397"/>
      <c r="JBT32" s="397"/>
      <c r="JBU32" s="397"/>
      <c r="JBV32" s="397"/>
      <c r="JBW32" s="397"/>
      <c r="JBX32" s="397"/>
      <c r="JBY32" s="397"/>
      <c r="JBZ32" s="397"/>
      <c r="JCA32" s="397"/>
      <c r="JCB32" s="397"/>
      <c r="JCC32" s="397"/>
      <c r="JCD32" s="397"/>
      <c r="JCE32" s="397"/>
      <c r="JCF32" s="397"/>
      <c r="JCG32" s="397"/>
      <c r="JCH32" s="397"/>
      <c r="JCI32" s="397"/>
      <c r="JCJ32" s="397"/>
      <c r="JCK32" s="397"/>
      <c r="JCL32" s="397"/>
      <c r="JCM32" s="397"/>
      <c r="JCN32" s="397"/>
      <c r="JCO32" s="397"/>
      <c r="JCP32" s="397"/>
      <c r="JCQ32" s="397"/>
      <c r="JCR32" s="397"/>
      <c r="JCS32" s="397"/>
      <c r="JCT32" s="397"/>
      <c r="JCU32" s="397"/>
      <c r="JCV32" s="397"/>
      <c r="JCW32" s="397"/>
      <c r="JCX32" s="397"/>
      <c r="JCY32" s="397"/>
      <c r="JCZ32" s="397"/>
      <c r="JDA32" s="397"/>
      <c r="JDB32" s="397"/>
      <c r="JDC32" s="397"/>
      <c r="JDD32" s="397"/>
      <c r="JDE32" s="397"/>
      <c r="JDF32" s="397"/>
      <c r="JDG32" s="397"/>
      <c r="JDH32" s="397"/>
      <c r="JDI32" s="397"/>
      <c r="JDJ32" s="397"/>
      <c r="JDK32" s="397"/>
      <c r="JDL32" s="397"/>
      <c r="JDM32" s="397"/>
      <c r="JDN32" s="397"/>
      <c r="JDO32" s="397"/>
      <c r="JDP32" s="397"/>
      <c r="JDQ32" s="397"/>
      <c r="JDR32" s="397"/>
      <c r="JDS32" s="397"/>
      <c r="JDT32" s="397"/>
      <c r="JDU32" s="397"/>
      <c r="JDV32" s="397"/>
      <c r="JDW32" s="397"/>
      <c r="JDX32" s="397"/>
      <c r="JDY32" s="397"/>
      <c r="JDZ32" s="397"/>
      <c r="JEA32" s="397"/>
      <c r="JEB32" s="397"/>
      <c r="JEC32" s="397"/>
      <c r="JED32" s="397"/>
      <c r="JEE32" s="397"/>
      <c r="JEF32" s="397"/>
      <c r="JEG32" s="397"/>
      <c r="JEH32" s="397"/>
      <c r="JEI32" s="397"/>
      <c r="JEJ32" s="397"/>
      <c r="JEK32" s="397"/>
      <c r="JEL32" s="397"/>
      <c r="JEM32" s="397"/>
      <c r="JEN32" s="397"/>
      <c r="JEO32" s="397"/>
      <c r="JEP32" s="397"/>
      <c r="JEQ32" s="397"/>
      <c r="JER32" s="397"/>
      <c r="JES32" s="397"/>
      <c r="JET32" s="397"/>
      <c r="JEU32" s="397"/>
      <c r="JEV32" s="397"/>
      <c r="JEW32" s="397"/>
      <c r="JEX32" s="397"/>
      <c r="JEY32" s="397"/>
      <c r="JEZ32" s="397"/>
      <c r="JFA32" s="397"/>
      <c r="JFB32" s="397"/>
      <c r="JFC32" s="397"/>
      <c r="JFD32" s="397"/>
      <c r="JFE32" s="397"/>
      <c r="JFF32" s="397"/>
      <c r="JFG32" s="397"/>
      <c r="JFH32" s="397"/>
      <c r="JFI32" s="397"/>
      <c r="JFJ32" s="397"/>
      <c r="JFK32" s="397"/>
      <c r="JFL32" s="397"/>
      <c r="JFM32" s="397"/>
      <c r="JFN32" s="397"/>
      <c r="JFO32" s="397"/>
      <c r="JFP32" s="397"/>
      <c r="JFQ32" s="397"/>
      <c r="JFR32" s="397"/>
      <c r="JFS32" s="397"/>
      <c r="JFT32" s="397"/>
      <c r="JFU32" s="397"/>
      <c r="JFV32" s="397"/>
      <c r="JFW32" s="397"/>
      <c r="JFX32" s="397"/>
      <c r="JFY32" s="397"/>
      <c r="JFZ32" s="397"/>
      <c r="JGA32" s="397"/>
      <c r="JGB32" s="397"/>
      <c r="JGC32" s="397"/>
      <c r="JGD32" s="397"/>
      <c r="JGE32" s="397"/>
      <c r="JGF32" s="397"/>
      <c r="JGG32" s="397"/>
      <c r="JGH32" s="397"/>
      <c r="JGI32" s="397"/>
      <c r="JGJ32" s="397"/>
      <c r="JGK32" s="397"/>
      <c r="JGL32" s="397"/>
      <c r="JGM32" s="397"/>
      <c r="JGN32" s="397"/>
      <c r="JGO32" s="397"/>
      <c r="JGP32" s="397"/>
      <c r="JGQ32" s="397"/>
      <c r="JGR32" s="397"/>
      <c r="JGS32" s="397"/>
      <c r="JGT32" s="397"/>
      <c r="JGU32" s="397"/>
      <c r="JGV32" s="397"/>
      <c r="JGW32" s="397"/>
      <c r="JGX32" s="397"/>
      <c r="JGY32" s="397"/>
      <c r="JGZ32" s="397"/>
      <c r="JHA32" s="397"/>
      <c r="JHB32" s="397"/>
      <c r="JHC32" s="397"/>
      <c r="JHD32" s="397"/>
      <c r="JHE32" s="397"/>
      <c r="JHF32" s="397"/>
      <c r="JHG32" s="397"/>
      <c r="JHH32" s="397"/>
      <c r="JHI32" s="397"/>
      <c r="JHJ32" s="397"/>
      <c r="JHK32" s="397"/>
      <c r="JHL32" s="397"/>
      <c r="JHM32" s="397"/>
      <c r="JHN32" s="397"/>
      <c r="JHO32" s="397"/>
      <c r="JHP32" s="397"/>
      <c r="JHQ32" s="397"/>
      <c r="JHR32" s="397"/>
      <c r="JHS32" s="397"/>
      <c r="JHT32" s="397"/>
      <c r="JHU32" s="397"/>
      <c r="JHV32" s="397"/>
      <c r="JHW32" s="397"/>
      <c r="JHX32" s="397"/>
      <c r="JHY32" s="397"/>
      <c r="JHZ32" s="397"/>
      <c r="JIA32" s="397"/>
      <c r="JIB32" s="397"/>
      <c r="JIC32" s="397"/>
      <c r="JID32" s="397"/>
      <c r="JIE32" s="397"/>
      <c r="JIF32" s="397"/>
      <c r="JIG32" s="397"/>
      <c r="JIH32" s="397"/>
      <c r="JII32" s="397"/>
      <c r="JIJ32" s="397"/>
      <c r="JIK32" s="397"/>
      <c r="JIL32" s="397"/>
      <c r="JIM32" s="397"/>
      <c r="JIN32" s="397"/>
      <c r="JIO32" s="397"/>
      <c r="JIP32" s="397"/>
      <c r="JIQ32" s="397"/>
      <c r="JIR32" s="397"/>
      <c r="JIS32" s="397"/>
      <c r="JIT32" s="397"/>
      <c r="JIU32" s="397"/>
      <c r="JIV32" s="397"/>
      <c r="JIW32" s="397"/>
      <c r="JIX32" s="397"/>
      <c r="JIY32" s="397"/>
      <c r="JIZ32" s="397"/>
      <c r="JJA32" s="397"/>
      <c r="JJB32" s="397"/>
      <c r="JJC32" s="397"/>
      <c r="JJD32" s="397"/>
      <c r="JJE32" s="397"/>
      <c r="JJF32" s="397"/>
      <c r="JJG32" s="397"/>
      <c r="JJH32" s="397"/>
      <c r="JJI32" s="397"/>
      <c r="JJJ32" s="397"/>
      <c r="JJK32" s="397"/>
      <c r="JJL32" s="397"/>
      <c r="JJM32" s="397"/>
      <c r="JJN32" s="397"/>
      <c r="JJO32" s="397"/>
      <c r="JJP32" s="397"/>
      <c r="JJQ32" s="397"/>
      <c r="JJR32" s="397"/>
      <c r="JJS32" s="397"/>
      <c r="JJT32" s="397"/>
      <c r="JJU32" s="397"/>
      <c r="JJV32" s="397"/>
      <c r="JJW32" s="397"/>
      <c r="JJX32" s="397"/>
      <c r="JJY32" s="397"/>
      <c r="JJZ32" s="397"/>
      <c r="JKA32" s="397"/>
      <c r="JKB32" s="397"/>
      <c r="JKC32" s="397"/>
      <c r="JKD32" s="397"/>
      <c r="JKE32" s="397"/>
      <c r="JKF32" s="397"/>
      <c r="JKG32" s="397"/>
      <c r="JKH32" s="397"/>
      <c r="JKI32" s="397"/>
      <c r="JKJ32" s="397"/>
      <c r="JKK32" s="397"/>
      <c r="JKL32" s="397"/>
      <c r="JKM32" s="397"/>
      <c r="JKN32" s="397"/>
      <c r="JKO32" s="397"/>
      <c r="JKP32" s="397"/>
      <c r="JKQ32" s="397"/>
      <c r="JKR32" s="397"/>
      <c r="JKS32" s="397"/>
      <c r="JKT32" s="397"/>
      <c r="JKU32" s="397"/>
      <c r="JKV32" s="397"/>
      <c r="JKW32" s="397"/>
      <c r="JKX32" s="397"/>
      <c r="JKY32" s="397"/>
      <c r="JKZ32" s="397"/>
      <c r="JLA32" s="397"/>
      <c r="JLB32" s="397"/>
      <c r="JLC32" s="397"/>
      <c r="JLD32" s="397"/>
      <c r="JLE32" s="397"/>
      <c r="JLF32" s="397"/>
      <c r="JLG32" s="397"/>
      <c r="JLH32" s="397"/>
      <c r="JLI32" s="397"/>
      <c r="JLJ32" s="397"/>
      <c r="JLK32" s="397"/>
      <c r="JLL32" s="397"/>
      <c r="JLM32" s="397"/>
      <c r="JLN32" s="397"/>
      <c r="JLO32" s="397"/>
      <c r="JLP32" s="397"/>
      <c r="JLQ32" s="397"/>
      <c r="JLR32" s="397"/>
      <c r="JLS32" s="397"/>
      <c r="JLT32" s="397"/>
      <c r="JLU32" s="397"/>
      <c r="JLV32" s="397"/>
      <c r="JLW32" s="397"/>
      <c r="JLX32" s="397"/>
      <c r="JLY32" s="397"/>
      <c r="JLZ32" s="397"/>
      <c r="JMA32" s="397"/>
      <c r="JMB32" s="397"/>
      <c r="JMC32" s="397"/>
      <c r="JMD32" s="397"/>
      <c r="JME32" s="397"/>
      <c r="JMF32" s="397"/>
      <c r="JMG32" s="397"/>
      <c r="JMH32" s="397"/>
      <c r="JMI32" s="397"/>
      <c r="JMJ32" s="397"/>
      <c r="JMK32" s="397"/>
      <c r="JML32" s="397"/>
      <c r="JMM32" s="397"/>
      <c r="JMN32" s="397"/>
      <c r="JMO32" s="397"/>
      <c r="JMP32" s="397"/>
      <c r="JMQ32" s="397"/>
      <c r="JMR32" s="397"/>
      <c r="JMS32" s="397"/>
      <c r="JMT32" s="397"/>
      <c r="JMU32" s="397"/>
      <c r="JMV32" s="397"/>
      <c r="JMW32" s="397"/>
      <c r="JMX32" s="397"/>
      <c r="JMY32" s="397"/>
      <c r="JMZ32" s="397"/>
      <c r="JNA32" s="397"/>
      <c r="JNB32" s="397"/>
      <c r="JNC32" s="397"/>
      <c r="JND32" s="397"/>
      <c r="JNE32" s="397"/>
      <c r="JNF32" s="397"/>
      <c r="JNG32" s="397"/>
      <c r="JNH32" s="397"/>
      <c r="JNI32" s="397"/>
      <c r="JNJ32" s="397"/>
      <c r="JNK32" s="397"/>
      <c r="JNL32" s="397"/>
      <c r="JNM32" s="397"/>
      <c r="JNN32" s="397"/>
      <c r="JNO32" s="397"/>
      <c r="JNP32" s="397"/>
      <c r="JNQ32" s="397"/>
      <c r="JNR32" s="397"/>
      <c r="JNS32" s="397"/>
      <c r="JNT32" s="397"/>
      <c r="JNU32" s="397"/>
      <c r="JNV32" s="397"/>
      <c r="JNW32" s="397"/>
      <c r="JNX32" s="397"/>
      <c r="JNY32" s="397"/>
      <c r="JNZ32" s="397"/>
      <c r="JOA32" s="397"/>
      <c r="JOB32" s="397"/>
      <c r="JOC32" s="397"/>
      <c r="JOD32" s="397"/>
      <c r="JOE32" s="397"/>
      <c r="JOF32" s="397"/>
      <c r="JOG32" s="397"/>
      <c r="JOH32" s="397"/>
      <c r="JOI32" s="397"/>
      <c r="JOJ32" s="397"/>
      <c r="JOK32" s="397"/>
      <c r="JOL32" s="397"/>
      <c r="JOM32" s="397"/>
      <c r="JON32" s="397"/>
      <c r="JOO32" s="397"/>
      <c r="JOP32" s="397"/>
      <c r="JOQ32" s="397"/>
      <c r="JOR32" s="397"/>
      <c r="JOS32" s="397"/>
      <c r="JOT32" s="397"/>
      <c r="JOU32" s="397"/>
      <c r="JOV32" s="397"/>
      <c r="JOW32" s="397"/>
      <c r="JOX32" s="397"/>
      <c r="JOY32" s="397"/>
      <c r="JOZ32" s="397"/>
      <c r="JPA32" s="397"/>
      <c r="JPB32" s="397"/>
      <c r="JPC32" s="397"/>
      <c r="JPD32" s="397"/>
      <c r="JPE32" s="397"/>
      <c r="JPF32" s="397"/>
      <c r="JPG32" s="397"/>
      <c r="JPH32" s="397"/>
      <c r="JPI32" s="397"/>
      <c r="JPJ32" s="397"/>
      <c r="JPK32" s="397"/>
      <c r="JPL32" s="397"/>
      <c r="JPM32" s="397"/>
      <c r="JPN32" s="397"/>
      <c r="JPO32" s="397"/>
      <c r="JPP32" s="397"/>
      <c r="JPQ32" s="397"/>
      <c r="JPR32" s="397"/>
      <c r="JPS32" s="397"/>
      <c r="JPT32" s="397"/>
      <c r="JPU32" s="397"/>
      <c r="JPV32" s="397"/>
      <c r="JPW32" s="397"/>
      <c r="JPX32" s="397"/>
      <c r="JPY32" s="397"/>
      <c r="JPZ32" s="397"/>
      <c r="JQA32" s="397"/>
      <c r="JQB32" s="397"/>
      <c r="JQC32" s="397"/>
      <c r="JQD32" s="397"/>
      <c r="JQE32" s="397"/>
      <c r="JQF32" s="397"/>
      <c r="JQG32" s="397"/>
      <c r="JQH32" s="397"/>
      <c r="JQI32" s="397"/>
      <c r="JQJ32" s="397"/>
      <c r="JQK32" s="397"/>
      <c r="JQL32" s="397"/>
      <c r="JQM32" s="397"/>
      <c r="JQN32" s="397"/>
      <c r="JQO32" s="397"/>
      <c r="JQP32" s="397"/>
      <c r="JQQ32" s="397"/>
      <c r="JQR32" s="397"/>
      <c r="JQS32" s="397"/>
      <c r="JQT32" s="397"/>
      <c r="JQU32" s="397"/>
      <c r="JQV32" s="397"/>
      <c r="JQW32" s="397"/>
      <c r="JQX32" s="397"/>
      <c r="JQY32" s="397"/>
      <c r="JQZ32" s="397"/>
      <c r="JRA32" s="397"/>
      <c r="JRB32" s="397"/>
      <c r="JRC32" s="397"/>
      <c r="JRD32" s="397"/>
      <c r="JRE32" s="397"/>
      <c r="JRF32" s="397"/>
      <c r="JRG32" s="397"/>
      <c r="JRH32" s="397"/>
      <c r="JRI32" s="397"/>
      <c r="JRJ32" s="397"/>
      <c r="JRK32" s="397"/>
      <c r="JRL32" s="397"/>
      <c r="JRM32" s="397"/>
      <c r="JRN32" s="397"/>
      <c r="JRO32" s="397"/>
      <c r="JRP32" s="397"/>
      <c r="JRQ32" s="397"/>
      <c r="JRR32" s="397"/>
      <c r="JRS32" s="397"/>
      <c r="JRT32" s="397"/>
      <c r="JRU32" s="397"/>
      <c r="JRV32" s="397"/>
      <c r="JRW32" s="397"/>
      <c r="JRX32" s="397"/>
      <c r="JRY32" s="397"/>
      <c r="JRZ32" s="397"/>
      <c r="JSA32" s="397"/>
      <c r="JSB32" s="397"/>
      <c r="JSC32" s="397"/>
      <c r="JSD32" s="397"/>
      <c r="JSE32" s="397"/>
      <c r="JSF32" s="397"/>
      <c r="JSG32" s="397"/>
      <c r="JSH32" s="397"/>
      <c r="JSI32" s="397"/>
      <c r="JSJ32" s="397"/>
      <c r="JSK32" s="397"/>
      <c r="JSL32" s="397"/>
      <c r="JSM32" s="397"/>
      <c r="JSN32" s="397"/>
      <c r="JSO32" s="397"/>
      <c r="JSP32" s="397"/>
      <c r="JSQ32" s="397"/>
      <c r="JSR32" s="397"/>
      <c r="JSS32" s="397"/>
      <c r="JST32" s="397"/>
      <c r="JSU32" s="397"/>
      <c r="JSV32" s="397"/>
      <c r="JSW32" s="397"/>
      <c r="JSX32" s="397"/>
      <c r="JSY32" s="397"/>
      <c r="JSZ32" s="397"/>
      <c r="JTA32" s="397"/>
      <c r="JTB32" s="397"/>
      <c r="JTC32" s="397"/>
      <c r="JTD32" s="397"/>
      <c r="JTE32" s="397"/>
      <c r="JTF32" s="397"/>
      <c r="JTG32" s="397"/>
      <c r="JTH32" s="397"/>
      <c r="JTI32" s="397"/>
      <c r="JTJ32" s="397"/>
      <c r="JTK32" s="397"/>
      <c r="JTL32" s="397"/>
      <c r="JTM32" s="397"/>
      <c r="JTN32" s="397"/>
      <c r="JTO32" s="397"/>
      <c r="JTP32" s="397"/>
      <c r="JTQ32" s="397"/>
      <c r="JTR32" s="397"/>
      <c r="JTS32" s="397"/>
      <c r="JTT32" s="397"/>
      <c r="JTU32" s="397"/>
      <c r="JTV32" s="397"/>
      <c r="JTW32" s="397"/>
      <c r="JTX32" s="397"/>
      <c r="JTY32" s="397"/>
      <c r="JTZ32" s="397"/>
      <c r="JUA32" s="397"/>
      <c r="JUB32" s="397"/>
      <c r="JUC32" s="397"/>
      <c r="JUD32" s="397"/>
      <c r="JUE32" s="397"/>
      <c r="JUF32" s="397"/>
      <c r="JUG32" s="397"/>
      <c r="JUH32" s="397"/>
      <c r="JUI32" s="397"/>
      <c r="JUJ32" s="397"/>
      <c r="JUK32" s="397"/>
      <c r="JUL32" s="397"/>
      <c r="JUM32" s="397"/>
      <c r="JUN32" s="397"/>
      <c r="JUO32" s="397"/>
      <c r="JUP32" s="397"/>
      <c r="JUQ32" s="397"/>
      <c r="JUR32" s="397"/>
      <c r="JUS32" s="397"/>
      <c r="JUT32" s="397"/>
      <c r="JUU32" s="397"/>
      <c r="JUV32" s="397"/>
      <c r="JUW32" s="397"/>
      <c r="JUX32" s="397"/>
      <c r="JUY32" s="397"/>
      <c r="JUZ32" s="397"/>
      <c r="JVA32" s="397"/>
      <c r="JVB32" s="397"/>
      <c r="JVC32" s="397"/>
      <c r="JVD32" s="397"/>
      <c r="JVE32" s="397"/>
      <c r="JVF32" s="397"/>
      <c r="JVG32" s="397"/>
      <c r="JVH32" s="397"/>
      <c r="JVI32" s="397"/>
      <c r="JVJ32" s="397"/>
      <c r="JVK32" s="397"/>
      <c r="JVL32" s="397"/>
      <c r="JVM32" s="397"/>
      <c r="JVN32" s="397"/>
      <c r="JVO32" s="397"/>
      <c r="JVP32" s="397"/>
      <c r="JVQ32" s="397"/>
      <c r="JVR32" s="397"/>
      <c r="JVS32" s="397"/>
      <c r="JVT32" s="397"/>
      <c r="JVU32" s="397"/>
      <c r="JVV32" s="397"/>
      <c r="JVW32" s="397"/>
      <c r="JVX32" s="397"/>
      <c r="JVY32" s="397"/>
      <c r="JVZ32" s="397"/>
      <c r="JWA32" s="397"/>
      <c r="JWB32" s="397"/>
      <c r="JWC32" s="397"/>
      <c r="JWD32" s="397"/>
      <c r="JWE32" s="397"/>
      <c r="JWF32" s="397"/>
      <c r="JWG32" s="397"/>
      <c r="JWH32" s="397"/>
      <c r="JWI32" s="397"/>
      <c r="JWJ32" s="397"/>
      <c r="JWK32" s="397"/>
      <c r="JWL32" s="397"/>
      <c r="JWM32" s="397"/>
      <c r="JWN32" s="397"/>
      <c r="JWO32" s="397"/>
      <c r="JWP32" s="397"/>
      <c r="JWQ32" s="397"/>
      <c r="JWR32" s="397"/>
      <c r="JWS32" s="397"/>
      <c r="JWT32" s="397"/>
      <c r="JWU32" s="397"/>
      <c r="JWV32" s="397"/>
      <c r="JWW32" s="397"/>
      <c r="JWX32" s="397"/>
      <c r="JWY32" s="397"/>
      <c r="JWZ32" s="397"/>
      <c r="JXA32" s="397"/>
      <c r="JXB32" s="397"/>
      <c r="JXC32" s="397"/>
      <c r="JXD32" s="397"/>
      <c r="JXE32" s="397"/>
      <c r="JXF32" s="397"/>
      <c r="JXG32" s="397"/>
      <c r="JXH32" s="397"/>
      <c r="JXI32" s="397"/>
      <c r="JXJ32" s="397"/>
      <c r="JXK32" s="397"/>
      <c r="JXL32" s="397"/>
      <c r="JXM32" s="397"/>
      <c r="JXN32" s="397"/>
      <c r="JXO32" s="397"/>
      <c r="JXP32" s="397"/>
      <c r="JXQ32" s="397"/>
      <c r="JXR32" s="397"/>
      <c r="JXS32" s="397"/>
      <c r="JXT32" s="397"/>
      <c r="JXU32" s="397"/>
      <c r="JXV32" s="397"/>
      <c r="JXW32" s="397"/>
      <c r="JXX32" s="397"/>
      <c r="JXY32" s="397"/>
      <c r="JXZ32" s="397"/>
      <c r="JYA32" s="397"/>
      <c r="JYB32" s="397"/>
      <c r="JYC32" s="397"/>
      <c r="JYD32" s="397"/>
      <c r="JYE32" s="397"/>
      <c r="JYF32" s="397"/>
      <c r="JYG32" s="397"/>
      <c r="JYH32" s="397"/>
      <c r="JYI32" s="397"/>
      <c r="JYJ32" s="397"/>
      <c r="JYK32" s="397"/>
      <c r="JYL32" s="397"/>
      <c r="JYM32" s="397"/>
      <c r="JYN32" s="397"/>
      <c r="JYO32" s="397"/>
      <c r="JYP32" s="397"/>
      <c r="JYQ32" s="397"/>
      <c r="JYR32" s="397"/>
      <c r="JYS32" s="397"/>
      <c r="JYT32" s="397"/>
      <c r="JYU32" s="397"/>
      <c r="JYV32" s="397"/>
      <c r="JYW32" s="397"/>
      <c r="JYX32" s="397"/>
      <c r="JYY32" s="397"/>
      <c r="JYZ32" s="397"/>
      <c r="JZA32" s="397"/>
      <c r="JZB32" s="397"/>
      <c r="JZC32" s="397"/>
      <c r="JZD32" s="397"/>
      <c r="JZE32" s="397"/>
      <c r="JZF32" s="397"/>
      <c r="JZG32" s="397"/>
      <c r="JZH32" s="397"/>
      <c r="JZI32" s="397"/>
      <c r="JZJ32" s="397"/>
      <c r="JZK32" s="397"/>
      <c r="JZL32" s="397"/>
      <c r="JZM32" s="397"/>
      <c r="JZN32" s="397"/>
      <c r="JZO32" s="397"/>
      <c r="JZP32" s="397"/>
      <c r="JZQ32" s="397"/>
      <c r="JZR32" s="397"/>
      <c r="JZS32" s="397"/>
      <c r="JZT32" s="397"/>
      <c r="JZU32" s="397"/>
      <c r="JZV32" s="397"/>
      <c r="JZW32" s="397"/>
      <c r="JZX32" s="397"/>
      <c r="JZY32" s="397"/>
      <c r="JZZ32" s="397"/>
      <c r="KAA32" s="397"/>
      <c r="KAB32" s="397"/>
      <c r="KAC32" s="397"/>
      <c r="KAD32" s="397"/>
      <c r="KAE32" s="397"/>
      <c r="KAF32" s="397"/>
      <c r="KAG32" s="397"/>
      <c r="KAH32" s="397"/>
      <c r="KAI32" s="397"/>
      <c r="KAJ32" s="397"/>
      <c r="KAK32" s="397"/>
      <c r="KAL32" s="397"/>
      <c r="KAM32" s="397"/>
      <c r="KAN32" s="397"/>
      <c r="KAO32" s="397"/>
      <c r="KAP32" s="397"/>
      <c r="KAQ32" s="397"/>
      <c r="KAR32" s="397"/>
      <c r="KAS32" s="397"/>
      <c r="KAT32" s="397"/>
      <c r="KAU32" s="397"/>
      <c r="KAV32" s="397"/>
      <c r="KAW32" s="397"/>
      <c r="KAX32" s="397"/>
      <c r="KAY32" s="397"/>
      <c r="KAZ32" s="397"/>
      <c r="KBA32" s="397"/>
      <c r="KBB32" s="397"/>
      <c r="KBC32" s="397"/>
      <c r="KBD32" s="397"/>
      <c r="KBE32" s="397"/>
      <c r="KBF32" s="397"/>
      <c r="KBG32" s="397"/>
      <c r="KBH32" s="397"/>
      <c r="KBI32" s="397"/>
      <c r="KBJ32" s="397"/>
      <c r="KBK32" s="397"/>
      <c r="KBL32" s="397"/>
      <c r="KBM32" s="397"/>
      <c r="KBN32" s="397"/>
      <c r="KBO32" s="397"/>
      <c r="KBP32" s="397"/>
      <c r="KBQ32" s="397"/>
      <c r="KBR32" s="397"/>
      <c r="KBS32" s="397"/>
      <c r="KBT32" s="397"/>
      <c r="KBU32" s="397"/>
      <c r="KBV32" s="397"/>
      <c r="KBW32" s="397"/>
      <c r="KBX32" s="397"/>
      <c r="KBY32" s="397"/>
      <c r="KBZ32" s="397"/>
      <c r="KCA32" s="397"/>
      <c r="KCB32" s="397"/>
      <c r="KCC32" s="397"/>
      <c r="KCD32" s="397"/>
      <c r="KCE32" s="397"/>
      <c r="KCF32" s="397"/>
      <c r="KCG32" s="397"/>
      <c r="KCH32" s="397"/>
      <c r="KCI32" s="397"/>
      <c r="KCJ32" s="397"/>
      <c r="KCK32" s="397"/>
      <c r="KCL32" s="397"/>
      <c r="KCM32" s="397"/>
      <c r="KCN32" s="397"/>
      <c r="KCO32" s="397"/>
      <c r="KCP32" s="397"/>
      <c r="KCQ32" s="397"/>
      <c r="KCR32" s="397"/>
      <c r="KCS32" s="397"/>
      <c r="KCT32" s="397"/>
      <c r="KCU32" s="397"/>
      <c r="KCV32" s="397"/>
      <c r="KCW32" s="397"/>
      <c r="KCX32" s="397"/>
      <c r="KCY32" s="397"/>
      <c r="KCZ32" s="397"/>
      <c r="KDA32" s="397"/>
      <c r="KDB32" s="397"/>
      <c r="KDC32" s="397"/>
      <c r="KDD32" s="397"/>
      <c r="KDE32" s="397"/>
      <c r="KDF32" s="397"/>
      <c r="KDG32" s="397"/>
      <c r="KDH32" s="397"/>
      <c r="KDI32" s="397"/>
      <c r="KDJ32" s="397"/>
      <c r="KDK32" s="397"/>
      <c r="KDL32" s="397"/>
      <c r="KDM32" s="397"/>
      <c r="KDN32" s="397"/>
      <c r="KDO32" s="397"/>
      <c r="KDP32" s="397"/>
      <c r="KDQ32" s="397"/>
      <c r="KDR32" s="397"/>
      <c r="KDS32" s="397"/>
      <c r="KDT32" s="397"/>
      <c r="KDU32" s="397"/>
      <c r="KDV32" s="397"/>
      <c r="KDW32" s="397"/>
      <c r="KDX32" s="397"/>
      <c r="KDY32" s="397"/>
      <c r="KDZ32" s="397"/>
      <c r="KEA32" s="397"/>
      <c r="KEB32" s="397"/>
      <c r="KEC32" s="397"/>
      <c r="KED32" s="397"/>
      <c r="KEE32" s="397"/>
      <c r="KEF32" s="397"/>
      <c r="KEG32" s="397"/>
      <c r="KEH32" s="397"/>
      <c r="KEI32" s="397"/>
      <c r="KEJ32" s="397"/>
      <c r="KEK32" s="397"/>
      <c r="KEL32" s="397"/>
      <c r="KEM32" s="397"/>
      <c r="KEN32" s="397"/>
      <c r="KEO32" s="397"/>
      <c r="KEP32" s="397"/>
      <c r="KEQ32" s="397"/>
      <c r="KER32" s="397"/>
      <c r="KES32" s="397"/>
      <c r="KET32" s="397"/>
      <c r="KEU32" s="397"/>
      <c r="KEV32" s="397"/>
      <c r="KEW32" s="397"/>
      <c r="KEX32" s="397"/>
      <c r="KEY32" s="397"/>
      <c r="KEZ32" s="397"/>
      <c r="KFA32" s="397"/>
      <c r="KFB32" s="397"/>
      <c r="KFC32" s="397"/>
      <c r="KFD32" s="397"/>
      <c r="KFE32" s="397"/>
      <c r="KFF32" s="397"/>
      <c r="KFG32" s="397"/>
      <c r="KFH32" s="397"/>
      <c r="KFI32" s="397"/>
      <c r="KFJ32" s="397"/>
      <c r="KFK32" s="397"/>
      <c r="KFL32" s="397"/>
      <c r="KFM32" s="397"/>
      <c r="KFN32" s="397"/>
      <c r="KFO32" s="397"/>
      <c r="KFP32" s="397"/>
      <c r="KFQ32" s="397"/>
      <c r="KFR32" s="397"/>
      <c r="KFS32" s="397"/>
      <c r="KFT32" s="397"/>
      <c r="KFU32" s="397"/>
      <c r="KFV32" s="397"/>
      <c r="KFW32" s="397"/>
      <c r="KFX32" s="397"/>
      <c r="KFY32" s="397"/>
      <c r="KFZ32" s="397"/>
      <c r="KGA32" s="397"/>
      <c r="KGB32" s="397"/>
      <c r="KGC32" s="397"/>
      <c r="KGD32" s="397"/>
      <c r="KGE32" s="397"/>
      <c r="KGF32" s="397"/>
      <c r="KGG32" s="397"/>
      <c r="KGH32" s="397"/>
      <c r="KGI32" s="397"/>
      <c r="KGJ32" s="397"/>
      <c r="KGK32" s="397"/>
      <c r="KGL32" s="397"/>
      <c r="KGM32" s="397"/>
      <c r="KGN32" s="397"/>
      <c r="KGO32" s="397"/>
      <c r="KGP32" s="397"/>
      <c r="KGQ32" s="397"/>
      <c r="KGR32" s="397"/>
      <c r="KGS32" s="397"/>
      <c r="KGT32" s="397"/>
      <c r="KGU32" s="397"/>
      <c r="KGV32" s="397"/>
      <c r="KGW32" s="397"/>
      <c r="KGX32" s="397"/>
      <c r="KGY32" s="397"/>
      <c r="KGZ32" s="397"/>
      <c r="KHA32" s="397"/>
      <c r="KHB32" s="397"/>
      <c r="KHC32" s="397"/>
      <c r="KHD32" s="397"/>
      <c r="KHE32" s="397"/>
      <c r="KHF32" s="397"/>
      <c r="KHG32" s="397"/>
      <c r="KHH32" s="397"/>
      <c r="KHI32" s="397"/>
      <c r="KHJ32" s="397"/>
      <c r="KHK32" s="397"/>
      <c r="KHL32" s="397"/>
      <c r="KHM32" s="397"/>
      <c r="KHN32" s="397"/>
      <c r="KHO32" s="397"/>
      <c r="KHP32" s="397"/>
      <c r="KHQ32" s="397"/>
      <c r="KHR32" s="397"/>
      <c r="KHS32" s="397"/>
      <c r="KHT32" s="397"/>
      <c r="KHU32" s="397"/>
      <c r="KHV32" s="397"/>
      <c r="KHW32" s="397"/>
      <c r="KHX32" s="397"/>
      <c r="KHY32" s="397"/>
      <c r="KHZ32" s="397"/>
      <c r="KIA32" s="397"/>
      <c r="KIB32" s="397"/>
      <c r="KIC32" s="397"/>
      <c r="KID32" s="397"/>
      <c r="KIE32" s="397"/>
      <c r="KIF32" s="397"/>
      <c r="KIG32" s="397"/>
      <c r="KIH32" s="397"/>
      <c r="KII32" s="397"/>
      <c r="KIJ32" s="397"/>
      <c r="KIK32" s="397"/>
      <c r="KIL32" s="397"/>
      <c r="KIM32" s="397"/>
      <c r="KIN32" s="397"/>
      <c r="KIO32" s="397"/>
      <c r="KIP32" s="397"/>
      <c r="KIQ32" s="397"/>
      <c r="KIR32" s="397"/>
      <c r="KIS32" s="397"/>
      <c r="KIT32" s="397"/>
      <c r="KIU32" s="397"/>
      <c r="KIV32" s="397"/>
      <c r="KIW32" s="397"/>
      <c r="KIX32" s="397"/>
      <c r="KIY32" s="397"/>
      <c r="KIZ32" s="397"/>
      <c r="KJA32" s="397"/>
      <c r="KJB32" s="397"/>
      <c r="KJC32" s="397"/>
      <c r="KJD32" s="397"/>
      <c r="KJE32" s="397"/>
      <c r="KJF32" s="397"/>
      <c r="KJG32" s="397"/>
      <c r="KJH32" s="397"/>
      <c r="KJI32" s="397"/>
      <c r="KJJ32" s="397"/>
      <c r="KJK32" s="397"/>
      <c r="KJL32" s="397"/>
      <c r="KJM32" s="397"/>
      <c r="KJN32" s="397"/>
      <c r="KJO32" s="397"/>
      <c r="KJP32" s="397"/>
      <c r="KJQ32" s="397"/>
      <c r="KJR32" s="397"/>
      <c r="KJS32" s="397"/>
      <c r="KJT32" s="397"/>
      <c r="KJU32" s="397"/>
      <c r="KJV32" s="397"/>
      <c r="KJW32" s="397"/>
      <c r="KJX32" s="397"/>
      <c r="KJY32" s="397"/>
      <c r="KJZ32" s="397"/>
      <c r="KKA32" s="397"/>
      <c r="KKB32" s="397"/>
      <c r="KKC32" s="397"/>
      <c r="KKD32" s="397"/>
      <c r="KKE32" s="397"/>
      <c r="KKF32" s="397"/>
      <c r="KKG32" s="397"/>
      <c r="KKH32" s="397"/>
      <c r="KKI32" s="397"/>
      <c r="KKJ32" s="397"/>
      <c r="KKK32" s="397"/>
      <c r="KKL32" s="397"/>
      <c r="KKM32" s="397"/>
      <c r="KKN32" s="397"/>
      <c r="KKO32" s="397"/>
      <c r="KKP32" s="397"/>
      <c r="KKQ32" s="397"/>
      <c r="KKR32" s="397"/>
      <c r="KKS32" s="397"/>
      <c r="KKT32" s="397"/>
      <c r="KKU32" s="397"/>
      <c r="KKV32" s="397"/>
      <c r="KKW32" s="397"/>
      <c r="KKX32" s="397"/>
      <c r="KKY32" s="397"/>
      <c r="KKZ32" s="397"/>
      <c r="KLA32" s="397"/>
      <c r="KLB32" s="397"/>
      <c r="KLC32" s="397"/>
      <c r="KLD32" s="397"/>
      <c r="KLE32" s="397"/>
      <c r="KLF32" s="397"/>
      <c r="KLG32" s="397"/>
      <c r="KLH32" s="397"/>
      <c r="KLI32" s="397"/>
      <c r="KLJ32" s="397"/>
      <c r="KLK32" s="397"/>
      <c r="KLL32" s="397"/>
      <c r="KLM32" s="397"/>
      <c r="KLN32" s="397"/>
      <c r="KLO32" s="397"/>
      <c r="KLP32" s="397"/>
      <c r="KLQ32" s="397"/>
      <c r="KLR32" s="397"/>
      <c r="KLS32" s="397"/>
      <c r="KLT32" s="397"/>
      <c r="KLU32" s="397"/>
      <c r="KLV32" s="397"/>
      <c r="KLW32" s="397"/>
      <c r="KLX32" s="397"/>
      <c r="KLY32" s="397"/>
      <c r="KLZ32" s="397"/>
      <c r="KMA32" s="397"/>
      <c r="KMB32" s="397"/>
      <c r="KMC32" s="397"/>
      <c r="KMD32" s="397"/>
      <c r="KME32" s="397"/>
      <c r="KMF32" s="397"/>
      <c r="KMG32" s="397"/>
      <c r="KMH32" s="397"/>
      <c r="KMI32" s="397"/>
      <c r="KMJ32" s="397"/>
      <c r="KMK32" s="397"/>
      <c r="KML32" s="397"/>
      <c r="KMM32" s="397"/>
      <c r="KMN32" s="397"/>
      <c r="KMO32" s="397"/>
      <c r="KMP32" s="397"/>
      <c r="KMQ32" s="397"/>
      <c r="KMR32" s="397"/>
      <c r="KMS32" s="397"/>
      <c r="KMT32" s="397"/>
      <c r="KMU32" s="397"/>
      <c r="KMV32" s="397"/>
      <c r="KMW32" s="397"/>
      <c r="KMX32" s="397"/>
      <c r="KMY32" s="397"/>
      <c r="KMZ32" s="397"/>
      <c r="KNA32" s="397"/>
      <c r="KNB32" s="397"/>
      <c r="KNC32" s="397"/>
      <c r="KND32" s="397"/>
      <c r="KNE32" s="397"/>
      <c r="KNF32" s="397"/>
      <c r="KNG32" s="397"/>
      <c r="KNH32" s="397"/>
      <c r="KNI32" s="397"/>
      <c r="KNJ32" s="397"/>
      <c r="KNK32" s="397"/>
      <c r="KNL32" s="397"/>
      <c r="KNM32" s="397"/>
      <c r="KNN32" s="397"/>
      <c r="KNO32" s="397"/>
      <c r="KNP32" s="397"/>
      <c r="KNQ32" s="397"/>
      <c r="KNR32" s="397"/>
      <c r="KNS32" s="397"/>
      <c r="KNT32" s="397"/>
      <c r="KNU32" s="397"/>
      <c r="KNV32" s="397"/>
      <c r="KNW32" s="397"/>
      <c r="KNX32" s="397"/>
      <c r="KNY32" s="397"/>
      <c r="KNZ32" s="397"/>
      <c r="KOA32" s="397"/>
      <c r="KOB32" s="397"/>
      <c r="KOC32" s="397"/>
      <c r="KOD32" s="397"/>
      <c r="KOE32" s="397"/>
      <c r="KOF32" s="397"/>
      <c r="KOG32" s="397"/>
      <c r="KOH32" s="397"/>
      <c r="KOI32" s="397"/>
      <c r="KOJ32" s="397"/>
      <c r="KOK32" s="397"/>
      <c r="KOL32" s="397"/>
      <c r="KOM32" s="397"/>
      <c r="KON32" s="397"/>
      <c r="KOO32" s="397"/>
      <c r="KOP32" s="397"/>
      <c r="KOQ32" s="397"/>
      <c r="KOR32" s="397"/>
      <c r="KOS32" s="397"/>
      <c r="KOT32" s="397"/>
      <c r="KOU32" s="397"/>
      <c r="KOV32" s="397"/>
      <c r="KOW32" s="397"/>
      <c r="KOX32" s="397"/>
      <c r="KOY32" s="397"/>
      <c r="KOZ32" s="397"/>
      <c r="KPA32" s="397"/>
      <c r="KPB32" s="397"/>
      <c r="KPC32" s="397"/>
      <c r="KPD32" s="397"/>
      <c r="KPE32" s="397"/>
      <c r="KPF32" s="397"/>
      <c r="KPG32" s="397"/>
      <c r="KPH32" s="397"/>
      <c r="KPI32" s="397"/>
      <c r="KPJ32" s="397"/>
      <c r="KPK32" s="397"/>
      <c r="KPL32" s="397"/>
      <c r="KPM32" s="397"/>
      <c r="KPN32" s="397"/>
      <c r="KPO32" s="397"/>
      <c r="KPP32" s="397"/>
      <c r="KPQ32" s="397"/>
      <c r="KPR32" s="397"/>
      <c r="KPS32" s="397"/>
      <c r="KPT32" s="397"/>
      <c r="KPU32" s="397"/>
      <c r="KPV32" s="397"/>
      <c r="KPW32" s="397"/>
      <c r="KPX32" s="397"/>
      <c r="KPY32" s="397"/>
      <c r="KPZ32" s="397"/>
      <c r="KQA32" s="397"/>
      <c r="KQB32" s="397"/>
      <c r="KQC32" s="397"/>
      <c r="KQD32" s="397"/>
      <c r="KQE32" s="397"/>
      <c r="KQF32" s="397"/>
      <c r="KQG32" s="397"/>
      <c r="KQH32" s="397"/>
      <c r="KQI32" s="397"/>
      <c r="KQJ32" s="397"/>
      <c r="KQK32" s="397"/>
      <c r="KQL32" s="397"/>
      <c r="KQM32" s="397"/>
      <c r="KQN32" s="397"/>
      <c r="KQO32" s="397"/>
      <c r="KQP32" s="397"/>
      <c r="KQQ32" s="397"/>
      <c r="KQR32" s="397"/>
      <c r="KQS32" s="397"/>
      <c r="KQT32" s="397"/>
      <c r="KQU32" s="397"/>
      <c r="KQV32" s="397"/>
      <c r="KQW32" s="397"/>
      <c r="KQX32" s="397"/>
      <c r="KQY32" s="397"/>
      <c r="KQZ32" s="397"/>
      <c r="KRA32" s="397"/>
      <c r="KRB32" s="397"/>
      <c r="KRC32" s="397"/>
      <c r="KRD32" s="397"/>
      <c r="KRE32" s="397"/>
      <c r="KRF32" s="397"/>
      <c r="KRG32" s="397"/>
      <c r="KRH32" s="397"/>
      <c r="KRI32" s="397"/>
      <c r="KRJ32" s="397"/>
      <c r="KRK32" s="397"/>
      <c r="KRL32" s="397"/>
      <c r="KRM32" s="397"/>
      <c r="KRN32" s="397"/>
      <c r="KRO32" s="397"/>
      <c r="KRP32" s="397"/>
      <c r="KRQ32" s="397"/>
      <c r="KRR32" s="397"/>
      <c r="KRS32" s="397"/>
      <c r="KRT32" s="397"/>
      <c r="KRU32" s="397"/>
      <c r="KRV32" s="397"/>
      <c r="KRW32" s="397"/>
      <c r="KRX32" s="397"/>
      <c r="KRY32" s="397"/>
      <c r="KRZ32" s="397"/>
      <c r="KSA32" s="397"/>
      <c r="KSB32" s="397"/>
      <c r="KSC32" s="397"/>
      <c r="KSD32" s="397"/>
      <c r="KSE32" s="397"/>
      <c r="KSF32" s="397"/>
      <c r="KSG32" s="397"/>
      <c r="KSH32" s="397"/>
      <c r="KSI32" s="397"/>
      <c r="KSJ32" s="397"/>
      <c r="KSK32" s="397"/>
      <c r="KSL32" s="397"/>
      <c r="KSM32" s="397"/>
      <c r="KSN32" s="397"/>
      <c r="KSO32" s="397"/>
      <c r="KSP32" s="397"/>
      <c r="KSQ32" s="397"/>
      <c r="KSR32" s="397"/>
      <c r="KSS32" s="397"/>
      <c r="KST32" s="397"/>
      <c r="KSU32" s="397"/>
      <c r="KSV32" s="397"/>
      <c r="KSW32" s="397"/>
      <c r="KSX32" s="397"/>
      <c r="KSY32" s="397"/>
      <c r="KSZ32" s="397"/>
      <c r="KTA32" s="397"/>
      <c r="KTB32" s="397"/>
      <c r="KTC32" s="397"/>
      <c r="KTD32" s="397"/>
      <c r="KTE32" s="397"/>
      <c r="KTF32" s="397"/>
      <c r="KTG32" s="397"/>
      <c r="KTH32" s="397"/>
      <c r="KTI32" s="397"/>
      <c r="KTJ32" s="397"/>
      <c r="KTK32" s="397"/>
      <c r="KTL32" s="397"/>
      <c r="KTM32" s="397"/>
      <c r="KTN32" s="397"/>
      <c r="KTO32" s="397"/>
      <c r="KTP32" s="397"/>
      <c r="KTQ32" s="397"/>
      <c r="KTR32" s="397"/>
      <c r="KTS32" s="397"/>
      <c r="KTT32" s="397"/>
      <c r="KTU32" s="397"/>
      <c r="KTV32" s="397"/>
      <c r="KTW32" s="397"/>
      <c r="KTX32" s="397"/>
      <c r="KTY32" s="397"/>
      <c r="KTZ32" s="397"/>
      <c r="KUA32" s="397"/>
      <c r="KUB32" s="397"/>
      <c r="KUC32" s="397"/>
      <c r="KUD32" s="397"/>
      <c r="KUE32" s="397"/>
      <c r="KUF32" s="397"/>
      <c r="KUG32" s="397"/>
      <c r="KUH32" s="397"/>
      <c r="KUI32" s="397"/>
      <c r="KUJ32" s="397"/>
      <c r="KUK32" s="397"/>
      <c r="KUL32" s="397"/>
      <c r="KUM32" s="397"/>
      <c r="KUN32" s="397"/>
      <c r="KUO32" s="397"/>
      <c r="KUP32" s="397"/>
      <c r="KUQ32" s="397"/>
      <c r="KUR32" s="397"/>
      <c r="KUS32" s="397"/>
      <c r="KUT32" s="397"/>
      <c r="KUU32" s="397"/>
      <c r="KUV32" s="397"/>
      <c r="KUW32" s="397"/>
      <c r="KUX32" s="397"/>
      <c r="KUY32" s="397"/>
      <c r="KUZ32" s="397"/>
      <c r="KVA32" s="397"/>
      <c r="KVB32" s="397"/>
      <c r="KVC32" s="397"/>
      <c r="KVD32" s="397"/>
      <c r="KVE32" s="397"/>
      <c r="KVF32" s="397"/>
      <c r="KVG32" s="397"/>
      <c r="KVH32" s="397"/>
      <c r="KVI32" s="397"/>
      <c r="KVJ32" s="397"/>
      <c r="KVK32" s="397"/>
      <c r="KVL32" s="397"/>
      <c r="KVM32" s="397"/>
      <c r="KVN32" s="397"/>
      <c r="KVO32" s="397"/>
      <c r="KVP32" s="397"/>
      <c r="KVQ32" s="397"/>
      <c r="KVR32" s="397"/>
      <c r="KVS32" s="397"/>
      <c r="KVT32" s="397"/>
      <c r="KVU32" s="397"/>
      <c r="KVV32" s="397"/>
      <c r="KVW32" s="397"/>
      <c r="KVX32" s="397"/>
      <c r="KVY32" s="397"/>
      <c r="KVZ32" s="397"/>
      <c r="KWA32" s="397"/>
      <c r="KWB32" s="397"/>
      <c r="KWC32" s="397"/>
      <c r="KWD32" s="397"/>
      <c r="KWE32" s="397"/>
      <c r="KWF32" s="397"/>
      <c r="KWG32" s="397"/>
      <c r="KWH32" s="397"/>
      <c r="KWI32" s="397"/>
      <c r="KWJ32" s="397"/>
      <c r="KWK32" s="397"/>
      <c r="KWL32" s="397"/>
      <c r="KWM32" s="397"/>
      <c r="KWN32" s="397"/>
      <c r="KWO32" s="397"/>
      <c r="KWP32" s="397"/>
      <c r="KWQ32" s="397"/>
      <c r="KWR32" s="397"/>
      <c r="KWS32" s="397"/>
      <c r="KWT32" s="397"/>
      <c r="KWU32" s="397"/>
      <c r="KWV32" s="397"/>
      <c r="KWW32" s="397"/>
      <c r="KWX32" s="397"/>
      <c r="KWY32" s="397"/>
      <c r="KWZ32" s="397"/>
      <c r="KXA32" s="397"/>
      <c r="KXB32" s="397"/>
      <c r="KXC32" s="397"/>
      <c r="KXD32" s="397"/>
      <c r="KXE32" s="397"/>
      <c r="KXF32" s="397"/>
      <c r="KXG32" s="397"/>
      <c r="KXH32" s="397"/>
      <c r="KXI32" s="397"/>
      <c r="KXJ32" s="397"/>
      <c r="KXK32" s="397"/>
      <c r="KXL32" s="397"/>
      <c r="KXM32" s="397"/>
      <c r="KXN32" s="397"/>
      <c r="KXO32" s="397"/>
      <c r="KXP32" s="397"/>
      <c r="KXQ32" s="397"/>
      <c r="KXR32" s="397"/>
      <c r="KXS32" s="397"/>
      <c r="KXT32" s="397"/>
      <c r="KXU32" s="397"/>
      <c r="KXV32" s="397"/>
      <c r="KXW32" s="397"/>
      <c r="KXX32" s="397"/>
      <c r="KXY32" s="397"/>
      <c r="KXZ32" s="397"/>
      <c r="KYA32" s="397"/>
      <c r="KYB32" s="397"/>
      <c r="KYC32" s="397"/>
      <c r="KYD32" s="397"/>
      <c r="KYE32" s="397"/>
      <c r="KYF32" s="397"/>
      <c r="KYG32" s="397"/>
      <c r="KYH32" s="397"/>
      <c r="KYI32" s="397"/>
      <c r="KYJ32" s="397"/>
      <c r="KYK32" s="397"/>
      <c r="KYL32" s="397"/>
      <c r="KYM32" s="397"/>
      <c r="KYN32" s="397"/>
      <c r="KYO32" s="397"/>
      <c r="KYP32" s="397"/>
      <c r="KYQ32" s="397"/>
      <c r="KYR32" s="397"/>
      <c r="KYS32" s="397"/>
      <c r="KYT32" s="397"/>
      <c r="KYU32" s="397"/>
      <c r="KYV32" s="397"/>
      <c r="KYW32" s="397"/>
      <c r="KYX32" s="397"/>
      <c r="KYY32" s="397"/>
      <c r="KYZ32" s="397"/>
      <c r="KZA32" s="397"/>
      <c r="KZB32" s="397"/>
      <c r="KZC32" s="397"/>
      <c r="KZD32" s="397"/>
      <c r="KZE32" s="397"/>
      <c r="KZF32" s="397"/>
      <c r="KZG32" s="397"/>
      <c r="KZH32" s="397"/>
      <c r="KZI32" s="397"/>
      <c r="KZJ32" s="397"/>
      <c r="KZK32" s="397"/>
      <c r="KZL32" s="397"/>
      <c r="KZM32" s="397"/>
      <c r="KZN32" s="397"/>
      <c r="KZO32" s="397"/>
      <c r="KZP32" s="397"/>
      <c r="KZQ32" s="397"/>
      <c r="KZR32" s="397"/>
      <c r="KZS32" s="397"/>
      <c r="KZT32" s="397"/>
      <c r="KZU32" s="397"/>
      <c r="KZV32" s="397"/>
      <c r="KZW32" s="397"/>
      <c r="KZX32" s="397"/>
      <c r="KZY32" s="397"/>
      <c r="KZZ32" s="397"/>
      <c r="LAA32" s="397"/>
      <c r="LAB32" s="397"/>
      <c r="LAC32" s="397"/>
      <c r="LAD32" s="397"/>
      <c r="LAE32" s="397"/>
      <c r="LAF32" s="397"/>
      <c r="LAG32" s="397"/>
      <c r="LAH32" s="397"/>
      <c r="LAI32" s="397"/>
      <c r="LAJ32" s="397"/>
      <c r="LAK32" s="397"/>
      <c r="LAL32" s="397"/>
      <c r="LAM32" s="397"/>
      <c r="LAN32" s="397"/>
      <c r="LAO32" s="397"/>
      <c r="LAP32" s="397"/>
      <c r="LAQ32" s="397"/>
      <c r="LAR32" s="397"/>
      <c r="LAS32" s="397"/>
      <c r="LAT32" s="397"/>
      <c r="LAU32" s="397"/>
      <c r="LAV32" s="397"/>
      <c r="LAW32" s="397"/>
      <c r="LAX32" s="397"/>
      <c r="LAY32" s="397"/>
      <c r="LAZ32" s="397"/>
      <c r="LBA32" s="397"/>
      <c r="LBB32" s="397"/>
      <c r="LBC32" s="397"/>
      <c r="LBD32" s="397"/>
      <c r="LBE32" s="397"/>
      <c r="LBF32" s="397"/>
      <c r="LBG32" s="397"/>
      <c r="LBH32" s="397"/>
      <c r="LBI32" s="397"/>
      <c r="LBJ32" s="397"/>
      <c r="LBK32" s="397"/>
      <c r="LBL32" s="397"/>
      <c r="LBM32" s="397"/>
      <c r="LBN32" s="397"/>
      <c r="LBO32" s="397"/>
      <c r="LBP32" s="397"/>
      <c r="LBQ32" s="397"/>
      <c r="LBR32" s="397"/>
      <c r="LBS32" s="397"/>
      <c r="LBT32" s="397"/>
      <c r="LBU32" s="397"/>
      <c r="LBV32" s="397"/>
      <c r="LBW32" s="397"/>
      <c r="LBX32" s="397"/>
      <c r="LBY32" s="397"/>
      <c r="LBZ32" s="397"/>
      <c r="LCA32" s="397"/>
      <c r="LCB32" s="397"/>
      <c r="LCC32" s="397"/>
      <c r="LCD32" s="397"/>
      <c r="LCE32" s="397"/>
      <c r="LCF32" s="397"/>
      <c r="LCG32" s="397"/>
      <c r="LCH32" s="397"/>
      <c r="LCI32" s="397"/>
      <c r="LCJ32" s="397"/>
      <c r="LCK32" s="397"/>
      <c r="LCL32" s="397"/>
      <c r="LCM32" s="397"/>
      <c r="LCN32" s="397"/>
      <c r="LCO32" s="397"/>
      <c r="LCP32" s="397"/>
      <c r="LCQ32" s="397"/>
      <c r="LCR32" s="397"/>
      <c r="LCS32" s="397"/>
      <c r="LCT32" s="397"/>
      <c r="LCU32" s="397"/>
      <c r="LCV32" s="397"/>
      <c r="LCW32" s="397"/>
      <c r="LCX32" s="397"/>
      <c r="LCY32" s="397"/>
      <c r="LCZ32" s="397"/>
      <c r="LDA32" s="397"/>
      <c r="LDB32" s="397"/>
      <c r="LDC32" s="397"/>
      <c r="LDD32" s="397"/>
      <c r="LDE32" s="397"/>
      <c r="LDF32" s="397"/>
      <c r="LDG32" s="397"/>
      <c r="LDH32" s="397"/>
      <c r="LDI32" s="397"/>
      <c r="LDJ32" s="397"/>
      <c r="LDK32" s="397"/>
      <c r="LDL32" s="397"/>
      <c r="LDM32" s="397"/>
      <c r="LDN32" s="397"/>
      <c r="LDO32" s="397"/>
      <c r="LDP32" s="397"/>
      <c r="LDQ32" s="397"/>
      <c r="LDR32" s="397"/>
      <c r="LDS32" s="397"/>
      <c r="LDT32" s="397"/>
      <c r="LDU32" s="397"/>
      <c r="LDV32" s="397"/>
      <c r="LDW32" s="397"/>
      <c r="LDX32" s="397"/>
      <c r="LDY32" s="397"/>
      <c r="LDZ32" s="397"/>
      <c r="LEA32" s="397"/>
      <c r="LEB32" s="397"/>
      <c r="LEC32" s="397"/>
      <c r="LED32" s="397"/>
      <c r="LEE32" s="397"/>
      <c r="LEF32" s="397"/>
      <c r="LEG32" s="397"/>
      <c r="LEH32" s="397"/>
      <c r="LEI32" s="397"/>
      <c r="LEJ32" s="397"/>
      <c r="LEK32" s="397"/>
      <c r="LEL32" s="397"/>
      <c r="LEM32" s="397"/>
      <c r="LEN32" s="397"/>
      <c r="LEO32" s="397"/>
      <c r="LEP32" s="397"/>
      <c r="LEQ32" s="397"/>
      <c r="LER32" s="397"/>
      <c r="LES32" s="397"/>
      <c r="LET32" s="397"/>
      <c r="LEU32" s="397"/>
      <c r="LEV32" s="397"/>
      <c r="LEW32" s="397"/>
      <c r="LEX32" s="397"/>
      <c r="LEY32" s="397"/>
      <c r="LEZ32" s="397"/>
      <c r="LFA32" s="397"/>
      <c r="LFB32" s="397"/>
      <c r="LFC32" s="397"/>
      <c r="LFD32" s="397"/>
      <c r="LFE32" s="397"/>
      <c r="LFF32" s="397"/>
      <c r="LFG32" s="397"/>
      <c r="LFH32" s="397"/>
      <c r="LFI32" s="397"/>
      <c r="LFJ32" s="397"/>
      <c r="LFK32" s="397"/>
      <c r="LFL32" s="397"/>
      <c r="LFM32" s="397"/>
      <c r="LFN32" s="397"/>
      <c r="LFO32" s="397"/>
      <c r="LFP32" s="397"/>
      <c r="LFQ32" s="397"/>
      <c r="LFR32" s="397"/>
      <c r="LFS32" s="397"/>
      <c r="LFT32" s="397"/>
      <c r="LFU32" s="397"/>
      <c r="LFV32" s="397"/>
      <c r="LFW32" s="397"/>
      <c r="LFX32" s="397"/>
      <c r="LFY32" s="397"/>
      <c r="LFZ32" s="397"/>
      <c r="LGA32" s="397"/>
      <c r="LGB32" s="397"/>
      <c r="LGC32" s="397"/>
      <c r="LGD32" s="397"/>
      <c r="LGE32" s="397"/>
      <c r="LGF32" s="397"/>
      <c r="LGG32" s="397"/>
      <c r="LGH32" s="397"/>
      <c r="LGI32" s="397"/>
      <c r="LGJ32" s="397"/>
      <c r="LGK32" s="397"/>
      <c r="LGL32" s="397"/>
      <c r="LGM32" s="397"/>
      <c r="LGN32" s="397"/>
      <c r="LGO32" s="397"/>
      <c r="LGP32" s="397"/>
      <c r="LGQ32" s="397"/>
      <c r="LGR32" s="397"/>
      <c r="LGS32" s="397"/>
      <c r="LGT32" s="397"/>
      <c r="LGU32" s="397"/>
      <c r="LGV32" s="397"/>
      <c r="LGW32" s="397"/>
      <c r="LGX32" s="397"/>
      <c r="LGY32" s="397"/>
      <c r="LGZ32" s="397"/>
      <c r="LHA32" s="397"/>
      <c r="LHB32" s="397"/>
      <c r="LHC32" s="397"/>
      <c r="LHD32" s="397"/>
      <c r="LHE32" s="397"/>
      <c r="LHF32" s="397"/>
      <c r="LHG32" s="397"/>
      <c r="LHH32" s="397"/>
      <c r="LHI32" s="397"/>
      <c r="LHJ32" s="397"/>
      <c r="LHK32" s="397"/>
      <c r="LHL32" s="397"/>
      <c r="LHM32" s="397"/>
      <c r="LHN32" s="397"/>
      <c r="LHO32" s="397"/>
      <c r="LHP32" s="397"/>
      <c r="LHQ32" s="397"/>
      <c r="LHR32" s="397"/>
      <c r="LHS32" s="397"/>
      <c r="LHT32" s="397"/>
      <c r="LHU32" s="397"/>
      <c r="LHV32" s="397"/>
      <c r="LHW32" s="397"/>
      <c r="LHX32" s="397"/>
      <c r="LHY32" s="397"/>
      <c r="LHZ32" s="397"/>
      <c r="LIA32" s="397"/>
      <c r="LIB32" s="397"/>
      <c r="LIC32" s="397"/>
      <c r="LID32" s="397"/>
      <c r="LIE32" s="397"/>
      <c r="LIF32" s="397"/>
      <c r="LIG32" s="397"/>
      <c r="LIH32" s="397"/>
      <c r="LII32" s="397"/>
      <c r="LIJ32" s="397"/>
      <c r="LIK32" s="397"/>
      <c r="LIL32" s="397"/>
      <c r="LIM32" s="397"/>
      <c r="LIN32" s="397"/>
      <c r="LIO32" s="397"/>
      <c r="LIP32" s="397"/>
      <c r="LIQ32" s="397"/>
      <c r="LIR32" s="397"/>
      <c r="LIS32" s="397"/>
      <c r="LIT32" s="397"/>
      <c r="LIU32" s="397"/>
      <c r="LIV32" s="397"/>
      <c r="LIW32" s="397"/>
      <c r="LIX32" s="397"/>
      <c r="LIY32" s="397"/>
      <c r="LIZ32" s="397"/>
      <c r="LJA32" s="397"/>
      <c r="LJB32" s="397"/>
      <c r="LJC32" s="397"/>
      <c r="LJD32" s="397"/>
      <c r="LJE32" s="397"/>
      <c r="LJF32" s="397"/>
      <c r="LJG32" s="397"/>
      <c r="LJH32" s="397"/>
      <c r="LJI32" s="397"/>
      <c r="LJJ32" s="397"/>
      <c r="LJK32" s="397"/>
      <c r="LJL32" s="397"/>
      <c r="LJM32" s="397"/>
      <c r="LJN32" s="397"/>
      <c r="LJO32" s="397"/>
      <c r="LJP32" s="397"/>
      <c r="LJQ32" s="397"/>
      <c r="LJR32" s="397"/>
      <c r="LJS32" s="397"/>
      <c r="LJT32" s="397"/>
      <c r="LJU32" s="397"/>
      <c r="LJV32" s="397"/>
      <c r="LJW32" s="397"/>
      <c r="LJX32" s="397"/>
      <c r="LJY32" s="397"/>
      <c r="LJZ32" s="397"/>
      <c r="LKA32" s="397"/>
      <c r="LKB32" s="397"/>
      <c r="LKC32" s="397"/>
      <c r="LKD32" s="397"/>
      <c r="LKE32" s="397"/>
      <c r="LKF32" s="397"/>
      <c r="LKG32" s="397"/>
      <c r="LKH32" s="397"/>
      <c r="LKI32" s="397"/>
      <c r="LKJ32" s="397"/>
      <c r="LKK32" s="397"/>
      <c r="LKL32" s="397"/>
      <c r="LKM32" s="397"/>
      <c r="LKN32" s="397"/>
      <c r="LKO32" s="397"/>
      <c r="LKP32" s="397"/>
      <c r="LKQ32" s="397"/>
      <c r="LKR32" s="397"/>
      <c r="LKS32" s="397"/>
      <c r="LKT32" s="397"/>
      <c r="LKU32" s="397"/>
      <c r="LKV32" s="397"/>
      <c r="LKW32" s="397"/>
      <c r="LKX32" s="397"/>
      <c r="LKY32" s="397"/>
      <c r="LKZ32" s="397"/>
      <c r="LLA32" s="397"/>
      <c r="LLB32" s="397"/>
      <c r="LLC32" s="397"/>
      <c r="LLD32" s="397"/>
      <c r="LLE32" s="397"/>
      <c r="LLF32" s="397"/>
      <c r="LLG32" s="397"/>
      <c r="LLH32" s="397"/>
      <c r="LLI32" s="397"/>
      <c r="LLJ32" s="397"/>
      <c r="LLK32" s="397"/>
      <c r="LLL32" s="397"/>
      <c r="LLM32" s="397"/>
      <c r="LLN32" s="397"/>
      <c r="LLO32" s="397"/>
      <c r="LLP32" s="397"/>
      <c r="LLQ32" s="397"/>
      <c r="LLR32" s="397"/>
      <c r="LLS32" s="397"/>
      <c r="LLT32" s="397"/>
      <c r="LLU32" s="397"/>
      <c r="LLV32" s="397"/>
      <c r="LLW32" s="397"/>
      <c r="LLX32" s="397"/>
      <c r="LLY32" s="397"/>
      <c r="LLZ32" s="397"/>
      <c r="LMA32" s="397"/>
      <c r="LMB32" s="397"/>
      <c r="LMC32" s="397"/>
      <c r="LMD32" s="397"/>
      <c r="LME32" s="397"/>
      <c r="LMF32" s="397"/>
      <c r="LMG32" s="397"/>
      <c r="LMH32" s="397"/>
      <c r="LMI32" s="397"/>
      <c r="LMJ32" s="397"/>
      <c r="LMK32" s="397"/>
      <c r="LML32" s="397"/>
      <c r="LMM32" s="397"/>
      <c r="LMN32" s="397"/>
      <c r="LMO32" s="397"/>
      <c r="LMP32" s="397"/>
      <c r="LMQ32" s="397"/>
      <c r="LMR32" s="397"/>
      <c r="LMS32" s="397"/>
      <c r="LMT32" s="397"/>
      <c r="LMU32" s="397"/>
      <c r="LMV32" s="397"/>
      <c r="LMW32" s="397"/>
      <c r="LMX32" s="397"/>
      <c r="LMY32" s="397"/>
      <c r="LMZ32" s="397"/>
      <c r="LNA32" s="397"/>
      <c r="LNB32" s="397"/>
      <c r="LNC32" s="397"/>
      <c r="LND32" s="397"/>
      <c r="LNE32" s="397"/>
      <c r="LNF32" s="397"/>
      <c r="LNG32" s="397"/>
      <c r="LNH32" s="397"/>
      <c r="LNI32" s="397"/>
      <c r="LNJ32" s="397"/>
      <c r="LNK32" s="397"/>
      <c r="LNL32" s="397"/>
      <c r="LNM32" s="397"/>
      <c r="LNN32" s="397"/>
      <c r="LNO32" s="397"/>
      <c r="LNP32" s="397"/>
      <c r="LNQ32" s="397"/>
      <c r="LNR32" s="397"/>
      <c r="LNS32" s="397"/>
      <c r="LNT32" s="397"/>
      <c r="LNU32" s="397"/>
      <c r="LNV32" s="397"/>
      <c r="LNW32" s="397"/>
      <c r="LNX32" s="397"/>
      <c r="LNY32" s="397"/>
      <c r="LNZ32" s="397"/>
      <c r="LOA32" s="397"/>
      <c r="LOB32" s="397"/>
      <c r="LOC32" s="397"/>
      <c r="LOD32" s="397"/>
      <c r="LOE32" s="397"/>
      <c r="LOF32" s="397"/>
      <c r="LOG32" s="397"/>
      <c r="LOH32" s="397"/>
      <c r="LOI32" s="397"/>
      <c r="LOJ32" s="397"/>
      <c r="LOK32" s="397"/>
      <c r="LOL32" s="397"/>
      <c r="LOM32" s="397"/>
      <c r="LON32" s="397"/>
      <c r="LOO32" s="397"/>
      <c r="LOP32" s="397"/>
      <c r="LOQ32" s="397"/>
      <c r="LOR32" s="397"/>
      <c r="LOS32" s="397"/>
      <c r="LOT32" s="397"/>
      <c r="LOU32" s="397"/>
      <c r="LOV32" s="397"/>
      <c r="LOW32" s="397"/>
      <c r="LOX32" s="397"/>
      <c r="LOY32" s="397"/>
      <c r="LOZ32" s="397"/>
      <c r="LPA32" s="397"/>
      <c r="LPB32" s="397"/>
      <c r="LPC32" s="397"/>
      <c r="LPD32" s="397"/>
      <c r="LPE32" s="397"/>
      <c r="LPF32" s="397"/>
      <c r="LPG32" s="397"/>
      <c r="LPH32" s="397"/>
      <c r="LPI32" s="397"/>
      <c r="LPJ32" s="397"/>
      <c r="LPK32" s="397"/>
      <c r="LPL32" s="397"/>
      <c r="LPM32" s="397"/>
      <c r="LPN32" s="397"/>
      <c r="LPO32" s="397"/>
      <c r="LPP32" s="397"/>
      <c r="LPQ32" s="397"/>
      <c r="LPR32" s="397"/>
      <c r="LPS32" s="397"/>
      <c r="LPT32" s="397"/>
      <c r="LPU32" s="397"/>
      <c r="LPV32" s="397"/>
      <c r="LPW32" s="397"/>
      <c r="LPX32" s="397"/>
      <c r="LPY32" s="397"/>
      <c r="LPZ32" s="397"/>
      <c r="LQA32" s="397"/>
      <c r="LQB32" s="397"/>
      <c r="LQC32" s="397"/>
      <c r="LQD32" s="397"/>
      <c r="LQE32" s="397"/>
      <c r="LQF32" s="397"/>
      <c r="LQG32" s="397"/>
      <c r="LQH32" s="397"/>
      <c r="LQI32" s="397"/>
      <c r="LQJ32" s="397"/>
      <c r="LQK32" s="397"/>
      <c r="LQL32" s="397"/>
      <c r="LQM32" s="397"/>
      <c r="LQN32" s="397"/>
      <c r="LQO32" s="397"/>
      <c r="LQP32" s="397"/>
      <c r="LQQ32" s="397"/>
      <c r="LQR32" s="397"/>
      <c r="LQS32" s="397"/>
      <c r="LQT32" s="397"/>
      <c r="LQU32" s="397"/>
      <c r="LQV32" s="397"/>
      <c r="LQW32" s="397"/>
      <c r="LQX32" s="397"/>
      <c r="LQY32" s="397"/>
      <c r="LQZ32" s="397"/>
      <c r="LRA32" s="397"/>
      <c r="LRB32" s="397"/>
      <c r="LRC32" s="397"/>
      <c r="LRD32" s="397"/>
      <c r="LRE32" s="397"/>
      <c r="LRF32" s="397"/>
      <c r="LRG32" s="397"/>
      <c r="LRH32" s="397"/>
      <c r="LRI32" s="397"/>
      <c r="LRJ32" s="397"/>
      <c r="LRK32" s="397"/>
      <c r="LRL32" s="397"/>
      <c r="LRM32" s="397"/>
      <c r="LRN32" s="397"/>
      <c r="LRO32" s="397"/>
      <c r="LRP32" s="397"/>
      <c r="LRQ32" s="397"/>
      <c r="LRR32" s="397"/>
      <c r="LRS32" s="397"/>
      <c r="LRT32" s="397"/>
      <c r="LRU32" s="397"/>
      <c r="LRV32" s="397"/>
      <c r="LRW32" s="397"/>
      <c r="LRX32" s="397"/>
      <c r="LRY32" s="397"/>
      <c r="LRZ32" s="397"/>
      <c r="LSA32" s="397"/>
      <c r="LSB32" s="397"/>
      <c r="LSC32" s="397"/>
      <c r="LSD32" s="397"/>
      <c r="LSE32" s="397"/>
      <c r="LSF32" s="397"/>
      <c r="LSG32" s="397"/>
      <c r="LSH32" s="397"/>
      <c r="LSI32" s="397"/>
      <c r="LSJ32" s="397"/>
      <c r="LSK32" s="397"/>
      <c r="LSL32" s="397"/>
      <c r="LSM32" s="397"/>
      <c r="LSN32" s="397"/>
      <c r="LSO32" s="397"/>
      <c r="LSP32" s="397"/>
      <c r="LSQ32" s="397"/>
      <c r="LSR32" s="397"/>
      <c r="LSS32" s="397"/>
      <c r="LST32" s="397"/>
      <c r="LSU32" s="397"/>
      <c r="LSV32" s="397"/>
      <c r="LSW32" s="397"/>
      <c r="LSX32" s="397"/>
      <c r="LSY32" s="397"/>
      <c r="LSZ32" s="397"/>
      <c r="LTA32" s="397"/>
      <c r="LTB32" s="397"/>
      <c r="LTC32" s="397"/>
      <c r="LTD32" s="397"/>
      <c r="LTE32" s="397"/>
      <c r="LTF32" s="397"/>
      <c r="LTG32" s="397"/>
      <c r="LTH32" s="397"/>
      <c r="LTI32" s="397"/>
      <c r="LTJ32" s="397"/>
      <c r="LTK32" s="397"/>
      <c r="LTL32" s="397"/>
      <c r="LTM32" s="397"/>
      <c r="LTN32" s="397"/>
      <c r="LTO32" s="397"/>
      <c r="LTP32" s="397"/>
      <c r="LTQ32" s="397"/>
      <c r="LTR32" s="397"/>
      <c r="LTS32" s="397"/>
      <c r="LTT32" s="397"/>
      <c r="LTU32" s="397"/>
      <c r="LTV32" s="397"/>
      <c r="LTW32" s="397"/>
      <c r="LTX32" s="397"/>
      <c r="LTY32" s="397"/>
      <c r="LTZ32" s="397"/>
      <c r="LUA32" s="397"/>
      <c r="LUB32" s="397"/>
      <c r="LUC32" s="397"/>
      <c r="LUD32" s="397"/>
      <c r="LUE32" s="397"/>
      <c r="LUF32" s="397"/>
      <c r="LUG32" s="397"/>
      <c r="LUH32" s="397"/>
      <c r="LUI32" s="397"/>
      <c r="LUJ32" s="397"/>
      <c r="LUK32" s="397"/>
      <c r="LUL32" s="397"/>
      <c r="LUM32" s="397"/>
      <c r="LUN32" s="397"/>
      <c r="LUO32" s="397"/>
      <c r="LUP32" s="397"/>
      <c r="LUQ32" s="397"/>
      <c r="LUR32" s="397"/>
      <c r="LUS32" s="397"/>
      <c r="LUT32" s="397"/>
      <c r="LUU32" s="397"/>
      <c r="LUV32" s="397"/>
      <c r="LUW32" s="397"/>
      <c r="LUX32" s="397"/>
      <c r="LUY32" s="397"/>
      <c r="LUZ32" s="397"/>
      <c r="LVA32" s="397"/>
      <c r="LVB32" s="397"/>
      <c r="LVC32" s="397"/>
      <c r="LVD32" s="397"/>
      <c r="LVE32" s="397"/>
      <c r="LVF32" s="397"/>
      <c r="LVG32" s="397"/>
      <c r="LVH32" s="397"/>
      <c r="LVI32" s="397"/>
      <c r="LVJ32" s="397"/>
      <c r="LVK32" s="397"/>
      <c r="LVL32" s="397"/>
      <c r="LVM32" s="397"/>
      <c r="LVN32" s="397"/>
      <c r="LVO32" s="397"/>
      <c r="LVP32" s="397"/>
      <c r="LVQ32" s="397"/>
      <c r="LVR32" s="397"/>
      <c r="LVS32" s="397"/>
      <c r="LVT32" s="397"/>
      <c r="LVU32" s="397"/>
      <c r="LVV32" s="397"/>
      <c r="LVW32" s="397"/>
      <c r="LVX32" s="397"/>
      <c r="LVY32" s="397"/>
      <c r="LVZ32" s="397"/>
      <c r="LWA32" s="397"/>
      <c r="LWB32" s="397"/>
      <c r="LWC32" s="397"/>
      <c r="LWD32" s="397"/>
      <c r="LWE32" s="397"/>
      <c r="LWF32" s="397"/>
      <c r="LWG32" s="397"/>
      <c r="LWH32" s="397"/>
      <c r="LWI32" s="397"/>
      <c r="LWJ32" s="397"/>
      <c r="LWK32" s="397"/>
      <c r="LWL32" s="397"/>
      <c r="LWM32" s="397"/>
      <c r="LWN32" s="397"/>
      <c r="LWO32" s="397"/>
      <c r="LWP32" s="397"/>
      <c r="LWQ32" s="397"/>
      <c r="LWR32" s="397"/>
      <c r="LWS32" s="397"/>
      <c r="LWT32" s="397"/>
      <c r="LWU32" s="397"/>
      <c r="LWV32" s="397"/>
      <c r="LWW32" s="397"/>
      <c r="LWX32" s="397"/>
      <c r="LWY32" s="397"/>
      <c r="LWZ32" s="397"/>
      <c r="LXA32" s="397"/>
      <c r="LXB32" s="397"/>
      <c r="LXC32" s="397"/>
      <c r="LXD32" s="397"/>
      <c r="LXE32" s="397"/>
      <c r="LXF32" s="397"/>
      <c r="LXG32" s="397"/>
      <c r="LXH32" s="397"/>
      <c r="LXI32" s="397"/>
      <c r="LXJ32" s="397"/>
      <c r="LXK32" s="397"/>
      <c r="LXL32" s="397"/>
      <c r="LXM32" s="397"/>
      <c r="LXN32" s="397"/>
      <c r="LXO32" s="397"/>
      <c r="LXP32" s="397"/>
      <c r="LXQ32" s="397"/>
      <c r="LXR32" s="397"/>
      <c r="LXS32" s="397"/>
      <c r="LXT32" s="397"/>
      <c r="LXU32" s="397"/>
      <c r="LXV32" s="397"/>
      <c r="LXW32" s="397"/>
      <c r="LXX32" s="397"/>
      <c r="LXY32" s="397"/>
      <c r="LXZ32" s="397"/>
      <c r="LYA32" s="397"/>
      <c r="LYB32" s="397"/>
      <c r="LYC32" s="397"/>
      <c r="LYD32" s="397"/>
      <c r="LYE32" s="397"/>
      <c r="LYF32" s="397"/>
      <c r="LYG32" s="397"/>
      <c r="LYH32" s="397"/>
      <c r="LYI32" s="397"/>
      <c r="LYJ32" s="397"/>
      <c r="LYK32" s="397"/>
      <c r="LYL32" s="397"/>
      <c r="LYM32" s="397"/>
      <c r="LYN32" s="397"/>
      <c r="LYO32" s="397"/>
      <c r="LYP32" s="397"/>
      <c r="LYQ32" s="397"/>
      <c r="LYR32" s="397"/>
      <c r="LYS32" s="397"/>
      <c r="LYT32" s="397"/>
      <c r="LYU32" s="397"/>
      <c r="LYV32" s="397"/>
      <c r="LYW32" s="397"/>
      <c r="LYX32" s="397"/>
      <c r="LYY32" s="397"/>
      <c r="LYZ32" s="397"/>
      <c r="LZA32" s="397"/>
      <c r="LZB32" s="397"/>
      <c r="LZC32" s="397"/>
      <c r="LZD32" s="397"/>
      <c r="LZE32" s="397"/>
      <c r="LZF32" s="397"/>
      <c r="LZG32" s="397"/>
      <c r="LZH32" s="397"/>
      <c r="LZI32" s="397"/>
      <c r="LZJ32" s="397"/>
      <c r="LZK32" s="397"/>
      <c r="LZL32" s="397"/>
      <c r="LZM32" s="397"/>
      <c r="LZN32" s="397"/>
      <c r="LZO32" s="397"/>
      <c r="LZP32" s="397"/>
      <c r="LZQ32" s="397"/>
      <c r="LZR32" s="397"/>
      <c r="LZS32" s="397"/>
      <c r="LZT32" s="397"/>
      <c r="LZU32" s="397"/>
      <c r="LZV32" s="397"/>
      <c r="LZW32" s="397"/>
      <c r="LZX32" s="397"/>
      <c r="LZY32" s="397"/>
      <c r="LZZ32" s="397"/>
      <c r="MAA32" s="397"/>
      <c r="MAB32" s="397"/>
      <c r="MAC32" s="397"/>
      <c r="MAD32" s="397"/>
      <c r="MAE32" s="397"/>
      <c r="MAF32" s="397"/>
      <c r="MAG32" s="397"/>
      <c r="MAH32" s="397"/>
      <c r="MAI32" s="397"/>
      <c r="MAJ32" s="397"/>
      <c r="MAK32" s="397"/>
      <c r="MAL32" s="397"/>
      <c r="MAM32" s="397"/>
      <c r="MAN32" s="397"/>
      <c r="MAO32" s="397"/>
      <c r="MAP32" s="397"/>
      <c r="MAQ32" s="397"/>
      <c r="MAR32" s="397"/>
      <c r="MAS32" s="397"/>
      <c r="MAT32" s="397"/>
      <c r="MAU32" s="397"/>
      <c r="MAV32" s="397"/>
      <c r="MAW32" s="397"/>
      <c r="MAX32" s="397"/>
      <c r="MAY32" s="397"/>
      <c r="MAZ32" s="397"/>
      <c r="MBA32" s="397"/>
      <c r="MBB32" s="397"/>
      <c r="MBC32" s="397"/>
      <c r="MBD32" s="397"/>
      <c r="MBE32" s="397"/>
      <c r="MBF32" s="397"/>
      <c r="MBG32" s="397"/>
      <c r="MBH32" s="397"/>
      <c r="MBI32" s="397"/>
      <c r="MBJ32" s="397"/>
      <c r="MBK32" s="397"/>
      <c r="MBL32" s="397"/>
      <c r="MBM32" s="397"/>
      <c r="MBN32" s="397"/>
      <c r="MBO32" s="397"/>
      <c r="MBP32" s="397"/>
      <c r="MBQ32" s="397"/>
      <c r="MBR32" s="397"/>
      <c r="MBS32" s="397"/>
      <c r="MBT32" s="397"/>
      <c r="MBU32" s="397"/>
      <c r="MBV32" s="397"/>
      <c r="MBW32" s="397"/>
      <c r="MBX32" s="397"/>
      <c r="MBY32" s="397"/>
      <c r="MBZ32" s="397"/>
      <c r="MCA32" s="397"/>
      <c r="MCB32" s="397"/>
      <c r="MCC32" s="397"/>
      <c r="MCD32" s="397"/>
      <c r="MCE32" s="397"/>
      <c r="MCF32" s="397"/>
      <c r="MCG32" s="397"/>
      <c r="MCH32" s="397"/>
      <c r="MCI32" s="397"/>
      <c r="MCJ32" s="397"/>
      <c r="MCK32" s="397"/>
      <c r="MCL32" s="397"/>
      <c r="MCM32" s="397"/>
      <c r="MCN32" s="397"/>
      <c r="MCO32" s="397"/>
      <c r="MCP32" s="397"/>
      <c r="MCQ32" s="397"/>
      <c r="MCR32" s="397"/>
      <c r="MCS32" s="397"/>
      <c r="MCT32" s="397"/>
      <c r="MCU32" s="397"/>
      <c r="MCV32" s="397"/>
      <c r="MCW32" s="397"/>
      <c r="MCX32" s="397"/>
      <c r="MCY32" s="397"/>
      <c r="MCZ32" s="397"/>
      <c r="MDA32" s="397"/>
      <c r="MDB32" s="397"/>
      <c r="MDC32" s="397"/>
      <c r="MDD32" s="397"/>
      <c r="MDE32" s="397"/>
      <c r="MDF32" s="397"/>
      <c r="MDG32" s="397"/>
      <c r="MDH32" s="397"/>
      <c r="MDI32" s="397"/>
      <c r="MDJ32" s="397"/>
      <c r="MDK32" s="397"/>
      <c r="MDL32" s="397"/>
      <c r="MDM32" s="397"/>
      <c r="MDN32" s="397"/>
      <c r="MDO32" s="397"/>
      <c r="MDP32" s="397"/>
      <c r="MDQ32" s="397"/>
      <c r="MDR32" s="397"/>
      <c r="MDS32" s="397"/>
      <c r="MDT32" s="397"/>
      <c r="MDU32" s="397"/>
      <c r="MDV32" s="397"/>
      <c r="MDW32" s="397"/>
      <c r="MDX32" s="397"/>
      <c r="MDY32" s="397"/>
      <c r="MDZ32" s="397"/>
      <c r="MEA32" s="397"/>
      <c r="MEB32" s="397"/>
      <c r="MEC32" s="397"/>
      <c r="MED32" s="397"/>
      <c r="MEE32" s="397"/>
      <c r="MEF32" s="397"/>
      <c r="MEG32" s="397"/>
      <c r="MEH32" s="397"/>
      <c r="MEI32" s="397"/>
      <c r="MEJ32" s="397"/>
      <c r="MEK32" s="397"/>
      <c r="MEL32" s="397"/>
      <c r="MEM32" s="397"/>
      <c r="MEN32" s="397"/>
      <c r="MEO32" s="397"/>
      <c r="MEP32" s="397"/>
      <c r="MEQ32" s="397"/>
      <c r="MER32" s="397"/>
      <c r="MES32" s="397"/>
      <c r="MET32" s="397"/>
      <c r="MEU32" s="397"/>
      <c r="MEV32" s="397"/>
      <c r="MEW32" s="397"/>
      <c r="MEX32" s="397"/>
      <c r="MEY32" s="397"/>
      <c r="MEZ32" s="397"/>
      <c r="MFA32" s="397"/>
      <c r="MFB32" s="397"/>
      <c r="MFC32" s="397"/>
      <c r="MFD32" s="397"/>
      <c r="MFE32" s="397"/>
      <c r="MFF32" s="397"/>
      <c r="MFG32" s="397"/>
      <c r="MFH32" s="397"/>
      <c r="MFI32" s="397"/>
      <c r="MFJ32" s="397"/>
      <c r="MFK32" s="397"/>
      <c r="MFL32" s="397"/>
      <c r="MFM32" s="397"/>
      <c r="MFN32" s="397"/>
      <c r="MFO32" s="397"/>
      <c r="MFP32" s="397"/>
      <c r="MFQ32" s="397"/>
      <c r="MFR32" s="397"/>
      <c r="MFS32" s="397"/>
      <c r="MFT32" s="397"/>
      <c r="MFU32" s="397"/>
      <c r="MFV32" s="397"/>
      <c r="MFW32" s="397"/>
      <c r="MFX32" s="397"/>
      <c r="MFY32" s="397"/>
      <c r="MFZ32" s="397"/>
      <c r="MGA32" s="397"/>
      <c r="MGB32" s="397"/>
      <c r="MGC32" s="397"/>
      <c r="MGD32" s="397"/>
      <c r="MGE32" s="397"/>
      <c r="MGF32" s="397"/>
      <c r="MGG32" s="397"/>
      <c r="MGH32" s="397"/>
      <c r="MGI32" s="397"/>
      <c r="MGJ32" s="397"/>
      <c r="MGK32" s="397"/>
      <c r="MGL32" s="397"/>
      <c r="MGM32" s="397"/>
      <c r="MGN32" s="397"/>
      <c r="MGO32" s="397"/>
      <c r="MGP32" s="397"/>
      <c r="MGQ32" s="397"/>
      <c r="MGR32" s="397"/>
      <c r="MGS32" s="397"/>
      <c r="MGT32" s="397"/>
      <c r="MGU32" s="397"/>
      <c r="MGV32" s="397"/>
      <c r="MGW32" s="397"/>
      <c r="MGX32" s="397"/>
      <c r="MGY32" s="397"/>
      <c r="MGZ32" s="397"/>
      <c r="MHA32" s="397"/>
      <c r="MHB32" s="397"/>
      <c r="MHC32" s="397"/>
      <c r="MHD32" s="397"/>
      <c r="MHE32" s="397"/>
      <c r="MHF32" s="397"/>
      <c r="MHG32" s="397"/>
      <c r="MHH32" s="397"/>
      <c r="MHI32" s="397"/>
      <c r="MHJ32" s="397"/>
      <c r="MHK32" s="397"/>
      <c r="MHL32" s="397"/>
      <c r="MHM32" s="397"/>
      <c r="MHN32" s="397"/>
      <c r="MHO32" s="397"/>
      <c r="MHP32" s="397"/>
      <c r="MHQ32" s="397"/>
      <c r="MHR32" s="397"/>
      <c r="MHS32" s="397"/>
      <c r="MHT32" s="397"/>
      <c r="MHU32" s="397"/>
      <c r="MHV32" s="397"/>
      <c r="MHW32" s="397"/>
      <c r="MHX32" s="397"/>
      <c r="MHY32" s="397"/>
      <c r="MHZ32" s="397"/>
      <c r="MIA32" s="397"/>
      <c r="MIB32" s="397"/>
      <c r="MIC32" s="397"/>
      <c r="MID32" s="397"/>
      <c r="MIE32" s="397"/>
      <c r="MIF32" s="397"/>
      <c r="MIG32" s="397"/>
      <c r="MIH32" s="397"/>
      <c r="MII32" s="397"/>
      <c r="MIJ32" s="397"/>
      <c r="MIK32" s="397"/>
      <c r="MIL32" s="397"/>
      <c r="MIM32" s="397"/>
      <c r="MIN32" s="397"/>
      <c r="MIO32" s="397"/>
      <c r="MIP32" s="397"/>
      <c r="MIQ32" s="397"/>
      <c r="MIR32" s="397"/>
      <c r="MIS32" s="397"/>
      <c r="MIT32" s="397"/>
      <c r="MIU32" s="397"/>
      <c r="MIV32" s="397"/>
      <c r="MIW32" s="397"/>
      <c r="MIX32" s="397"/>
      <c r="MIY32" s="397"/>
      <c r="MIZ32" s="397"/>
      <c r="MJA32" s="397"/>
      <c r="MJB32" s="397"/>
      <c r="MJC32" s="397"/>
      <c r="MJD32" s="397"/>
      <c r="MJE32" s="397"/>
      <c r="MJF32" s="397"/>
      <c r="MJG32" s="397"/>
      <c r="MJH32" s="397"/>
      <c r="MJI32" s="397"/>
      <c r="MJJ32" s="397"/>
      <c r="MJK32" s="397"/>
      <c r="MJL32" s="397"/>
      <c r="MJM32" s="397"/>
      <c r="MJN32" s="397"/>
      <c r="MJO32" s="397"/>
      <c r="MJP32" s="397"/>
      <c r="MJQ32" s="397"/>
      <c r="MJR32" s="397"/>
      <c r="MJS32" s="397"/>
      <c r="MJT32" s="397"/>
      <c r="MJU32" s="397"/>
      <c r="MJV32" s="397"/>
      <c r="MJW32" s="397"/>
      <c r="MJX32" s="397"/>
      <c r="MJY32" s="397"/>
      <c r="MJZ32" s="397"/>
      <c r="MKA32" s="397"/>
      <c r="MKB32" s="397"/>
      <c r="MKC32" s="397"/>
      <c r="MKD32" s="397"/>
      <c r="MKE32" s="397"/>
      <c r="MKF32" s="397"/>
      <c r="MKG32" s="397"/>
      <c r="MKH32" s="397"/>
      <c r="MKI32" s="397"/>
      <c r="MKJ32" s="397"/>
      <c r="MKK32" s="397"/>
      <c r="MKL32" s="397"/>
      <c r="MKM32" s="397"/>
      <c r="MKN32" s="397"/>
      <c r="MKO32" s="397"/>
      <c r="MKP32" s="397"/>
      <c r="MKQ32" s="397"/>
      <c r="MKR32" s="397"/>
      <c r="MKS32" s="397"/>
      <c r="MKT32" s="397"/>
      <c r="MKU32" s="397"/>
      <c r="MKV32" s="397"/>
      <c r="MKW32" s="397"/>
      <c r="MKX32" s="397"/>
      <c r="MKY32" s="397"/>
      <c r="MKZ32" s="397"/>
      <c r="MLA32" s="397"/>
      <c r="MLB32" s="397"/>
      <c r="MLC32" s="397"/>
      <c r="MLD32" s="397"/>
      <c r="MLE32" s="397"/>
      <c r="MLF32" s="397"/>
      <c r="MLG32" s="397"/>
      <c r="MLH32" s="397"/>
      <c r="MLI32" s="397"/>
      <c r="MLJ32" s="397"/>
      <c r="MLK32" s="397"/>
      <c r="MLL32" s="397"/>
      <c r="MLM32" s="397"/>
      <c r="MLN32" s="397"/>
      <c r="MLO32" s="397"/>
      <c r="MLP32" s="397"/>
      <c r="MLQ32" s="397"/>
      <c r="MLR32" s="397"/>
      <c r="MLS32" s="397"/>
      <c r="MLT32" s="397"/>
      <c r="MLU32" s="397"/>
      <c r="MLV32" s="397"/>
      <c r="MLW32" s="397"/>
      <c r="MLX32" s="397"/>
      <c r="MLY32" s="397"/>
      <c r="MLZ32" s="397"/>
      <c r="MMA32" s="397"/>
      <c r="MMB32" s="397"/>
      <c r="MMC32" s="397"/>
      <c r="MMD32" s="397"/>
      <c r="MME32" s="397"/>
      <c r="MMF32" s="397"/>
      <c r="MMG32" s="397"/>
      <c r="MMH32" s="397"/>
      <c r="MMI32" s="397"/>
      <c r="MMJ32" s="397"/>
      <c r="MMK32" s="397"/>
      <c r="MML32" s="397"/>
      <c r="MMM32" s="397"/>
      <c r="MMN32" s="397"/>
      <c r="MMO32" s="397"/>
      <c r="MMP32" s="397"/>
      <c r="MMQ32" s="397"/>
      <c r="MMR32" s="397"/>
      <c r="MMS32" s="397"/>
      <c r="MMT32" s="397"/>
      <c r="MMU32" s="397"/>
      <c r="MMV32" s="397"/>
      <c r="MMW32" s="397"/>
      <c r="MMX32" s="397"/>
      <c r="MMY32" s="397"/>
      <c r="MMZ32" s="397"/>
      <c r="MNA32" s="397"/>
      <c r="MNB32" s="397"/>
      <c r="MNC32" s="397"/>
      <c r="MND32" s="397"/>
      <c r="MNE32" s="397"/>
      <c r="MNF32" s="397"/>
      <c r="MNG32" s="397"/>
      <c r="MNH32" s="397"/>
      <c r="MNI32" s="397"/>
      <c r="MNJ32" s="397"/>
      <c r="MNK32" s="397"/>
      <c r="MNL32" s="397"/>
      <c r="MNM32" s="397"/>
      <c r="MNN32" s="397"/>
      <c r="MNO32" s="397"/>
      <c r="MNP32" s="397"/>
      <c r="MNQ32" s="397"/>
      <c r="MNR32" s="397"/>
      <c r="MNS32" s="397"/>
      <c r="MNT32" s="397"/>
      <c r="MNU32" s="397"/>
      <c r="MNV32" s="397"/>
      <c r="MNW32" s="397"/>
      <c r="MNX32" s="397"/>
      <c r="MNY32" s="397"/>
      <c r="MNZ32" s="397"/>
      <c r="MOA32" s="397"/>
      <c r="MOB32" s="397"/>
      <c r="MOC32" s="397"/>
      <c r="MOD32" s="397"/>
      <c r="MOE32" s="397"/>
      <c r="MOF32" s="397"/>
      <c r="MOG32" s="397"/>
      <c r="MOH32" s="397"/>
      <c r="MOI32" s="397"/>
      <c r="MOJ32" s="397"/>
      <c r="MOK32" s="397"/>
      <c r="MOL32" s="397"/>
      <c r="MOM32" s="397"/>
      <c r="MON32" s="397"/>
      <c r="MOO32" s="397"/>
      <c r="MOP32" s="397"/>
      <c r="MOQ32" s="397"/>
      <c r="MOR32" s="397"/>
      <c r="MOS32" s="397"/>
      <c r="MOT32" s="397"/>
      <c r="MOU32" s="397"/>
      <c r="MOV32" s="397"/>
      <c r="MOW32" s="397"/>
      <c r="MOX32" s="397"/>
      <c r="MOY32" s="397"/>
      <c r="MOZ32" s="397"/>
      <c r="MPA32" s="397"/>
      <c r="MPB32" s="397"/>
      <c r="MPC32" s="397"/>
      <c r="MPD32" s="397"/>
      <c r="MPE32" s="397"/>
      <c r="MPF32" s="397"/>
      <c r="MPG32" s="397"/>
      <c r="MPH32" s="397"/>
      <c r="MPI32" s="397"/>
      <c r="MPJ32" s="397"/>
      <c r="MPK32" s="397"/>
      <c r="MPL32" s="397"/>
      <c r="MPM32" s="397"/>
      <c r="MPN32" s="397"/>
      <c r="MPO32" s="397"/>
      <c r="MPP32" s="397"/>
      <c r="MPQ32" s="397"/>
      <c r="MPR32" s="397"/>
      <c r="MPS32" s="397"/>
      <c r="MPT32" s="397"/>
      <c r="MPU32" s="397"/>
      <c r="MPV32" s="397"/>
      <c r="MPW32" s="397"/>
      <c r="MPX32" s="397"/>
      <c r="MPY32" s="397"/>
      <c r="MPZ32" s="397"/>
      <c r="MQA32" s="397"/>
      <c r="MQB32" s="397"/>
      <c r="MQC32" s="397"/>
      <c r="MQD32" s="397"/>
      <c r="MQE32" s="397"/>
      <c r="MQF32" s="397"/>
      <c r="MQG32" s="397"/>
      <c r="MQH32" s="397"/>
      <c r="MQI32" s="397"/>
      <c r="MQJ32" s="397"/>
      <c r="MQK32" s="397"/>
      <c r="MQL32" s="397"/>
      <c r="MQM32" s="397"/>
      <c r="MQN32" s="397"/>
      <c r="MQO32" s="397"/>
      <c r="MQP32" s="397"/>
      <c r="MQQ32" s="397"/>
      <c r="MQR32" s="397"/>
      <c r="MQS32" s="397"/>
      <c r="MQT32" s="397"/>
      <c r="MQU32" s="397"/>
      <c r="MQV32" s="397"/>
      <c r="MQW32" s="397"/>
      <c r="MQX32" s="397"/>
      <c r="MQY32" s="397"/>
      <c r="MQZ32" s="397"/>
      <c r="MRA32" s="397"/>
      <c r="MRB32" s="397"/>
      <c r="MRC32" s="397"/>
      <c r="MRD32" s="397"/>
      <c r="MRE32" s="397"/>
      <c r="MRF32" s="397"/>
      <c r="MRG32" s="397"/>
      <c r="MRH32" s="397"/>
      <c r="MRI32" s="397"/>
      <c r="MRJ32" s="397"/>
      <c r="MRK32" s="397"/>
      <c r="MRL32" s="397"/>
      <c r="MRM32" s="397"/>
      <c r="MRN32" s="397"/>
      <c r="MRO32" s="397"/>
      <c r="MRP32" s="397"/>
      <c r="MRQ32" s="397"/>
      <c r="MRR32" s="397"/>
      <c r="MRS32" s="397"/>
      <c r="MRT32" s="397"/>
      <c r="MRU32" s="397"/>
      <c r="MRV32" s="397"/>
      <c r="MRW32" s="397"/>
      <c r="MRX32" s="397"/>
      <c r="MRY32" s="397"/>
      <c r="MRZ32" s="397"/>
      <c r="MSA32" s="397"/>
      <c r="MSB32" s="397"/>
      <c r="MSC32" s="397"/>
      <c r="MSD32" s="397"/>
      <c r="MSE32" s="397"/>
      <c r="MSF32" s="397"/>
      <c r="MSG32" s="397"/>
      <c r="MSH32" s="397"/>
      <c r="MSI32" s="397"/>
      <c r="MSJ32" s="397"/>
      <c r="MSK32" s="397"/>
      <c r="MSL32" s="397"/>
      <c r="MSM32" s="397"/>
      <c r="MSN32" s="397"/>
      <c r="MSO32" s="397"/>
      <c r="MSP32" s="397"/>
      <c r="MSQ32" s="397"/>
      <c r="MSR32" s="397"/>
      <c r="MSS32" s="397"/>
      <c r="MST32" s="397"/>
      <c r="MSU32" s="397"/>
      <c r="MSV32" s="397"/>
      <c r="MSW32" s="397"/>
      <c r="MSX32" s="397"/>
      <c r="MSY32" s="397"/>
      <c r="MSZ32" s="397"/>
      <c r="MTA32" s="397"/>
      <c r="MTB32" s="397"/>
      <c r="MTC32" s="397"/>
      <c r="MTD32" s="397"/>
      <c r="MTE32" s="397"/>
      <c r="MTF32" s="397"/>
      <c r="MTG32" s="397"/>
      <c r="MTH32" s="397"/>
      <c r="MTI32" s="397"/>
      <c r="MTJ32" s="397"/>
      <c r="MTK32" s="397"/>
      <c r="MTL32" s="397"/>
      <c r="MTM32" s="397"/>
      <c r="MTN32" s="397"/>
      <c r="MTO32" s="397"/>
      <c r="MTP32" s="397"/>
      <c r="MTQ32" s="397"/>
      <c r="MTR32" s="397"/>
      <c r="MTS32" s="397"/>
      <c r="MTT32" s="397"/>
      <c r="MTU32" s="397"/>
      <c r="MTV32" s="397"/>
      <c r="MTW32" s="397"/>
      <c r="MTX32" s="397"/>
      <c r="MTY32" s="397"/>
      <c r="MTZ32" s="397"/>
      <c r="MUA32" s="397"/>
      <c r="MUB32" s="397"/>
      <c r="MUC32" s="397"/>
      <c r="MUD32" s="397"/>
      <c r="MUE32" s="397"/>
      <c r="MUF32" s="397"/>
      <c r="MUG32" s="397"/>
      <c r="MUH32" s="397"/>
      <c r="MUI32" s="397"/>
      <c r="MUJ32" s="397"/>
      <c r="MUK32" s="397"/>
      <c r="MUL32" s="397"/>
      <c r="MUM32" s="397"/>
      <c r="MUN32" s="397"/>
      <c r="MUO32" s="397"/>
      <c r="MUP32" s="397"/>
      <c r="MUQ32" s="397"/>
      <c r="MUR32" s="397"/>
      <c r="MUS32" s="397"/>
      <c r="MUT32" s="397"/>
      <c r="MUU32" s="397"/>
      <c r="MUV32" s="397"/>
      <c r="MUW32" s="397"/>
      <c r="MUX32" s="397"/>
      <c r="MUY32" s="397"/>
      <c r="MUZ32" s="397"/>
      <c r="MVA32" s="397"/>
      <c r="MVB32" s="397"/>
      <c r="MVC32" s="397"/>
      <c r="MVD32" s="397"/>
      <c r="MVE32" s="397"/>
      <c r="MVF32" s="397"/>
      <c r="MVG32" s="397"/>
      <c r="MVH32" s="397"/>
      <c r="MVI32" s="397"/>
      <c r="MVJ32" s="397"/>
      <c r="MVK32" s="397"/>
      <c r="MVL32" s="397"/>
      <c r="MVM32" s="397"/>
      <c r="MVN32" s="397"/>
      <c r="MVO32" s="397"/>
      <c r="MVP32" s="397"/>
      <c r="MVQ32" s="397"/>
      <c r="MVR32" s="397"/>
      <c r="MVS32" s="397"/>
      <c r="MVT32" s="397"/>
      <c r="MVU32" s="397"/>
      <c r="MVV32" s="397"/>
      <c r="MVW32" s="397"/>
      <c r="MVX32" s="397"/>
      <c r="MVY32" s="397"/>
      <c r="MVZ32" s="397"/>
      <c r="MWA32" s="397"/>
      <c r="MWB32" s="397"/>
      <c r="MWC32" s="397"/>
      <c r="MWD32" s="397"/>
      <c r="MWE32" s="397"/>
      <c r="MWF32" s="397"/>
      <c r="MWG32" s="397"/>
      <c r="MWH32" s="397"/>
      <c r="MWI32" s="397"/>
      <c r="MWJ32" s="397"/>
      <c r="MWK32" s="397"/>
      <c r="MWL32" s="397"/>
      <c r="MWM32" s="397"/>
      <c r="MWN32" s="397"/>
      <c r="MWO32" s="397"/>
      <c r="MWP32" s="397"/>
      <c r="MWQ32" s="397"/>
      <c r="MWR32" s="397"/>
      <c r="MWS32" s="397"/>
      <c r="MWT32" s="397"/>
      <c r="MWU32" s="397"/>
      <c r="MWV32" s="397"/>
      <c r="MWW32" s="397"/>
      <c r="MWX32" s="397"/>
      <c r="MWY32" s="397"/>
      <c r="MWZ32" s="397"/>
      <c r="MXA32" s="397"/>
      <c r="MXB32" s="397"/>
      <c r="MXC32" s="397"/>
      <c r="MXD32" s="397"/>
      <c r="MXE32" s="397"/>
      <c r="MXF32" s="397"/>
      <c r="MXG32" s="397"/>
      <c r="MXH32" s="397"/>
      <c r="MXI32" s="397"/>
      <c r="MXJ32" s="397"/>
      <c r="MXK32" s="397"/>
      <c r="MXL32" s="397"/>
      <c r="MXM32" s="397"/>
      <c r="MXN32" s="397"/>
      <c r="MXO32" s="397"/>
      <c r="MXP32" s="397"/>
      <c r="MXQ32" s="397"/>
      <c r="MXR32" s="397"/>
      <c r="MXS32" s="397"/>
      <c r="MXT32" s="397"/>
      <c r="MXU32" s="397"/>
      <c r="MXV32" s="397"/>
      <c r="MXW32" s="397"/>
      <c r="MXX32" s="397"/>
      <c r="MXY32" s="397"/>
      <c r="MXZ32" s="397"/>
      <c r="MYA32" s="397"/>
      <c r="MYB32" s="397"/>
      <c r="MYC32" s="397"/>
      <c r="MYD32" s="397"/>
      <c r="MYE32" s="397"/>
      <c r="MYF32" s="397"/>
      <c r="MYG32" s="397"/>
      <c r="MYH32" s="397"/>
      <c r="MYI32" s="397"/>
      <c r="MYJ32" s="397"/>
      <c r="MYK32" s="397"/>
      <c r="MYL32" s="397"/>
      <c r="MYM32" s="397"/>
      <c r="MYN32" s="397"/>
      <c r="MYO32" s="397"/>
      <c r="MYP32" s="397"/>
      <c r="MYQ32" s="397"/>
      <c r="MYR32" s="397"/>
      <c r="MYS32" s="397"/>
      <c r="MYT32" s="397"/>
      <c r="MYU32" s="397"/>
      <c r="MYV32" s="397"/>
      <c r="MYW32" s="397"/>
      <c r="MYX32" s="397"/>
      <c r="MYY32" s="397"/>
      <c r="MYZ32" s="397"/>
      <c r="MZA32" s="397"/>
      <c r="MZB32" s="397"/>
      <c r="MZC32" s="397"/>
      <c r="MZD32" s="397"/>
      <c r="MZE32" s="397"/>
      <c r="MZF32" s="397"/>
      <c r="MZG32" s="397"/>
      <c r="MZH32" s="397"/>
      <c r="MZI32" s="397"/>
      <c r="MZJ32" s="397"/>
      <c r="MZK32" s="397"/>
      <c r="MZL32" s="397"/>
      <c r="MZM32" s="397"/>
      <c r="MZN32" s="397"/>
      <c r="MZO32" s="397"/>
      <c r="MZP32" s="397"/>
      <c r="MZQ32" s="397"/>
      <c r="MZR32" s="397"/>
      <c r="MZS32" s="397"/>
      <c r="MZT32" s="397"/>
      <c r="MZU32" s="397"/>
      <c r="MZV32" s="397"/>
      <c r="MZW32" s="397"/>
      <c r="MZX32" s="397"/>
      <c r="MZY32" s="397"/>
      <c r="MZZ32" s="397"/>
      <c r="NAA32" s="397"/>
      <c r="NAB32" s="397"/>
      <c r="NAC32" s="397"/>
      <c r="NAD32" s="397"/>
      <c r="NAE32" s="397"/>
      <c r="NAF32" s="397"/>
      <c r="NAG32" s="397"/>
      <c r="NAH32" s="397"/>
      <c r="NAI32" s="397"/>
      <c r="NAJ32" s="397"/>
      <c r="NAK32" s="397"/>
      <c r="NAL32" s="397"/>
      <c r="NAM32" s="397"/>
      <c r="NAN32" s="397"/>
      <c r="NAO32" s="397"/>
      <c r="NAP32" s="397"/>
      <c r="NAQ32" s="397"/>
      <c r="NAR32" s="397"/>
      <c r="NAS32" s="397"/>
      <c r="NAT32" s="397"/>
      <c r="NAU32" s="397"/>
      <c r="NAV32" s="397"/>
      <c r="NAW32" s="397"/>
      <c r="NAX32" s="397"/>
      <c r="NAY32" s="397"/>
      <c r="NAZ32" s="397"/>
      <c r="NBA32" s="397"/>
      <c r="NBB32" s="397"/>
      <c r="NBC32" s="397"/>
      <c r="NBD32" s="397"/>
      <c r="NBE32" s="397"/>
      <c r="NBF32" s="397"/>
      <c r="NBG32" s="397"/>
      <c r="NBH32" s="397"/>
      <c r="NBI32" s="397"/>
      <c r="NBJ32" s="397"/>
      <c r="NBK32" s="397"/>
      <c r="NBL32" s="397"/>
      <c r="NBM32" s="397"/>
      <c r="NBN32" s="397"/>
      <c r="NBO32" s="397"/>
      <c r="NBP32" s="397"/>
      <c r="NBQ32" s="397"/>
      <c r="NBR32" s="397"/>
      <c r="NBS32" s="397"/>
      <c r="NBT32" s="397"/>
      <c r="NBU32" s="397"/>
      <c r="NBV32" s="397"/>
      <c r="NBW32" s="397"/>
      <c r="NBX32" s="397"/>
      <c r="NBY32" s="397"/>
      <c r="NBZ32" s="397"/>
      <c r="NCA32" s="397"/>
      <c r="NCB32" s="397"/>
      <c r="NCC32" s="397"/>
      <c r="NCD32" s="397"/>
      <c r="NCE32" s="397"/>
      <c r="NCF32" s="397"/>
      <c r="NCG32" s="397"/>
      <c r="NCH32" s="397"/>
      <c r="NCI32" s="397"/>
      <c r="NCJ32" s="397"/>
      <c r="NCK32" s="397"/>
      <c r="NCL32" s="397"/>
      <c r="NCM32" s="397"/>
      <c r="NCN32" s="397"/>
      <c r="NCO32" s="397"/>
      <c r="NCP32" s="397"/>
      <c r="NCQ32" s="397"/>
      <c r="NCR32" s="397"/>
      <c r="NCS32" s="397"/>
      <c r="NCT32" s="397"/>
      <c r="NCU32" s="397"/>
      <c r="NCV32" s="397"/>
      <c r="NCW32" s="397"/>
      <c r="NCX32" s="397"/>
      <c r="NCY32" s="397"/>
      <c r="NCZ32" s="397"/>
      <c r="NDA32" s="397"/>
      <c r="NDB32" s="397"/>
      <c r="NDC32" s="397"/>
      <c r="NDD32" s="397"/>
      <c r="NDE32" s="397"/>
      <c r="NDF32" s="397"/>
      <c r="NDG32" s="397"/>
      <c r="NDH32" s="397"/>
      <c r="NDI32" s="397"/>
      <c r="NDJ32" s="397"/>
      <c r="NDK32" s="397"/>
      <c r="NDL32" s="397"/>
      <c r="NDM32" s="397"/>
      <c r="NDN32" s="397"/>
      <c r="NDO32" s="397"/>
      <c r="NDP32" s="397"/>
      <c r="NDQ32" s="397"/>
      <c r="NDR32" s="397"/>
      <c r="NDS32" s="397"/>
      <c r="NDT32" s="397"/>
      <c r="NDU32" s="397"/>
      <c r="NDV32" s="397"/>
      <c r="NDW32" s="397"/>
      <c r="NDX32" s="397"/>
      <c r="NDY32" s="397"/>
      <c r="NDZ32" s="397"/>
      <c r="NEA32" s="397"/>
      <c r="NEB32" s="397"/>
      <c r="NEC32" s="397"/>
      <c r="NED32" s="397"/>
      <c r="NEE32" s="397"/>
      <c r="NEF32" s="397"/>
      <c r="NEG32" s="397"/>
      <c r="NEH32" s="397"/>
      <c r="NEI32" s="397"/>
      <c r="NEJ32" s="397"/>
      <c r="NEK32" s="397"/>
      <c r="NEL32" s="397"/>
      <c r="NEM32" s="397"/>
      <c r="NEN32" s="397"/>
      <c r="NEO32" s="397"/>
      <c r="NEP32" s="397"/>
      <c r="NEQ32" s="397"/>
      <c r="NER32" s="397"/>
      <c r="NES32" s="397"/>
      <c r="NET32" s="397"/>
      <c r="NEU32" s="397"/>
      <c r="NEV32" s="397"/>
      <c r="NEW32" s="397"/>
      <c r="NEX32" s="397"/>
      <c r="NEY32" s="397"/>
      <c r="NEZ32" s="397"/>
      <c r="NFA32" s="397"/>
      <c r="NFB32" s="397"/>
      <c r="NFC32" s="397"/>
      <c r="NFD32" s="397"/>
      <c r="NFE32" s="397"/>
      <c r="NFF32" s="397"/>
      <c r="NFG32" s="397"/>
      <c r="NFH32" s="397"/>
      <c r="NFI32" s="397"/>
      <c r="NFJ32" s="397"/>
      <c r="NFK32" s="397"/>
      <c r="NFL32" s="397"/>
      <c r="NFM32" s="397"/>
      <c r="NFN32" s="397"/>
      <c r="NFO32" s="397"/>
      <c r="NFP32" s="397"/>
      <c r="NFQ32" s="397"/>
      <c r="NFR32" s="397"/>
      <c r="NFS32" s="397"/>
      <c r="NFT32" s="397"/>
      <c r="NFU32" s="397"/>
      <c r="NFV32" s="397"/>
      <c r="NFW32" s="397"/>
      <c r="NFX32" s="397"/>
      <c r="NFY32" s="397"/>
      <c r="NFZ32" s="397"/>
      <c r="NGA32" s="397"/>
      <c r="NGB32" s="397"/>
      <c r="NGC32" s="397"/>
      <c r="NGD32" s="397"/>
      <c r="NGE32" s="397"/>
      <c r="NGF32" s="397"/>
      <c r="NGG32" s="397"/>
      <c r="NGH32" s="397"/>
      <c r="NGI32" s="397"/>
      <c r="NGJ32" s="397"/>
      <c r="NGK32" s="397"/>
      <c r="NGL32" s="397"/>
      <c r="NGM32" s="397"/>
      <c r="NGN32" s="397"/>
      <c r="NGO32" s="397"/>
      <c r="NGP32" s="397"/>
      <c r="NGQ32" s="397"/>
      <c r="NGR32" s="397"/>
      <c r="NGS32" s="397"/>
      <c r="NGT32" s="397"/>
      <c r="NGU32" s="397"/>
      <c r="NGV32" s="397"/>
      <c r="NGW32" s="397"/>
      <c r="NGX32" s="397"/>
      <c r="NGY32" s="397"/>
      <c r="NGZ32" s="397"/>
      <c r="NHA32" s="397"/>
      <c r="NHB32" s="397"/>
      <c r="NHC32" s="397"/>
      <c r="NHD32" s="397"/>
      <c r="NHE32" s="397"/>
      <c r="NHF32" s="397"/>
      <c r="NHG32" s="397"/>
      <c r="NHH32" s="397"/>
      <c r="NHI32" s="397"/>
      <c r="NHJ32" s="397"/>
      <c r="NHK32" s="397"/>
      <c r="NHL32" s="397"/>
      <c r="NHM32" s="397"/>
      <c r="NHN32" s="397"/>
      <c r="NHO32" s="397"/>
      <c r="NHP32" s="397"/>
      <c r="NHQ32" s="397"/>
      <c r="NHR32" s="397"/>
      <c r="NHS32" s="397"/>
      <c r="NHT32" s="397"/>
      <c r="NHU32" s="397"/>
      <c r="NHV32" s="397"/>
      <c r="NHW32" s="397"/>
      <c r="NHX32" s="397"/>
      <c r="NHY32" s="397"/>
      <c r="NHZ32" s="397"/>
      <c r="NIA32" s="397"/>
      <c r="NIB32" s="397"/>
      <c r="NIC32" s="397"/>
      <c r="NID32" s="397"/>
      <c r="NIE32" s="397"/>
      <c r="NIF32" s="397"/>
      <c r="NIG32" s="397"/>
      <c r="NIH32" s="397"/>
      <c r="NII32" s="397"/>
      <c r="NIJ32" s="397"/>
      <c r="NIK32" s="397"/>
      <c r="NIL32" s="397"/>
      <c r="NIM32" s="397"/>
      <c r="NIN32" s="397"/>
      <c r="NIO32" s="397"/>
      <c r="NIP32" s="397"/>
      <c r="NIQ32" s="397"/>
      <c r="NIR32" s="397"/>
      <c r="NIS32" s="397"/>
      <c r="NIT32" s="397"/>
      <c r="NIU32" s="397"/>
      <c r="NIV32" s="397"/>
      <c r="NIW32" s="397"/>
      <c r="NIX32" s="397"/>
      <c r="NIY32" s="397"/>
      <c r="NIZ32" s="397"/>
      <c r="NJA32" s="397"/>
      <c r="NJB32" s="397"/>
      <c r="NJC32" s="397"/>
      <c r="NJD32" s="397"/>
      <c r="NJE32" s="397"/>
      <c r="NJF32" s="397"/>
      <c r="NJG32" s="397"/>
      <c r="NJH32" s="397"/>
      <c r="NJI32" s="397"/>
      <c r="NJJ32" s="397"/>
      <c r="NJK32" s="397"/>
      <c r="NJL32" s="397"/>
      <c r="NJM32" s="397"/>
      <c r="NJN32" s="397"/>
      <c r="NJO32" s="397"/>
      <c r="NJP32" s="397"/>
      <c r="NJQ32" s="397"/>
      <c r="NJR32" s="397"/>
      <c r="NJS32" s="397"/>
      <c r="NJT32" s="397"/>
      <c r="NJU32" s="397"/>
      <c r="NJV32" s="397"/>
      <c r="NJW32" s="397"/>
      <c r="NJX32" s="397"/>
      <c r="NJY32" s="397"/>
      <c r="NJZ32" s="397"/>
      <c r="NKA32" s="397"/>
      <c r="NKB32" s="397"/>
      <c r="NKC32" s="397"/>
      <c r="NKD32" s="397"/>
      <c r="NKE32" s="397"/>
      <c r="NKF32" s="397"/>
      <c r="NKG32" s="397"/>
      <c r="NKH32" s="397"/>
      <c r="NKI32" s="397"/>
      <c r="NKJ32" s="397"/>
      <c r="NKK32" s="397"/>
      <c r="NKL32" s="397"/>
      <c r="NKM32" s="397"/>
      <c r="NKN32" s="397"/>
      <c r="NKO32" s="397"/>
      <c r="NKP32" s="397"/>
      <c r="NKQ32" s="397"/>
      <c r="NKR32" s="397"/>
      <c r="NKS32" s="397"/>
      <c r="NKT32" s="397"/>
      <c r="NKU32" s="397"/>
      <c r="NKV32" s="397"/>
      <c r="NKW32" s="397"/>
      <c r="NKX32" s="397"/>
      <c r="NKY32" s="397"/>
      <c r="NKZ32" s="397"/>
      <c r="NLA32" s="397"/>
      <c r="NLB32" s="397"/>
      <c r="NLC32" s="397"/>
      <c r="NLD32" s="397"/>
      <c r="NLE32" s="397"/>
      <c r="NLF32" s="397"/>
      <c r="NLG32" s="397"/>
      <c r="NLH32" s="397"/>
      <c r="NLI32" s="397"/>
      <c r="NLJ32" s="397"/>
      <c r="NLK32" s="397"/>
      <c r="NLL32" s="397"/>
      <c r="NLM32" s="397"/>
      <c r="NLN32" s="397"/>
      <c r="NLO32" s="397"/>
      <c r="NLP32" s="397"/>
      <c r="NLQ32" s="397"/>
      <c r="NLR32" s="397"/>
      <c r="NLS32" s="397"/>
      <c r="NLT32" s="397"/>
      <c r="NLU32" s="397"/>
      <c r="NLV32" s="397"/>
      <c r="NLW32" s="397"/>
      <c r="NLX32" s="397"/>
      <c r="NLY32" s="397"/>
      <c r="NLZ32" s="397"/>
      <c r="NMA32" s="397"/>
      <c r="NMB32" s="397"/>
      <c r="NMC32" s="397"/>
      <c r="NMD32" s="397"/>
      <c r="NME32" s="397"/>
      <c r="NMF32" s="397"/>
      <c r="NMG32" s="397"/>
      <c r="NMH32" s="397"/>
      <c r="NMI32" s="397"/>
      <c r="NMJ32" s="397"/>
      <c r="NMK32" s="397"/>
      <c r="NML32" s="397"/>
      <c r="NMM32" s="397"/>
      <c r="NMN32" s="397"/>
      <c r="NMO32" s="397"/>
      <c r="NMP32" s="397"/>
      <c r="NMQ32" s="397"/>
      <c r="NMR32" s="397"/>
      <c r="NMS32" s="397"/>
      <c r="NMT32" s="397"/>
      <c r="NMU32" s="397"/>
      <c r="NMV32" s="397"/>
      <c r="NMW32" s="397"/>
      <c r="NMX32" s="397"/>
      <c r="NMY32" s="397"/>
      <c r="NMZ32" s="397"/>
      <c r="NNA32" s="397"/>
      <c r="NNB32" s="397"/>
      <c r="NNC32" s="397"/>
      <c r="NND32" s="397"/>
      <c r="NNE32" s="397"/>
      <c r="NNF32" s="397"/>
      <c r="NNG32" s="397"/>
      <c r="NNH32" s="397"/>
      <c r="NNI32" s="397"/>
      <c r="NNJ32" s="397"/>
      <c r="NNK32" s="397"/>
      <c r="NNL32" s="397"/>
      <c r="NNM32" s="397"/>
      <c r="NNN32" s="397"/>
      <c r="NNO32" s="397"/>
      <c r="NNP32" s="397"/>
      <c r="NNQ32" s="397"/>
      <c r="NNR32" s="397"/>
      <c r="NNS32" s="397"/>
      <c r="NNT32" s="397"/>
      <c r="NNU32" s="397"/>
      <c r="NNV32" s="397"/>
      <c r="NNW32" s="397"/>
      <c r="NNX32" s="397"/>
      <c r="NNY32" s="397"/>
      <c r="NNZ32" s="397"/>
      <c r="NOA32" s="397"/>
      <c r="NOB32" s="397"/>
      <c r="NOC32" s="397"/>
      <c r="NOD32" s="397"/>
      <c r="NOE32" s="397"/>
      <c r="NOF32" s="397"/>
      <c r="NOG32" s="397"/>
      <c r="NOH32" s="397"/>
      <c r="NOI32" s="397"/>
      <c r="NOJ32" s="397"/>
      <c r="NOK32" s="397"/>
      <c r="NOL32" s="397"/>
      <c r="NOM32" s="397"/>
      <c r="NON32" s="397"/>
      <c r="NOO32" s="397"/>
      <c r="NOP32" s="397"/>
      <c r="NOQ32" s="397"/>
      <c r="NOR32" s="397"/>
      <c r="NOS32" s="397"/>
      <c r="NOT32" s="397"/>
      <c r="NOU32" s="397"/>
      <c r="NOV32" s="397"/>
      <c r="NOW32" s="397"/>
      <c r="NOX32" s="397"/>
      <c r="NOY32" s="397"/>
      <c r="NOZ32" s="397"/>
      <c r="NPA32" s="397"/>
      <c r="NPB32" s="397"/>
      <c r="NPC32" s="397"/>
      <c r="NPD32" s="397"/>
      <c r="NPE32" s="397"/>
      <c r="NPF32" s="397"/>
      <c r="NPG32" s="397"/>
      <c r="NPH32" s="397"/>
      <c r="NPI32" s="397"/>
      <c r="NPJ32" s="397"/>
      <c r="NPK32" s="397"/>
      <c r="NPL32" s="397"/>
      <c r="NPM32" s="397"/>
      <c r="NPN32" s="397"/>
      <c r="NPO32" s="397"/>
      <c r="NPP32" s="397"/>
      <c r="NPQ32" s="397"/>
      <c r="NPR32" s="397"/>
      <c r="NPS32" s="397"/>
      <c r="NPT32" s="397"/>
      <c r="NPU32" s="397"/>
      <c r="NPV32" s="397"/>
      <c r="NPW32" s="397"/>
      <c r="NPX32" s="397"/>
      <c r="NPY32" s="397"/>
      <c r="NPZ32" s="397"/>
      <c r="NQA32" s="397"/>
      <c r="NQB32" s="397"/>
      <c r="NQC32" s="397"/>
      <c r="NQD32" s="397"/>
      <c r="NQE32" s="397"/>
      <c r="NQF32" s="397"/>
      <c r="NQG32" s="397"/>
      <c r="NQH32" s="397"/>
      <c r="NQI32" s="397"/>
      <c r="NQJ32" s="397"/>
      <c r="NQK32" s="397"/>
      <c r="NQL32" s="397"/>
      <c r="NQM32" s="397"/>
      <c r="NQN32" s="397"/>
      <c r="NQO32" s="397"/>
      <c r="NQP32" s="397"/>
      <c r="NQQ32" s="397"/>
      <c r="NQR32" s="397"/>
      <c r="NQS32" s="397"/>
      <c r="NQT32" s="397"/>
      <c r="NQU32" s="397"/>
      <c r="NQV32" s="397"/>
      <c r="NQW32" s="397"/>
      <c r="NQX32" s="397"/>
      <c r="NQY32" s="397"/>
      <c r="NQZ32" s="397"/>
      <c r="NRA32" s="397"/>
      <c r="NRB32" s="397"/>
      <c r="NRC32" s="397"/>
      <c r="NRD32" s="397"/>
      <c r="NRE32" s="397"/>
      <c r="NRF32" s="397"/>
      <c r="NRG32" s="397"/>
      <c r="NRH32" s="397"/>
      <c r="NRI32" s="397"/>
      <c r="NRJ32" s="397"/>
      <c r="NRK32" s="397"/>
      <c r="NRL32" s="397"/>
      <c r="NRM32" s="397"/>
      <c r="NRN32" s="397"/>
      <c r="NRO32" s="397"/>
      <c r="NRP32" s="397"/>
      <c r="NRQ32" s="397"/>
      <c r="NRR32" s="397"/>
      <c r="NRS32" s="397"/>
      <c r="NRT32" s="397"/>
      <c r="NRU32" s="397"/>
      <c r="NRV32" s="397"/>
      <c r="NRW32" s="397"/>
      <c r="NRX32" s="397"/>
      <c r="NRY32" s="397"/>
      <c r="NRZ32" s="397"/>
      <c r="NSA32" s="397"/>
      <c r="NSB32" s="397"/>
      <c r="NSC32" s="397"/>
      <c r="NSD32" s="397"/>
      <c r="NSE32" s="397"/>
      <c r="NSF32" s="397"/>
      <c r="NSG32" s="397"/>
      <c r="NSH32" s="397"/>
      <c r="NSI32" s="397"/>
      <c r="NSJ32" s="397"/>
      <c r="NSK32" s="397"/>
      <c r="NSL32" s="397"/>
      <c r="NSM32" s="397"/>
      <c r="NSN32" s="397"/>
      <c r="NSO32" s="397"/>
      <c r="NSP32" s="397"/>
      <c r="NSQ32" s="397"/>
      <c r="NSR32" s="397"/>
      <c r="NSS32" s="397"/>
      <c r="NST32" s="397"/>
      <c r="NSU32" s="397"/>
      <c r="NSV32" s="397"/>
      <c r="NSW32" s="397"/>
      <c r="NSX32" s="397"/>
      <c r="NSY32" s="397"/>
      <c r="NSZ32" s="397"/>
      <c r="NTA32" s="397"/>
      <c r="NTB32" s="397"/>
      <c r="NTC32" s="397"/>
      <c r="NTD32" s="397"/>
      <c r="NTE32" s="397"/>
      <c r="NTF32" s="397"/>
      <c r="NTG32" s="397"/>
      <c r="NTH32" s="397"/>
      <c r="NTI32" s="397"/>
      <c r="NTJ32" s="397"/>
      <c r="NTK32" s="397"/>
      <c r="NTL32" s="397"/>
      <c r="NTM32" s="397"/>
      <c r="NTN32" s="397"/>
      <c r="NTO32" s="397"/>
      <c r="NTP32" s="397"/>
      <c r="NTQ32" s="397"/>
      <c r="NTR32" s="397"/>
      <c r="NTS32" s="397"/>
      <c r="NTT32" s="397"/>
      <c r="NTU32" s="397"/>
      <c r="NTV32" s="397"/>
      <c r="NTW32" s="397"/>
      <c r="NTX32" s="397"/>
      <c r="NTY32" s="397"/>
      <c r="NTZ32" s="397"/>
      <c r="NUA32" s="397"/>
      <c r="NUB32" s="397"/>
      <c r="NUC32" s="397"/>
      <c r="NUD32" s="397"/>
      <c r="NUE32" s="397"/>
      <c r="NUF32" s="397"/>
      <c r="NUG32" s="397"/>
      <c r="NUH32" s="397"/>
      <c r="NUI32" s="397"/>
      <c r="NUJ32" s="397"/>
      <c r="NUK32" s="397"/>
      <c r="NUL32" s="397"/>
      <c r="NUM32" s="397"/>
      <c r="NUN32" s="397"/>
      <c r="NUO32" s="397"/>
      <c r="NUP32" s="397"/>
      <c r="NUQ32" s="397"/>
      <c r="NUR32" s="397"/>
      <c r="NUS32" s="397"/>
      <c r="NUT32" s="397"/>
      <c r="NUU32" s="397"/>
      <c r="NUV32" s="397"/>
      <c r="NUW32" s="397"/>
      <c r="NUX32" s="397"/>
      <c r="NUY32" s="397"/>
      <c r="NUZ32" s="397"/>
      <c r="NVA32" s="397"/>
      <c r="NVB32" s="397"/>
      <c r="NVC32" s="397"/>
      <c r="NVD32" s="397"/>
      <c r="NVE32" s="397"/>
      <c r="NVF32" s="397"/>
      <c r="NVG32" s="397"/>
      <c r="NVH32" s="397"/>
      <c r="NVI32" s="397"/>
      <c r="NVJ32" s="397"/>
      <c r="NVK32" s="397"/>
      <c r="NVL32" s="397"/>
      <c r="NVM32" s="397"/>
      <c r="NVN32" s="397"/>
      <c r="NVO32" s="397"/>
      <c r="NVP32" s="397"/>
      <c r="NVQ32" s="397"/>
      <c r="NVR32" s="397"/>
      <c r="NVS32" s="397"/>
      <c r="NVT32" s="397"/>
      <c r="NVU32" s="397"/>
      <c r="NVV32" s="397"/>
      <c r="NVW32" s="397"/>
      <c r="NVX32" s="397"/>
      <c r="NVY32" s="397"/>
      <c r="NVZ32" s="397"/>
      <c r="NWA32" s="397"/>
      <c r="NWB32" s="397"/>
      <c r="NWC32" s="397"/>
      <c r="NWD32" s="397"/>
      <c r="NWE32" s="397"/>
      <c r="NWF32" s="397"/>
      <c r="NWG32" s="397"/>
      <c r="NWH32" s="397"/>
      <c r="NWI32" s="397"/>
      <c r="NWJ32" s="397"/>
      <c r="NWK32" s="397"/>
      <c r="NWL32" s="397"/>
      <c r="NWM32" s="397"/>
      <c r="NWN32" s="397"/>
      <c r="NWO32" s="397"/>
      <c r="NWP32" s="397"/>
      <c r="NWQ32" s="397"/>
      <c r="NWR32" s="397"/>
      <c r="NWS32" s="397"/>
      <c r="NWT32" s="397"/>
      <c r="NWU32" s="397"/>
      <c r="NWV32" s="397"/>
      <c r="NWW32" s="397"/>
      <c r="NWX32" s="397"/>
      <c r="NWY32" s="397"/>
      <c r="NWZ32" s="397"/>
      <c r="NXA32" s="397"/>
      <c r="NXB32" s="397"/>
      <c r="NXC32" s="397"/>
      <c r="NXD32" s="397"/>
      <c r="NXE32" s="397"/>
      <c r="NXF32" s="397"/>
      <c r="NXG32" s="397"/>
      <c r="NXH32" s="397"/>
      <c r="NXI32" s="397"/>
      <c r="NXJ32" s="397"/>
      <c r="NXK32" s="397"/>
      <c r="NXL32" s="397"/>
      <c r="NXM32" s="397"/>
      <c r="NXN32" s="397"/>
      <c r="NXO32" s="397"/>
      <c r="NXP32" s="397"/>
      <c r="NXQ32" s="397"/>
      <c r="NXR32" s="397"/>
      <c r="NXS32" s="397"/>
      <c r="NXT32" s="397"/>
      <c r="NXU32" s="397"/>
      <c r="NXV32" s="397"/>
      <c r="NXW32" s="397"/>
      <c r="NXX32" s="397"/>
      <c r="NXY32" s="397"/>
      <c r="NXZ32" s="397"/>
      <c r="NYA32" s="397"/>
      <c r="NYB32" s="397"/>
      <c r="NYC32" s="397"/>
      <c r="NYD32" s="397"/>
      <c r="NYE32" s="397"/>
      <c r="NYF32" s="397"/>
      <c r="NYG32" s="397"/>
      <c r="NYH32" s="397"/>
      <c r="NYI32" s="397"/>
      <c r="NYJ32" s="397"/>
      <c r="NYK32" s="397"/>
      <c r="NYL32" s="397"/>
      <c r="NYM32" s="397"/>
      <c r="NYN32" s="397"/>
      <c r="NYO32" s="397"/>
      <c r="NYP32" s="397"/>
      <c r="NYQ32" s="397"/>
      <c r="NYR32" s="397"/>
      <c r="NYS32" s="397"/>
      <c r="NYT32" s="397"/>
      <c r="NYU32" s="397"/>
      <c r="NYV32" s="397"/>
      <c r="NYW32" s="397"/>
      <c r="NYX32" s="397"/>
      <c r="NYY32" s="397"/>
      <c r="NYZ32" s="397"/>
      <c r="NZA32" s="397"/>
      <c r="NZB32" s="397"/>
      <c r="NZC32" s="397"/>
      <c r="NZD32" s="397"/>
      <c r="NZE32" s="397"/>
      <c r="NZF32" s="397"/>
      <c r="NZG32" s="397"/>
      <c r="NZH32" s="397"/>
      <c r="NZI32" s="397"/>
      <c r="NZJ32" s="397"/>
      <c r="NZK32" s="397"/>
      <c r="NZL32" s="397"/>
      <c r="NZM32" s="397"/>
      <c r="NZN32" s="397"/>
      <c r="NZO32" s="397"/>
      <c r="NZP32" s="397"/>
      <c r="NZQ32" s="397"/>
      <c r="NZR32" s="397"/>
      <c r="NZS32" s="397"/>
      <c r="NZT32" s="397"/>
      <c r="NZU32" s="397"/>
      <c r="NZV32" s="397"/>
      <c r="NZW32" s="397"/>
      <c r="NZX32" s="397"/>
      <c r="NZY32" s="397"/>
      <c r="NZZ32" s="397"/>
      <c r="OAA32" s="397"/>
      <c r="OAB32" s="397"/>
      <c r="OAC32" s="397"/>
      <c r="OAD32" s="397"/>
      <c r="OAE32" s="397"/>
      <c r="OAF32" s="397"/>
      <c r="OAG32" s="397"/>
      <c r="OAH32" s="397"/>
      <c r="OAI32" s="397"/>
      <c r="OAJ32" s="397"/>
      <c r="OAK32" s="397"/>
      <c r="OAL32" s="397"/>
      <c r="OAM32" s="397"/>
      <c r="OAN32" s="397"/>
      <c r="OAO32" s="397"/>
      <c r="OAP32" s="397"/>
      <c r="OAQ32" s="397"/>
      <c r="OAR32" s="397"/>
      <c r="OAS32" s="397"/>
      <c r="OAT32" s="397"/>
      <c r="OAU32" s="397"/>
      <c r="OAV32" s="397"/>
      <c r="OAW32" s="397"/>
      <c r="OAX32" s="397"/>
      <c r="OAY32" s="397"/>
      <c r="OAZ32" s="397"/>
      <c r="OBA32" s="397"/>
      <c r="OBB32" s="397"/>
      <c r="OBC32" s="397"/>
      <c r="OBD32" s="397"/>
      <c r="OBE32" s="397"/>
      <c r="OBF32" s="397"/>
      <c r="OBG32" s="397"/>
      <c r="OBH32" s="397"/>
      <c r="OBI32" s="397"/>
      <c r="OBJ32" s="397"/>
      <c r="OBK32" s="397"/>
      <c r="OBL32" s="397"/>
      <c r="OBM32" s="397"/>
      <c r="OBN32" s="397"/>
      <c r="OBO32" s="397"/>
      <c r="OBP32" s="397"/>
      <c r="OBQ32" s="397"/>
      <c r="OBR32" s="397"/>
      <c r="OBS32" s="397"/>
      <c r="OBT32" s="397"/>
      <c r="OBU32" s="397"/>
      <c r="OBV32" s="397"/>
      <c r="OBW32" s="397"/>
      <c r="OBX32" s="397"/>
      <c r="OBY32" s="397"/>
      <c r="OBZ32" s="397"/>
      <c r="OCA32" s="397"/>
      <c r="OCB32" s="397"/>
      <c r="OCC32" s="397"/>
      <c r="OCD32" s="397"/>
      <c r="OCE32" s="397"/>
      <c r="OCF32" s="397"/>
      <c r="OCG32" s="397"/>
      <c r="OCH32" s="397"/>
      <c r="OCI32" s="397"/>
      <c r="OCJ32" s="397"/>
      <c r="OCK32" s="397"/>
      <c r="OCL32" s="397"/>
      <c r="OCM32" s="397"/>
      <c r="OCN32" s="397"/>
      <c r="OCO32" s="397"/>
      <c r="OCP32" s="397"/>
      <c r="OCQ32" s="397"/>
      <c r="OCR32" s="397"/>
      <c r="OCS32" s="397"/>
      <c r="OCT32" s="397"/>
      <c r="OCU32" s="397"/>
      <c r="OCV32" s="397"/>
      <c r="OCW32" s="397"/>
      <c r="OCX32" s="397"/>
      <c r="OCY32" s="397"/>
      <c r="OCZ32" s="397"/>
      <c r="ODA32" s="397"/>
      <c r="ODB32" s="397"/>
      <c r="ODC32" s="397"/>
      <c r="ODD32" s="397"/>
      <c r="ODE32" s="397"/>
      <c r="ODF32" s="397"/>
      <c r="ODG32" s="397"/>
      <c r="ODH32" s="397"/>
      <c r="ODI32" s="397"/>
      <c r="ODJ32" s="397"/>
      <c r="ODK32" s="397"/>
      <c r="ODL32" s="397"/>
      <c r="ODM32" s="397"/>
      <c r="ODN32" s="397"/>
      <c r="ODO32" s="397"/>
      <c r="ODP32" s="397"/>
      <c r="ODQ32" s="397"/>
      <c r="ODR32" s="397"/>
      <c r="ODS32" s="397"/>
      <c r="ODT32" s="397"/>
      <c r="ODU32" s="397"/>
      <c r="ODV32" s="397"/>
      <c r="ODW32" s="397"/>
      <c r="ODX32" s="397"/>
      <c r="ODY32" s="397"/>
      <c r="ODZ32" s="397"/>
      <c r="OEA32" s="397"/>
      <c r="OEB32" s="397"/>
      <c r="OEC32" s="397"/>
      <c r="OED32" s="397"/>
      <c r="OEE32" s="397"/>
      <c r="OEF32" s="397"/>
      <c r="OEG32" s="397"/>
      <c r="OEH32" s="397"/>
      <c r="OEI32" s="397"/>
      <c r="OEJ32" s="397"/>
      <c r="OEK32" s="397"/>
      <c r="OEL32" s="397"/>
      <c r="OEM32" s="397"/>
      <c r="OEN32" s="397"/>
      <c r="OEO32" s="397"/>
      <c r="OEP32" s="397"/>
      <c r="OEQ32" s="397"/>
      <c r="OER32" s="397"/>
      <c r="OES32" s="397"/>
      <c r="OET32" s="397"/>
      <c r="OEU32" s="397"/>
      <c r="OEV32" s="397"/>
      <c r="OEW32" s="397"/>
      <c r="OEX32" s="397"/>
      <c r="OEY32" s="397"/>
      <c r="OEZ32" s="397"/>
      <c r="OFA32" s="397"/>
      <c r="OFB32" s="397"/>
      <c r="OFC32" s="397"/>
      <c r="OFD32" s="397"/>
      <c r="OFE32" s="397"/>
      <c r="OFF32" s="397"/>
      <c r="OFG32" s="397"/>
      <c r="OFH32" s="397"/>
      <c r="OFI32" s="397"/>
      <c r="OFJ32" s="397"/>
      <c r="OFK32" s="397"/>
      <c r="OFL32" s="397"/>
      <c r="OFM32" s="397"/>
      <c r="OFN32" s="397"/>
      <c r="OFO32" s="397"/>
      <c r="OFP32" s="397"/>
      <c r="OFQ32" s="397"/>
      <c r="OFR32" s="397"/>
      <c r="OFS32" s="397"/>
      <c r="OFT32" s="397"/>
      <c r="OFU32" s="397"/>
      <c r="OFV32" s="397"/>
      <c r="OFW32" s="397"/>
      <c r="OFX32" s="397"/>
      <c r="OFY32" s="397"/>
      <c r="OFZ32" s="397"/>
      <c r="OGA32" s="397"/>
      <c r="OGB32" s="397"/>
      <c r="OGC32" s="397"/>
      <c r="OGD32" s="397"/>
      <c r="OGE32" s="397"/>
      <c r="OGF32" s="397"/>
      <c r="OGG32" s="397"/>
      <c r="OGH32" s="397"/>
      <c r="OGI32" s="397"/>
      <c r="OGJ32" s="397"/>
      <c r="OGK32" s="397"/>
      <c r="OGL32" s="397"/>
      <c r="OGM32" s="397"/>
      <c r="OGN32" s="397"/>
      <c r="OGO32" s="397"/>
      <c r="OGP32" s="397"/>
      <c r="OGQ32" s="397"/>
      <c r="OGR32" s="397"/>
      <c r="OGS32" s="397"/>
      <c r="OGT32" s="397"/>
      <c r="OGU32" s="397"/>
      <c r="OGV32" s="397"/>
      <c r="OGW32" s="397"/>
      <c r="OGX32" s="397"/>
      <c r="OGY32" s="397"/>
      <c r="OGZ32" s="397"/>
      <c r="OHA32" s="397"/>
      <c r="OHB32" s="397"/>
      <c r="OHC32" s="397"/>
      <c r="OHD32" s="397"/>
      <c r="OHE32" s="397"/>
      <c r="OHF32" s="397"/>
      <c r="OHG32" s="397"/>
      <c r="OHH32" s="397"/>
      <c r="OHI32" s="397"/>
      <c r="OHJ32" s="397"/>
      <c r="OHK32" s="397"/>
      <c r="OHL32" s="397"/>
      <c r="OHM32" s="397"/>
      <c r="OHN32" s="397"/>
      <c r="OHO32" s="397"/>
      <c r="OHP32" s="397"/>
      <c r="OHQ32" s="397"/>
      <c r="OHR32" s="397"/>
      <c r="OHS32" s="397"/>
      <c r="OHT32" s="397"/>
      <c r="OHU32" s="397"/>
      <c r="OHV32" s="397"/>
      <c r="OHW32" s="397"/>
      <c r="OHX32" s="397"/>
      <c r="OHY32" s="397"/>
      <c r="OHZ32" s="397"/>
      <c r="OIA32" s="397"/>
      <c r="OIB32" s="397"/>
      <c r="OIC32" s="397"/>
      <c r="OID32" s="397"/>
      <c r="OIE32" s="397"/>
      <c r="OIF32" s="397"/>
      <c r="OIG32" s="397"/>
      <c r="OIH32" s="397"/>
      <c r="OII32" s="397"/>
      <c r="OIJ32" s="397"/>
      <c r="OIK32" s="397"/>
      <c r="OIL32" s="397"/>
      <c r="OIM32" s="397"/>
      <c r="OIN32" s="397"/>
      <c r="OIO32" s="397"/>
      <c r="OIP32" s="397"/>
      <c r="OIQ32" s="397"/>
      <c r="OIR32" s="397"/>
      <c r="OIS32" s="397"/>
      <c r="OIT32" s="397"/>
      <c r="OIU32" s="397"/>
      <c r="OIV32" s="397"/>
      <c r="OIW32" s="397"/>
      <c r="OIX32" s="397"/>
      <c r="OIY32" s="397"/>
      <c r="OIZ32" s="397"/>
      <c r="OJA32" s="397"/>
      <c r="OJB32" s="397"/>
      <c r="OJC32" s="397"/>
      <c r="OJD32" s="397"/>
      <c r="OJE32" s="397"/>
      <c r="OJF32" s="397"/>
      <c r="OJG32" s="397"/>
      <c r="OJH32" s="397"/>
      <c r="OJI32" s="397"/>
      <c r="OJJ32" s="397"/>
      <c r="OJK32" s="397"/>
      <c r="OJL32" s="397"/>
      <c r="OJM32" s="397"/>
      <c r="OJN32" s="397"/>
      <c r="OJO32" s="397"/>
      <c r="OJP32" s="397"/>
      <c r="OJQ32" s="397"/>
      <c r="OJR32" s="397"/>
      <c r="OJS32" s="397"/>
      <c r="OJT32" s="397"/>
      <c r="OJU32" s="397"/>
      <c r="OJV32" s="397"/>
      <c r="OJW32" s="397"/>
      <c r="OJX32" s="397"/>
      <c r="OJY32" s="397"/>
      <c r="OJZ32" s="397"/>
      <c r="OKA32" s="397"/>
      <c r="OKB32" s="397"/>
      <c r="OKC32" s="397"/>
      <c r="OKD32" s="397"/>
      <c r="OKE32" s="397"/>
      <c r="OKF32" s="397"/>
      <c r="OKG32" s="397"/>
      <c r="OKH32" s="397"/>
      <c r="OKI32" s="397"/>
      <c r="OKJ32" s="397"/>
      <c r="OKK32" s="397"/>
      <c r="OKL32" s="397"/>
      <c r="OKM32" s="397"/>
      <c r="OKN32" s="397"/>
      <c r="OKO32" s="397"/>
      <c r="OKP32" s="397"/>
      <c r="OKQ32" s="397"/>
      <c r="OKR32" s="397"/>
      <c r="OKS32" s="397"/>
      <c r="OKT32" s="397"/>
      <c r="OKU32" s="397"/>
      <c r="OKV32" s="397"/>
      <c r="OKW32" s="397"/>
      <c r="OKX32" s="397"/>
      <c r="OKY32" s="397"/>
      <c r="OKZ32" s="397"/>
      <c r="OLA32" s="397"/>
      <c r="OLB32" s="397"/>
      <c r="OLC32" s="397"/>
      <c r="OLD32" s="397"/>
      <c r="OLE32" s="397"/>
      <c r="OLF32" s="397"/>
      <c r="OLG32" s="397"/>
      <c r="OLH32" s="397"/>
      <c r="OLI32" s="397"/>
      <c r="OLJ32" s="397"/>
      <c r="OLK32" s="397"/>
      <c r="OLL32" s="397"/>
      <c r="OLM32" s="397"/>
      <c r="OLN32" s="397"/>
      <c r="OLO32" s="397"/>
      <c r="OLP32" s="397"/>
      <c r="OLQ32" s="397"/>
      <c r="OLR32" s="397"/>
      <c r="OLS32" s="397"/>
      <c r="OLT32" s="397"/>
      <c r="OLU32" s="397"/>
      <c r="OLV32" s="397"/>
      <c r="OLW32" s="397"/>
      <c r="OLX32" s="397"/>
      <c r="OLY32" s="397"/>
      <c r="OLZ32" s="397"/>
      <c r="OMA32" s="397"/>
      <c r="OMB32" s="397"/>
      <c r="OMC32" s="397"/>
      <c r="OMD32" s="397"/>
      <c r="OME32" s="397"/>
      <c r="OMF32" s="397"/>
      <c r="OMG32" s="397"/>
      <c r="OMH32" s="397"/>
      <c r="OMI32" s="397"/>
      <c r="OMJ32" s="397"/>
      <c r="OMK32" s="397"/>
      <c r="OML32" s="397"/>
      <c r="OMM32" s="397"/>
      <c r="OMN32" s="397"/>
      <c r="OMO32" s="397"/>
      <c r="OMP32" s="397"/>
      <c r="OMQ32" s="397"/>
      <c r="OMR32" s="397"/>
      <c r="OMS32" s="397"/>
      <c r="OMT32" s="397"/>
      <c r="OMU32" s="397"/>
      <c r="OMV32" s="397"/>
      <c r="OMW32" s="397"/>
      <c r="OMX32" s="397"/>
      <c r="OMY32" s="397"/>
      <c r="OMZ32" s="397"/>
      <c r="ONA32" s="397"/>
      <c r="ONB32" s="397"/>
      <c r="ONC32" s="397"/>
      <c r="OND32" s="397"/>
      <c r="ONE32" s="397"/>
      <c r="ONF32" s="397"/>
      <c r="ONG32" s="397"/>
      <c r="ONH32" s="397"/>
      <c r="ONI32" s="397"/>
      <c r="ONJ32" s="397"/>
      <c r="ONK32" s="397"/>
      <c r="ONL32" s="397"/>
      <c r="ONM32" s="397"/>
      <c r="ONN32" s="397"/>
      <c r="ONO32" s="397"/>
      <c r="ONP32" s="397"/>
      <c r="ONQ32" s="397"/>
      <c r="ONR32" s="397"/>
      <c r="ONS32" s="397"/>
      <c r="ONT32" s="397"/>
      <c r="ONU32" s="397"/>
      <c r="ONV32" s="397"/>
      <c r="ONW32" s="397"/>
      <c r="ONX32" s="397"/>
      <c r="ONY32" s="397"/>
      <c r="ONZ32" s="397"/>
      <c r="OOA32" s="397"/>
      <c r="OOB32" s="397"/>
      <c r="OOC32" s="397"/>
      <c r="OOD32" s="397"/>
      <c r="OOE32" s="397"/>
      <c r="OOF32" s="397"/>
      <c r="OOG32" s="397"/>
      <c r="OOH32" s="397"/>
      <c r="OOI32" s="397"/>
      <c r="OOJ32" s="397"/>
      <c r="OOK32" s="397"/>
      <c r="OOL32" s="397"/>
      <c r="OOM32" s="397"/>
      <c r="OON32" s="397"/>
      <c r="OOO32" s="397"/>
      <c r="OOP32" s="397"/>
      <c r="OOQ32" s="397"/>
      <c r="OOR32" s="397"/>
      <c r="OOS32" s="397"/>
      <c r="OOT32" s="397"/>
      <c r="OOU32" s="397"/>
      <c r="OOV32" s="397"/>
      <c r="OOW32" s="397"/>
      <c r="OOX32" s="397"/>
      <c r="OOY32" s="397"/>
      <c r="OOZ32" s="397"/>
      <c r="OPA32" s="397"/>
      <c r="OPB32" s="397"/>
      <c r="OPC32" s="397"/>
      <c r="OPD32" s="397"/>
      <c r="OPE32" s="397"/>
      <c r="OPF32" s="397"/>
      <c r="OPG32" s="397"/>
      <c r="OPH32" s="397"/>
      <c r="OPI32" s="397"/>
      <c r="OPJ32" s="397"/>
      <c r="OPK32" s="397"/>
      <c r="OPL32" s="397"/>
      <c r="OPM32" s="397"/>
      <c r="OPN32" s="397"/>
      <c r="OPO32" s="397"/>
      <c r="OPP32" s="397"/>
      <c r="OPQ32" s="397"/>
      <c r="OPR32" s="397"/>
      <c r="OPS32" s="397"/>
      <c r="OPT32" s="397"/>
      <c r="OPU32" s="397"/>
      <c r="OPV32" s="397"/>
      <c r="OPW32" s="397"/>
      <c r="OPX32" s="397"/>
      <c r="OPY32" s="397"/>
      <c r="OPZ32" s="397"/>
      <c r="OQA32" s="397"/>
      <c r="OQB32" s="397"/>
      <c r="OQC32" s="397"/>
      <c r="OQD32" s="397"/>
      <c r="OQE32" s="397"/>
      <c r="OQF32" s="397"/>
      <c r="OQG32" s="397"/>
      <c r="OQH32" s="397"/>
      <c r="OQI32" s="397"/>
      <c r="OQJ32" s="397"/>
      <c r="OQK32" s="397"/>
      <c r="OQL32" s="397"/>
      <c r="OQM32" s="397"/>
      <c r="OQN32" s="397"/>
      <c r="OQO32" s="397"/>
      <c r="OQP32" s="397"/>
      <c r="OQQ32" s="397"/>
      <c r="OQR32" s="397"/>
      <c r="OQS32" s="397"/>
      <c r="OQT32" s="397"/>
      <c r="OQU32" s="397"/>
      <c r="OQV32" s="397"/>
      <c r="OQW32" s="397"/>
      <c r="OQX32" s="397"/>
      <c r="OQY32" s="397"/>
      <c r="OQZ32" s="397"/>
      <c r="ORA32" s="397"/>
      <c r="ORB32" s="397"/>
      <c r="ORC32" s="397"/>
      <c r="ORD32" s="397"/>
      <c r="ORE32" s="397"/>
      <c r="ORF32" s="397"/>
      <c r="ORG32" s="397"/>
      <c r="ORH32" s="397"/>
      <c r="ORI32" s="397"/>
      <c r="ORJ32" s="397"/>
      <c r="ORK32" s="397"/>
      <c r="ORL32" s="397"/>
      <c r="ORM32" s="397"/>
      <c r="ORN32" s="397"/>
      <c r="ORO32" s="397"/>
      <c r="ORP32" s="397"/>
      <c r="ORQ32" s="397"/>
      <c r="ORR32" s="397"/>
      <c r="ORS32" s="397"/>
      <c r="ORT32" s="397"/>
      <c r="ORU32" s="397"/>
      <c r="ORV32" s="397"/>
      <c r="ORW32" s="397"/>
      <c r="ORX32" s="397"/>
      <c r="ORY32" s="397"/>
      <c r="ORZ32" s="397"/>
      <c r="OSA32" s="397"/>
      <c r="OSB32" s="397"/>
      <c r="OSC32" s="397"/>
      <c r="OSD32" s="397"/>
      <c r="OSE32" s="397"/>
      <c r="OSF32" s="397"/>
      <c r="OSG32" s="397"/>
      <c r="OSH32" s="397"/>
      <c r="OSI32" s="397"/>
      <c r="OSJ32" s="397"/>
      <c r="OSK32" s="397"/>
      <c r="OSL32" s="397"/>
      <c r="OSM32" s="397"/>
      <c r="OSN32" s="397"/>
      <c r="OSO32" s="397"/>
      <c r="OSP32" s="397"/>
      <c r="OSQ32" s="397"/>
      <c r="OSR32" s="397"/>
      <c r="OSS32" s="397"/>
      <c r="OST32" s="397"/>
      <c r="OSU32" s="397"/>
      <c r="OSV32" s="397"/>
      <c r="OSW32" s="397"/>
      <c r="OSX32" s="397"/>
      <c r="OSY32" s="397"/>
      <c r="OSZ32" s="397"/>
      <c r="OTA32" s="397"/>
      <c r="OTB32" s="397"/>
      <c r="OTC32" s="397"/>
      <c r="OTD32" s="397"/>
      <c r="OTE32" s="397"/>
      <c r="OTF32" s="397"/>
      <c r="OTG32" s="397"/>
      <c r="OTH32" s="397"/>
      <c r="OTI32" s="397"/>
      <c r="OTJ32" s="397"/>
      <c r="OTK32" s="397"/>
      <c r="OTL32" s="397"/>
      <c r="OTM32" s="397"/>
      <c r="OTN32" s="397"/>
      <c r="OTO32" s="397"/>
      <c r="OTP32" s="397"/>
      <c r="OTQ32" s="397"/>
      <c r="OTR32" s="397"/>
      <c r="OTS32" s="397"/>
      <c r="OTT32" s="397"/>
      <c r="OTU32" s="397"/>
      <c r="OTV32" s="397"/>
      <c r="OTW32" s="397"/>
      <c r="OTX32" s="397"/>
      <c r="OTY32" s="397"/>
      <c r="OTZ32" s="397"/>
      <c r="OUA32" s="397"/>
      <c r="OUB32" s="397"/>
      <c r="OUC32" s="397"/>
      <c r="OUD32" s="397"/>
      <c r="OUE32" s="397"/>
      <c r="OUF32" s="397"/>
      <c r="OUG32" s="397"/>
      <c r="OUH32" s="397"/>
      <c r="OUI32" s="397"/>
      <c r="OUJ32" s="397"/>
      <c r="OUK32" s="397"/>
      <c r="OUL32" s="397"/>
      <c r="OUM32" s="397"/>
      <c r="OUN32" s="397"/>
      <c r="OUO32" s="397"/>
      <c r="OUP32" s="397"/>
      <c r="OUQ32" s="397"/>
      <c r="OUR32" s="397"/>
      <c r="OUS32" s="397"/>
      <c r="OUT32" s="397"/>
      <c r="OUU32" s="397"/>
      <c r="OUV32" s="397"/>
      <c r="OUW32" s="397"/>
      <c r="OUX32" s="397"/>
      <c r="OUY32" s="397"/>
      <c r="OUZ32" s="397"/>
      <c r="OVA32" s="397"/>
      <c r="OVB32" s="397"/>
      <c r="OVC32" s="397"/>
      <c r="OVD32" s="397"/>
      <c r="OVE32" s="397"/>
      <c r="OVF32" s="397"/>
      <c r="OVG32" s="397"/>
      <c r="OVH32" s="397"/>
      <c r="OVI32" s="397"/>
      <c r="OVJ32" s="397"/>
      <c r="OVK32" s="397"/>
      <c r="OVL32" s="397"/>
      <c r="OVM32" s="397"/>
      <c r="OVN32" s="397"/>
      <c r="OVO32" s="397"/>
      <c r="OVP32" s="397"/>
      <c r="OVQ32" s="397"/>
      <c r="OVR32" s="397"/>
      <c r="OVS32" s="397"/>
      <c r="OVT32" s="397"/>
      <c r="OVU32" s="397"/>
      <c r="OVV32" s="397"/>
      <c r="OVW32" s="397"/>
      <c r="OVX32" s="397"/>
      <c r="OVY32" s="397"/>
      <c r="OVZ32" s="397"/>
      <c r="OWA32" s="397"/>
      <c r="OWB32" s="397"/>
      <c r="OWC32" s="397"/>
      <c r="OWD32" s="397"/>
      <c r="OWE32" s="397"/>
      <c r="OWF32" s="397"/>
      <c r="OWG32" s="397"/>
      <c r="OWH32" s="397"/>
      <c r="OWI32" s="397"/>
      <c r="OWJ32" s="397"/>
      <c r="OWK32" s="397"/>
      <c r="OWL32" s="397"/>
      <c r="OWM32" s="397"/>
      <c r="OWN32" s="397"/>
      <c r="OWO32" s="397"/>
      <c r="OWP32" s="397"/>
      <c r="OWQ32" s="397"/>
      <c r="OWR32" s="397"/>
      <c r="OWS32" s="397"/>
      <c r="OWT32" s="397"/>
      <c r="OWU32" s="397"/>
      <c r="OWV32" s="397"/>
      <c r="OWW32" s="397"/>
      <c r="OWX32" s="397"/>
      <c r="OWY32" s="397"/>
      <c r="OWZ32" s="397"/>
      <c r="OXA32" s="397"/>
      <c r="OXB32" s="397"/>
      <c r="OXC32" s="397"/>
      <c r="OXD32" s="397"/>
      <c r="OXE32" s="397"/>
      <c r="OXF32" s="397"/>
      <c r="OXG32" s="397"/>
      <c r="OXH32" s="397"/>
      <c r="OXI32" s="397"/>
      <c r="OXJ32" s="397"/>
      <c r="OXK32" s="397"/>
      <c r="OXL32" s="397"/>
      <c r="OXM32" s="397"/>
      <c r="OXN32" s="397"/>
      <c r="OXO32" s="397"/>
      <c r="OXP32" s="397"/>
      <c r="OXQ32" s="397"/>
      <c r="OXR32" s="397"/>
      <c r="OXS32" s="397"/>
      <c r="OXT32" s="397"/>
      <c r="OXU32" s="397"/>
      <c r="OXV32" s="397"/>
      <c r="OXW32" s="397"/>
      <c r="OXX32" s="397"/>
      <c r="OXY32" s="397"/>
      <c r="OXZ32" s="397"/>
      <c r="OYA32" s="397"/>
      <c r="OYB32" s="397"/>
      <c r="OYC32" s="397"/>
      <c r="OYD32" s="397"/>
      <c r="OYE32" s="397"/>
      <c r="OYF32" s="397"/>
      <c r="OYG32" s="397"/>
      <c r="OYH32" s="397"/>
      <c r="OYI32" s="397"/>
      <c r="OYJ32" s="397"/>
      <c r="OYK32" s="397"/>
      <c r="OYL32" s="397"/>
      <c r="OYM32" s="397"/>
      <c r="OYN32" s="397"/>
      <c r="OYO32" s="397"/>
      <c r="OYP32" s="397"/>
      <c r="OYQ32" s="397"/>
      <c r="OYR32" s="397"/>
      <c r="OYS32" s="397"/>
      <c r="OYT32" s="397"/>
      <c r="OYU32" s="397"/>
      <c r="OYV32" s="397"/>
      <c r="OYW32" s="397"/>
      <c r="OYX32" s="397"/>
      <c r="OYY32" s="397"/>
      <c r="OYZ32" s="397"/>
      <c r="OZA32" s="397"/>
      <c r="OZB32" s="397"/>
      <c r="OZC32" s="397"/>
      <c r="OZD32" s="397"/>
      <c r="OZE32" s="397"/>
      <c r="OZF32" s="397"/>
      <c r="OZG32" s="397"/>
      <c r="OZH32" s="397"/>
      <c r="OZI32" s="397"/>
      <c r="OZJ32" s="397"/>
      <c r="OZK32" s="397"/>
      <c r="OZL32" s="397"/>
      <c r="OZM32" s="397"/>
      <c r="OZN32" s="397"/>
      <c r="OZO32" s="397"/>
      <c r="OZP32" s="397"/>
      <c r="OZQ32" s="397"/>
      <c r="OZR32" s="397"/>
      <c r="OZS32" s="397"/>
      <c r="OZT32" s="397"/>
      <c r="OZU32" s="397"/>
      <c r="OZV32" s="397"/>
      <c r="OZW32" s="397"/>
      <c r="OZX32" s="397"/>
      <c r="OZY32" s="397"/>
      <c r="OZZ32" s="397"/>
      <c r="PAA32" s="397"/>
      <c r="PAB32" s="397"/>
      <c r="PAC32" s="397"/>
      <c r="PAD32" s="397"/>
      <c r="PAE32" s="397"/>
      <c r="PAF32" s="397"/>
      <c r="PAG32" s="397"/>
      <c r="PAH32" s="397"/>
      <c r="PAI32" s="397"/>
      <c r="PAJ32" s="397"/>
      <c r="PAK32" s="397"/>
      <c r="PAL32" s="397"/>
      <c r="PAM32" s="397"/>
      <c r="PAN32" s="397"/>
      <c r="PAO32" s="397"/>
      <c r="PAP32" s="397"/>
      <c r="PAQ32" s="397"/>
      <c r="PAR32" s="397"/>
      <c r="PAS32" s="397"/>
      <c r="PAT32" s="397"/>
      <c r="PAU32" s="397"/>
      <c r="PAV32" s="397"/>
      <c r="PAW32" s="397"/>
      <c r="PAX32" s="397"/>
      <c r="PAY32" s="397"/>
      <c r="PAZ32" s="397"/>
      <c r="PBA32" s="397"/>
      <c r="PBB32" s="397"/>
      <c r="PBC32" s="397"/>
      <c r="PBD32" s="397"/>
      <c r="PBE32" s="397"/>
      <c r="PBF32" s="397"/>
      <c r="PBG32" s="397"/>
      <c r="PBH32" s="397"/>
      <c r="PBI32" s="397"/>
      <c r="PBJ32" s="397"/>
      <c r="PBK32" s="397"/>
      <c r="PBL32" s="397"/>
      <c r="PBM32" s="397"/>
      <c r="PBN32" s="397"/>
      <c r="PBO32" s="397"/>
      <c r="PBP32" s="397"/>
      <c r="PBQ32" s="397"/>
      <c r="PBR32" s="397"/>
      <c r="PBS32" s="397"/>
      <c r="PBT32" s="397"/>
      <c r="PBU32" s="397"/>
      <c r="PBV32" s="397"/>
      <c r="PBW32" s="397"/>
      <c r="PBX32" s="397"/>
      <c r="PBY32" s="397"/>
      <c r="PBZ32" s="397"/>
      <c r="PCA32" s="397"/>
      <c r="PCB32" s="397"/>
      <c r="PCC32" s="397"/>
      <c r="PCD32" s="397"/>
      <c r="PCE32" s="397"/>
      <c r="PCF32" s="397"/>
      <c r="PCG32" s="397"/>
      <c r="PCH32" s="397"/>
      <c r="PCI32" s="397"/>
      <c r="PCJ32" s="397"/>
      <c r="PCK32" s="397"/>
      <c r="PCL32" s="397"/>
      <c r="PCM32" s="397"/>
      <c r="PCN32" s="397"/>
      <c r="PCO32" s="397"/>
      <c r="PCP32" s="397"/>
      <c r="PCQ32" s="397"/>
      <c r="PCR32" s="397"/>
      <c r="PCS32" s="397"/>
      <c r="PCT32" s="397"/>
      <c r="PCU32" s="397"/>
      <c r="PCV32" s="397"/>
      <c r="PCW32" s="397"/>
      <c r="PCX32" s="397"/>
      <c r="PCY32" s="397"/>
      <c r="PCZ32" s="397"/>
      <c r="PDA32" s="397"/>
      <c r="PDB32" s="397"/>
      <c r="PDC32" s="397"/>
      <c r="PDD32" s="397"/>
      <c r="PDE32" s="397"/>
      <c r="PDF32" s="397"/>
      <c r="PDG32" s="397"/>
      <c r="PDH32" s="397"/>
      <c r="PDI32" s="397"/>
      <c r="PDJ32" s="397"/>
      <c r="PDK32" s="397"/>
      <c r="PDL32" s="397"/>
      <c r="PDM32" s="397"/>
      <c r="PDN32" s="397"/>
      <c r="PDO32" s="397"/>
      <c r="PDP32" s="397"/>
      <c r="PDQ32" s="397"/>
      <c r="PDR32" s="397"/>
      <c r="PDS32" s="397"/>
      <c r="PDT32" s="397"/>
      <c r="PDU32" s="397"/>
      <c r="PDV32" s="397"/>
      <c r="PDW32" s="397"/>
      <c r="PDX32" s="397"/>
      <c r="PDY32" s="397"/>
      <c r="PDZ32" s="397"/>
      <c r="PEA32" s="397"/>
      <c r="PEB32" s="397"/>
      <c r="PEC32" s="397"/>
      <c r="PED32" s="397"/>
      <c r="PEE32" s="397"/>
      <c r="PEF32" s="397"/>
      <c r="PEG32" s="397"/>
      <c r="PEH32" s="397"/>
      <c r="PEI32" s="397"/>
      <c r="PEJ32" s="397"/>
      <c r="PEK32" s="397"/>
      <c r="PEL32" s="397"/>
      <c r="PEM32" s="397"/>
      <c r="PEN32" s="397"/>
      <c r="PEO32" s="397"/>
      <c r="PEP32" s="397"/>
      <c r="PEQ32" s="397"/>
      <c r="PER32" s="397"/>
      <c r="PES32" s="397"/>
      <c r="PET32" s="397"/>
      <c r="PEU32" s="397"/>
      <c r="PEV32" s="397"/>
      <c r="PEW32" s="397"/>
      <c r="PEX32" s="397"/>
      <c r="PEY32" s="397"/>
      <c r="PEZ32" s="397"/>
      <c r="PFA32" s="397"/>
      <c r="PFB32" s="397"/>
      <c r="PFC32" s="397"/>
      <c r="PFD32" s="397"/>
      <c r="PFE32" s="397"/>
      <c r="PFF32" s="397"/>
      <c r="PFG32" s="397"/>
      <c r="PFH32" s="397"/>
      <c r="PFI32" s="397"/>
      <c r="PFJ32" s="397"/>
      <c r="PFK32" s="397"/>
      <c r="PFL32" s="397"/>
      <c r="PFM32" s="397"/>
      <c r="PFN32" s="397"/>
      <c r="PFO32" s="397"/>
      <c r="PFP32" s="397"/>
      <c r="PFQ32" s="397"/>
      <c r="PFR32" s="397"/>
      <c r="PFS32" s="397"/>
      <c r="PFT32" s="397"/>
      <c r="PFU32" s="397"/>
      <c r="PFV32" s="397"/>
      <c r="PFW32" s="397"/>
      <c r="PFX32" s="397"/>
      <c r="PFY32" s="397"/>
      <c r="PFZ32" s="397"/>
      <c r="PGA32" s="397"/>
      <c r="PGB32" s="397"/>
      <c r="PGC32" s="397"/>
      <c r="PGD32" s="397"/>
      <c r="PGE32" s="397"/>
      <c r="PGF32" s="397"/>
      <c r="PGG32" s="397"/>
      <c r="PGH32" s="397"/>
      <c r="PGI32" s="397"/>
      <c r="PGJ32" s="397"/>
      <c r="PGK32" s="397"/>
      <c r="PGL32" s="397"/>
      <c r="PGM32" s="397"/>
      <c r="PGN32" s="397"/>
      <c r="PGO32" s="397"/>
      <c r="PGP32" s="397"/>
      <c r="PGQ32" s="397"/>
      <c r="PGR32" s="397"/>
      <c r="PGS32" s="397"/>
      <c r="PGT32" s="397"/>
      <c r="PGU32" s="397"/>
      <c r="PGV32" s="397"/>
      <c r="PGW32" s="397"/>
      <c r="PGX32" s="397"/>
      <c r="PGY32" s="397"/>
      <c r="PGZ32" s="397"/>
      <c r="PHA32" s="397"/>
      <c r="PHB32" s="397"/>
      <c r="PHC32" s="397"/>
      <c r="PHD32" s="397"/>
      <c r="PHE32" s="397"/>
      <c r="PHF32" s="397"/>
      <c r="PHG32" s="397"/>
      <c r="PHH32" s="397"/>
      <c r="PHI32" s="397"/>
      <c r="PHJ32" s="397"/>
      <c r="PHK32" s="397"/>
      <c r="PHL32" s="397"/>
      <c r="PHM32" s="397"/>
      <c r="PHN32" s="397"/>
      <c r="PHO32" s="397"/>
      <c r="PHP32" s="397"/>
      <c r="PHQ32" s="397"/>
      <c r="PHR32" s="397"/>
      <c r="PHS32" s="397"/>
      <c r="PHT32" s="397"/>
      <c r="PHU32" s="397"/>
      <c r="PHV32" s="397"/>
      <c r="PHW32" s="397"/>
      <c r="PHX32" s="397"/>
      <c r="PHY32" s="397"/>
      <c r="PHZ32" s="397"/>
      <c r="PIA32" s="397"/>
      <c r="PIB32" s="397"/>
      <c r="PIC32" s="397"/>
      <c r="PID32" s="397"/>
      <c r="PIE32" s="397"/>
      <c r="PIF32" s="397"/>
      <c r="PIG32" s="397"/>
      <c r="PIH32" s="397"/>
      <c r="PII32" s="397"/>
      <c r="PIJ32" s="397"/>
      <c r="PIK32" s="397"/>
      <c r="PIL32" s="397"/>
      <c r="PIM32" s="397"/>
      <c r="PIN32" s="397"/>
      <c r="PIO32" s="397"/>
      <c r="PIP32" s="397"/>
      <c r="PIQ32" s="397"/>
      <c r="PIR32" s="397"/>
      <c r="PIS32" s="397"/>
      <c r="PIT32" s="397"/>
      <c r="PIU32" s="397"/>
      <c r="PIV32" s="397"/>
      <c r="PIW32" s="397"/>
      <c r="PIX32" s="397"/>
      <c r="PIY32" s="397"/>
      <c r="PIZ32" s="397"/>
      <c r="PJA32" s="397"/>
      <c r="PJB32" s="397"/>
      <c r="PJC32" s="397"/>
      <c r="PJD32" s="397"/>
      <c r="PJE32" s="397"/>
      <c r="PJF32" s="397"/>
      <c r="PJG32" s="397"/>
      <c r="PJH32" s="397"/>
      <c r="PJI32" s="397"/>
      <c r="PJJ32" s="397"/>
      <c r="PJK32" s="397"/>
      <c r="PJL32" s="397"/>
      <c r="PJM32" s="397"/>
      <c r="PJN32" s="397"/>
      <c r="PJO32" s="397"/>
      <c r="PJP32" s="397"/>
      <c r="PJQ32" s="397"/>
      <c r="PJR32" s="397"/>
      <c r="PJS32" s="397"/>
      <c r="PJT32" s="397"/>
      <c r="PJU32" s="397"/>
      <c r="PJV32" s="397"/>
      <c r="PJW32" s="397"/>
      <c r="PJX32" s="397"/>
      <c r="PJY32" s="397"/>
      <c r="PJZ32" s="397"/>
      <c r="PKA32" s="397"/>
      <c r="PKB32" s="397"/>
      <c r="PKC32" s="397"/>
      <c r="PKD32" s="397"/>
      <c r="PKE32" s="397"/>
      <c r="PKF32" s="397"/>
      <c r="PKG32" s="397"/>
      <c r="PKH32" s="397"/>
      <c r="PKI32" s="397"/>
      <c r="PKJ32" s="397"/>
      <c r="PKK32" s="397"/>
      <c r="PKL32" s="397"/>
      <c r="PKM32" s="397"/>
      <c r="PKN32" s="397"/>
      <c r="PKO32" s="397"/>
      <c r="PKP32" s="397"/>
      <c r="PKQ32" s="397"/>
      <c r="PKR32" s="397"/>
      <c r="PKS32" s="397"/>
      <c r="PKT32" s="397"/>
      <c r="PKU32" s="397"/>
      <c r="PKV32" s="397"/>
      <c r="PKW32" s="397"/>
      <c r="PKX32" s="397"/>
      <c r="PKY32" s="397"/>
      <c r="PKZ32" s="397"/>
      <c r="PLA32" s="397"/>
      <c r="PLB32" s="397"/>
      <c r="PLC32" s="397"/>
      <c r="PLD32" s="397"/>
      <c r="PLE32" s="397"/>
      <c r="PLF32" s="397"/>
      <c r="PLG32" s="397"/>
      <c r="PLH32" s="397"/>
      <c r="PLI32" s="397"/>
      <c r="PLJ32" s="397"/>
      <c r="PLK32" s="397"/>
      <c r="PLL32" s="397"/>
      <c r="PLM32" s="397"/>
      <c r="PLN32" s="397"/>
      <c r="PLO32" s="397"/>
      <c r="PLP32" s="397"/>
      <c r="PLQ32" s="397"/>
      <c r="PLR32" s="397"/>
      <c r="PLS32" s="397"/>
      <c r="PLT32" s="397"/>
      <c r="PLU32" s="397"/>
      <c r="PLV32" s="397"/>
      <c r="PLW32" s="397"/>
      <c r="PLX32" s="397"/>
      <c r="PLY32" s="397"/>
      <c r="PLZ32" s="397"/>
      <c r="PMA32" s="397"/>
      <c r="PMB32" s="397"/>
      <c r="PMC32" s="397"/>
      <c r="PMD32" s="397"/>
      <c r="PME32" s="397"/>
      <c r="PMF32" s="397"/>
      <c r="PMG32" s="397"/>
      <c r="PMH32" s="397"/>
      <c r="PMI32" s="397"/>
      <c r="PMJ32" s="397"/>
      <c r="PMK32" s="397"/>
      <c r="PML32" s="397"/>
      <c r="PMM32" s="397"/>
      <c r="PMN32" s="397"/>
      <c r="PMO32" s="397"/>
      <c r="PMP32" s="397"/>
      <c r="PMQ32" s="397"/>
      <c r="PMR32" s="397"/>
      <c r="PMS32" s="397"/>
      <c r="PMT32" s="397"/>
      <c r="PMU32" s="397"/>
      <c r="PMV32" s="397"/>
      <c r="PMW32" s="397"/>
      <c r="PMX32" s="397"/>
      <c r="PMY32" s="397"/>
      <c r="PMZ32" s="397"/>
      <c r="PNA32" s="397"/>
      <c r="PNB32" s="397"/>
      <c r="PNC32" s="397"/>
      <c r="PND32" s="397"/>
      <c r="PNE32" s="397"/>
      <c r="PNF32" s="397"/>
      <c r="PNG32" s="397"/>
      <c r="PNH32" s="397"/>
      <c r="PNI32" s="397"/>
      <c r="PNJ32" s="397"/>
      <c r="PNK32" s="397"/>
      <c r="PNL32" s="397"/>
      <c r="PNM32" s="397"/>
      <c r="PNN32" s="397"/>
      <c r="PNO32" s="397"/>
      <c r="PNP32" s="397"/>
      <c r="PNQ32" s="397"/>
      <c r="PNR32" s="397"/>
      <c r="PNS32" s="397"/>
      <c r="PNT32" s="397"/>
      <c r="PNU32" s="397"/>
      <c r="PNV32" s="397"/>
      <c r="PNW32" s="397"/>
      <c r="PNX32" s="397"/>
      <c r="PNY32" s="397"/>
      <c r="PNZ32" s="397"/>
      <c r="POA32" s="397"/>
      <c r="POB32" s="397"/>
      <c r="POC32" s="397"/>
      <c r="POD32" s="397"/>
      <c r="POE32" s="397"/>
      <c r="POF32" s="397"/>
      <c r="POG32" s="397"/>
      <c r="POH32" s="397"/>
      <c r="POI32" s="397"/>
      <c r="POJ32" s="397"/>
      <c r="POK32" s="397"/>
      <c r="POL32" s="397"/>
      <c r="POM32" s="397"/>
      <c r="PON32" s="397"/>
      <c r="POO32" s="397"/>
      <c r="POP32" s="397"/>
      <c r="POQ32" s="397"/>
      <c r="POR32" s="397"/>
      <c r="POS32" s="397"/>
      <c r="POT32" s="397"/>
      <c r="POU32" s="397"/>
      <c r="POV32" s="397"/>
      <c r="POW32" s="397"/>
      <c r="POX32" s="397"/>
      <c r="POY32" s="397"/>
      <c r="POZ32" s="397"/>
      <c r="PPA32" s="397"/>
      <c r="PPB32" s="397"/>
      <c r="PPC32" s="397"/>
      <c r="PPD32" s="397"/>
      <c r="PPE32" s="397"/>
      <c r="PPF32" s="397"/>
      <c r="PPG32" s="397"/>
      <c r="PPH32" s="397"/>
      <c r="PPI32" s="397"/>
      <c r="PPJ32" s="397"/>
      <c r="PPK32" s="397"/>
      <c r="PPL32" s="397"/>
      <c r="PPM32" s="397"/>
      <c r="PPN32" s="397"/>
      <c r="PPO32" s="397"/>
      <c r="PPP32" s="397"/>
      <c r="PPQ32" s="397"/>
      <c r="PPR32" s="397"/>
      <c r="PPS32" s="397"/>
      <c r="PPT32" s="397"/>
      <c r="PPU32" s="397"/>
      <c r="PPV32" s="397"/>
      <c r="PPW32" s="397"/>
      <c r="PPX32" s="397"/>
      <c r="PPY32" s="397"/>
      <c r="PPZ32" s="397"/>
      <c r="PQA32" s="397"/>
      <c r="PQB32" s="397"/>
      <c r="PQC32" s="397"/>
      <c r="PQD32" s="397"/>
      <c r="PQE32" s="397"/>
      <c r="PQF32" s="397"/>
      <c r="PQG32" s="397"/>
      <c r="PQH32" s="397"/>
      <c r="PQI32" s="397"/>
      <c r="PQJ32" s="397"/>
      <c r="PQK32" s="397"/>
      <c r="PQL32" s="397"/>
      <c r="PQM32" s="397"/>
      <c r="PQN32" s="397"/>
      <c r="PQO32" s="397"/>
      <c r="PQP32" s="397"/>
      <c r="PQQ32" s="397"/>
      <c r="PQR32" s="397"/>
      <c r="PQS32" s="397"/>
      <c r="PQT32" s="397"/>
      <c r="PQU32" s="397"/>
      <c r="PQV32" s="397"/>
      <c r="PQW32" s="397"/>
      <c r="PQX32" s="397"/>
      <c r="PQY32" s="397"/>
      <c r="PQZ32" s="397"/>
      <c r="PRA32" s="397"/>
      <c r="PRB32" s="397"/>
      <c r="PRC32" s="397"/>
      <c r="PRD32" s="397"/>
      <c r="PRE32" s="397"/>
      <c r="PRF32" s="397"/>
      <c r="PRG32" s="397"/>
      <c r="PRH32" s="397"/>
      <c r="PRI32" s="397"/>
      <c r="PRJ32" s="397"/>
      <c r="PRK32" s="397"/>
      <c r="PRL32" s="397"/>
      <c r="PRM32" s="397"/>
      <c r="PRN32" s="397"/>
      <c r="PRO32" s="397"/>
      <c r="PRP32" s="397"/>
      <c r="PRQ32" s="397"/>
      <c r="PRR32" s="397"/>
      <c r="PRS32" s="397"/>
      <c r="PRT32" s="397"/>
      <c r="PRU32" s="397"/>
      <c r="PRV32" s="397"/>
      <c r="PRW32" s="397"/>
      <c r="PRX32" s="397"/>
      <c r="PRY32" s="397"/>
      <c r="PRZ32" s="397"/>
      <c r="PSA32" s="397"/>
      <c r="PSB32" s="397"/>
      <c r="PSC32" s="397"/>
      <c r="PSD32" s="397"/>
      <c r="PSE32" s="397"/>
      <c r="PSF32" s="397"/>
      <c r="PSG32" s="397"/>
      <c r="PSH32" s="397"/>
      <c r="PSI32" s="397"/>
      <c r="PSJ32" s="397"/>
      <c r="PSK32" s="397"/>
      <c r="PSL32" s="397"/>
      <c r="PSM32" s="397"/>
      <c r="PSN32" s="397"/>
      <c r="PSO32" s="397"/>
      <c r="PSP32" s="397"/>
      <c r="PSQ32" s="397"/>
      <c r="PSR32" s="397"/>
      <c r="PSS32" s="397"/>
      <c r="PST32" s="397"/>
      <c r="PSU32" s="397"/>
      <c r="PSV32" s="397"/>
      <c r="PSW32" s="397"/>
      <c r="PSX32" s="397"/>
      <c r="PSY32" s="397"/>
      <c r="PSZ32" s="397"/>
      <c r="PTA32" s="397"/>
      <c r="PTB32" s="397"/>
      <c r="PTC32" s="397"/>
      <c r="PTD32" s="397"/>
      <c r="PTE32" s="397"/>
      <c r="PTF32" s="397"/>
      <c r="PTG32" s="397"/>
      <c r="PTH32" s="397"/>
      <c r="PTI32" s="397"/>
      <c r="PTJ32" s="397"/>
      <c r="PTK32" s="397"/>
      <c r="PTL32" s="397"/>
      <c r="PTM32" s="397"/>
      <c r="PTN32" s="397"/>
      <c r="PTO32" s="397"/>
      <c r="PTP32" s="397"/>
      <c r="PTQ32" s="397"/>
      <c r="PTR32" s="397"/>
      <c r="PTS32" s="397"/>
      <c r="PTT32" s="397"/>
      <c r="PTU32" s="397"/>
      <c r="PTV32" s="397"/>
      <c r="PTW32" s="397"/>
      <c r="PTX32" s="397"/>
      <c r="PTY32" s="397"/>
      <c r="PTZ32" s="397"/>
      <c r="PUA32" s="397"/>
      <c r="PUB32" s="397"/>
      <c r="PUC32" s="397"/>
      <c r="PUD32" s="397"/>
      <c r="PUE32" s="397"/>
      <c r="PUF32" s="397"/>
      <c r="PUG32" s="397"/>
      <c r="PUH32" s="397"/>
      <c r="PUI32" s="397"/>
      <c r="PUJ32" s="397"/>
      <c r="PUK32" s="397"/>
      <c r="PUL32" s="397"/>
      <c r="PUM32" s="397"/>
      <c r="PUN32" s="397"/>
      <c r="PUO32" s="397"/>
      <c r="PUP32" s="397"/>
      <c r="PUQ32" s="397"/>
      <c r="PUR32" s="397"/>
      <c r="PUS32" s="397"/>
      <c r="PUT32" s="397"/>
      <c r="PUU32" s="397"/>
      <c r="PUV32" s="397"/>
      <c r="PUW32" s="397"/>
      <c r="PUX32" s="397"/>
      <c r="PUY32" s="397"/>
      <c r="PUZ32" s="397"/>
      <c r="PVA32" s="397"/>
      <c r="PVB32" s="397"/>
      <c r="PVC32" s="397"/>
      <c r="PVD32" s="397"/>
      <c r="PVE32" s="397"/>
      <c r="PVF32" s="397"/>
      <c r="PVG32" s="397"/>
      <c r="PVH32" s="397"/>
      <c r="PVI32" s="397"/>
      <c r="PVJ32" s="397"/>
      <c r="PVK32" s="397"/>
      <c r="PVL32" s="397"/>
      <c r="PVM32" s="397"/>
      <c r="PVN32" s="397"/>
      <c r="PVO32" s="397"/>
      <c r="PVP32" s="397"/>
      <c r="PVQ32" s="397"/>
      <c r="PVR32" s="397"/>
      <c r="PVS32" s="397"/>
      <c r="PVT32" s="397"/>
      <c r="PVU32" s="397"/>
      <c r="PVV32" s="397"/>
      <c r="PVW32" s="397"/>
      <c r="PVX32" s="397"/>
      <c r="PVY32" s="397"/>
      <c r="PVZ32" s="397"/>
      <c r="PWA32" s="397"/>
      <c r="PWB32" s="397"/>
      <c r="PWC32" s="397"/>
      <c r="PWD32" s="397"/>
      <c r="PWE32" s="397"/>
      <c r="PWF32" s="397"/>
      <c r="PWG32" s="397"/>
      <c r="PWH32" s="397"/>
      <c r="PWI32" s="397"/>
      <c r="PWJ32" s="397"/>
      <c r="PWK32" s="397"/>
      <c r="PWL32" s="397"/>
      <c r="PWM32" s="397"/>
      <c r="PWN32" s="397"/>
      <c r="PWO32" s="397"/>
      <c r="PWP32" s="397"/>
      <c r="PWQ32" s="397"/>
      <c r="PWR32" s="397"/>
      <c r="PWS32" s="397"/>
      <c r="PWT32" s="397"/>
      <c r="PWU32" s="397"/>
      <c r="PWV32" s="397"/>
      <c r="PWW32" s="397"/>
      <c r="PWX32" s="397"/>
      <c r="PWY32" s="397"/>
      <c r="PWZ32" s="397"/>
      <c r="PXA32" s="397"/>
      <c r="PXB32" s="397"/>
      <c r="PXC32" s="397"/>
      <c r="PXD32" s="397"/>
      <c r="PXE32" s="397"/>
      <c r="PXF32" s="397"/>
      <c r="PXG32" s="397"/>
      <c r="PXH32" s="397"/>
      <c r="PXI32" s="397"/>
      <c r="PXJ32" s="397"/>
      <c r="PXK32" s="397"/>
      <c r="PXL32" s="397"/>
      <c r="PXM32" s="397"/>
      <c r="PXN32" s="397"/>
      <c r="PXO32" s="397"/>
      <c r="PXP32" s="397"/>
      <c r="PXQ32" s="397"/>
      <c r="PXR32" s="397"/>
      <c r="PXS32" s="397"/>
      <c r="PXT32" s="397"/>
      <c r="PXU32" s="397"/>
      <c r="PXV32" s="397"/>
      <c r="PXW32" s="397"/>
      <c r="PXX32" s="397"/>
      <c r="PXY32" s="397"/>
      <c r="PXZ32" s="397"/>
      <c r="PYA32" s="397"/>
      <c r="PYB32" s="397"/>
      <c r="PYC32" s="397"/>
      <c r="PYD32" s="397"/>
      <c r="PYE32" s="397"/>
      <c r="PYF32" s="397"/>
      <c r="PYG32" s="397"/>
      <c r="PYH32" s="397"/>
      <c r="PYI32" s="397"/>
      <c r="PYJ32" s="397"/>
      <c r="PYK32" s="397"/>
      <c r="PYL32" s="397"/>
      <c r="PYM32" s="397"/>
      <c r="PYN32" s="397"/>
      <c r="PYO32" s="397"/>
      <c r="PYP32" s="397"/>
      <c r="PYQ32" s="397"/>
      <c r="PYR32" s="397"/>
      <c r="PYS32" s="397"/>
      <c r="PYT32" s="397"/>
      <c r="PYU32" s="397"/>
      <c r="PYV32" s="397"/>
      <c r="PYW32" s="397"/>
      <c r="PYX32" s="397"/>
      <c r="PYY32" s="397"/>
      <c r="PYZ32" s="397"/>
      <c r="PZA32" s="397"/>
      <c r="PZB32" s="397"/>
      <c r="PZC32" s="397"/>
      <c r="PZD32" s="397"/>
      <c r="PZE32" s="397"/>
      <c r="PZF32" s="397"/>
      <c r="PZG32" s="397"/>
      <c r="PZH32" s="397"/>
      <c r="PZI32" s="397"/>
      <c r="PZJ32" s="397"/>
      <c r="PZK32" s="397"/>
      <c r="PZL32" s="397"/>
      <c r="PZM32" s="397"/>
      <c r="PZN32" s="397"/>
      <c r="PZO32" s="397"/>
      <c r="PZP32" s="397"/>
      <c r="PZQ32" s="397"/>
      <c r="PZR32" s="397"/>
      <c r="PZS32" s="397"/>
      <c r="PZT32" s="397"/>
      <c r="PZU32" s="397"/>
      <c r="PZV32" s="397"/>
      <c r="PZW32" s="397"/>
      <c r="PZX32" s="397"/>
      <c r="PZY32" s="397"/>
      <c r="PZZ32" s="397"/>
      <c r="QAA32" s="397"/>
      <c r="QAB32" s="397"/>
      <c r="QAC32" s="397"/>
      <c r="QAD32" s="397"/>
      <c r="QAE32" s="397"/>
      <c r="QAF32" s="397"/>
      <c r="QAG32" s="397"/>
      <c r="QAH32" s="397"/>
      <c r="QAI32" s="397"/>
      <c r="QAJ32" s="397"/>
      <c r="QAK32" s="397"/>
      <c r="QAL32" s="397"/>
      <c r="QAM32" s="397"/>
      <c r="QAN32" s="397"/>
      <c r="QAO32" s="397"/>
      <c r="QAP32" s="397"/>
      <c r="QAQ32" s="397"/>
      <c r="QAR32" s="397"/>
      <c r="QAS32" s="397"/>
      <c r="QAT32" s="397"/>
      <c r="QAU32" s="397"/>
      <c r="QAV32" s="397"/>
      <c r="QAW32" s="397"/>
      <c r="QAX32" s="397"/>
      <c r="QAY32" s="397"/>
      <c r="QAZ32" s="397"/>
      <c r="QBA32" s="397"/>
      <c r="QBB32" s="397"/>
      <c r="QBC32" s="397"/>
      <c r="QBD32" s="397"/>
      <c r="QBE32" s="397"/>
      <c r="QBF32" s="397"/>
      <c r="QBG32" s="397"/>
      <c r="QBH32" s="397"/>
      <c r="QBI32" s="397"/>
      <c r="QBJ32" s="397"/>
      <c r="QBK32" s="397"/>
      <c r="QBL32" s="397"/>
      <c r="QBM32" s="397"/>
      <c r="QBN32" s="397"/>
      <c r="QBO32" s="397"/>
      <c r="QBP32" s="397"/>
      <c r="QBQ32" s="397"/>
      <c r="QBR32" s="397"/>
      <c r="QBS32" s="397"/>
      <c r="QBT32" s="397"/>
      <c r="QBU32" s="397"/>
      <c r="QBV32" s="397"/>
      <c r="QBW32" s="397"/>
      <c r="QBX32" s="397"/>
      <c r="QBY32" s="397"/>
      <c r="QBZ32" s="397"/>
      <c r="QCA32" s="397"/>
      <c r="QCB32" s="397"/>
      <c r="QCC32" s="397"/>
      <c r="QCD32" s="397"/>
      <c r="QCE32" s="397"/>
      <c r="QCF32" s="397"/>
      <c r="QCG32" s="397"/>
      <c r="QCH32" s="397"/>
      <c r="QCI32" s="397"/>
      <c r="QCJ32" s="397"/>
      <c r="QCK32" s="397"/>
      <c r="QCL32" s="397"/>
      <c r="QCM32" s="397"/>
      <c r="QCN32" s="397"/>
      <c r="QCO32" s="397"/>
      <c r="QCP32" s="397"/>
      <c r="QCQ32" s="397"/>
      <c r="QCR32" s="397"/>
      <c r="QCS32" s="397"/>
      <c r="QCT32" s="397"/>
      <c r="QCU32" s="397"/>
      <c r="QCV32" s="397"/>
      <c r="QCW32" s="397"/>
      <c r="QCX32" s="397"/>
      <c r="QCY32" s="397"/>
      <c r="QCZ32" s="397"/>
      <c r="QDA32" s="397"/>
      <c r="QDB32" s="397"/>
      <c r="QDC32" s="397"/>
      <c r="QDD32" s="397"/>
      <c r="QDE32" s="397"/>
      <c r="QDF32" s="397"/>
      <c r="QDG32" s="397"/>
      <c r="QDH32" s="397"/>
      <c r="QDI32" s="397"/>
      <c r="QDJ32" s="397"/>
      <c r="QDK32" s="397"/>
      <c r="QDL32" s="397"/>
      <c r="QDM32" s="397"/>
      <c r="QDN32" s="397"/>
      <c r="QDO32" s="397"/>
      <c r="QDP32" s="397"/>
      <c r="QDQ32" s="397"/>
      <c r="QDR32" s="397"/>
      <c r="QDS32" s="397"/>
      <c r="QDT32" s="397"/>
      <c r="QDU32" s="397"/>
      <c r="QDV32" s="397"/>
      <c r="QDW32" s="397"/>
      <c r="QDX32" s="397"/>
      <c r="QDY32" s="397"/>
      <c r="QDZ32" s="397"/>
      <c r="QEA32" s="397"/>
      <c r="QEB32" s="397"/>
      <c r="QEC32" s="397"/>
      <c r="QED32" s="397"/>
      <c r="QEE32" s="397"/>
      <c r="QEF32" s="397"/>
      <c r="QEG32" s="397"/>
      <c r="QEH32" s="397"/>
      <c r="QEI32" s="397"/>
      <c r="QEJ32" s="397"/>
      <c r="QEK32" s="397"/>
      <c r="QEL32" s="397"/>
      <c r="QEM32" s="397"/>
      <c r="QEN32" s="397"/>
      <c r="QEO32" s="397"/>
      <c r="QEP32" s="397"/>
      <c r="QEQ32" s="397"/>
      <c r="QER32" s="397"/>
      <c r="QES32" s="397"/>
      <c r="QET32" s="397"/>
      <c r="QEU32" s="397"/>
      <c r="QEV32" s="397"/>
      <c r="QEW32" s="397"/>
      <c r="QEX32" s="397"/>
      <c r="QEY32" s="397"/>
      <c r="QEZ32" s="397"/>
      <c r="QFA32" s="397"/>
      <c r="QFB32" s="397"/>
      <c r="QFC32" s="397"/>
      <c r="QFD32" s="397"/>
      <c r="QFE32" s="397"/>
      <c r="QFF32" s="397"/>
      <c r="QFG32" s="397"/>
      <c r="QFH32" s="397"/>
      <c r="QFI32" s="397"/>
      <c r="QFJ32" s="397"/>
      <c r="QFK32" s="397"/>
      <c r="QFL32" s="397"/>
      <c r="QFM32" s="397"/>
      <c r="QFN32" s="397"/>
      <c r="QFO32" s="397"/>
      <c r="QFP32" s="397"/>
      <c r="QFQ32" s="397"/>
      <c r="QFR32" s="397"/>
      <c r="QFS32" s="397"/>
      <c r="QFT32" s="397"/>
      <c r="QFU32" s="397"/>
      <c r="QFV32" s="397"/>
      <c r="QFW32" s="397"/>
      <c r="QFX32" s="397"/>
      <c r="QFY32" s="397"/>
      <c r="QFZ32" s="397"/>
      <c r="QGA32" s="397"/>
      <c r="QGB32" s="397"/>
      <c r="QGC32" s="397"/>
      <c r="QGD32" s="397"/>
      <c r="QGE32" s="397"/>
      <c r="QGF32" s="397"/>
      <c r="QGG32" s="397"/>
      <c r="QGH32" s="397"/>
      <c r="QGI32" s="397"/>
      <c r="QGJ32" s="397"/>
      <c r="QGK32" s="397"/>
      <c r="QGL32" s="397"/>
      <c r="QGM32" s="397"/>
      <c r="QGN32" s="397"/>
      <c r="QGO32" s="397"/>
      <c r="QGP32" s="397"/>
      <c r="QGQ32" s="397"/>
      <c r="QGR32" s="397"/>
      <c r="QGS32" s="397"/>
      <c r="QGT32" s="397"/>
      <c r="QGU32" s="397"/>
      <c r="QGV32" s="397"/>
      <c r="QGW32" s="397"/>
      <c r="QGX32" s="397"/>
      <c r="QGY32" s="397"/>
      <c r="QGZ32" s="397"/>
      <c r="QHA32" s="397"/>
      <c r="QHB32" s="397"/>
      <c r="QHC32" s="397"/>
      <c r="QHD32" s="397"/>
      <c r="QHE32" s="397"/>
      <c r="QHF32" s="397"/>
      <c r="QHG32" s="397"/>
      <c r="QHH32" s="397"/>
      <c r="QHI32" s="397"/>
      <c r="QHJ32" s="397"/>
      <c r="QHK32" s="397"/>
      <c r="QHL32" s="397"/>
      <c r="QHM32" s="397"/>
      <c r="QHN32" s="397"/>
      <c r="QHO32" s="397"/>
      <c r="QHP32" s="397"/>
      <c r="QHQ32" s="397"/>
      <c r="QHR32" s="397"/>
      <c r="QHS32" s="397"/>
      <c r="QHT32" s="397"/>
      <c r="QHU32" s="397"/>
      <c r="QHV32" s="397"/>
      <c r="QHW32" s="397"/>
      <c r="QHX32" s="397"/>
      <c r="QHY32" s="397"/>
      <c r="QHZ32" s="397"/>
      <c r="QIA32" s="397"/>
      <c r="QIB32" s="397"/>
      <c r="QIC32" s="397"/>
      <c r="QID32" s="397"/>
      <c r="QIE32" s="397"/>
      <c r="QIF32" s="397"/>
      <c r="QIG32" s="397"/>
      <c r="QIH32" s="397"/>
      <c r="QII32" s="397"/>
      <c r="QIJ32" s="397"/>
      <c r="QIK32" s="397"/>
      <c r="QIL32" s="397"/>
      <c r="QIM32" s="397"/>
      <c r="QIN32" s="397"/>
      <c r="QIO32" s="397"/>
      <c r="QIP32" s="397"/>
      <c r="QIQ32" s="397"/>
      <c r="QIR32" s="397"/>
      <c r="QIS32" s="397"/>
      <c r="QIT32" s="397"/>
      <c r="QIU32" s="397"/>
      <c r="QIV32" s="397"/>
      <c r="QIW32" s="397"/>
      <c r="QIX32" s="397"/>
      <c r="QIY32" s="397"/>
      <c r="QIZ32" s="397"/>
      <c r="QJA32" s="397"/>
      <c r="QJB32" s="397"/>
      <c r="QJC32" s="397"/>
      <c r="QJD32" s="397"/>
      <c r="QJE32" s="397"/>
      <c r="QJF32" s="397"/>
      <c r="QJG32" s="397"/>
      <c r="QJH32" s="397"/>
      <c r="QJI32" s="397"/>
      <c r="QJJ32" s="397"/>
      <c r="QJK32" s="397"/>
      <c r="QJL32" s="397"/>
      <c r="QJM32" s="397"/>
      <c r="QJN32" s="397"/>
      <c r="QJO32" s="397"/>
      <c r="QJP32" s="397"/>
      <c r="QJQ32" s="397"/>
      <c r="QJR32" s="397"/>
      <c r="QJS32" s="397"/>
      <c r="QJT32" s="397"/>
      <c r="QJU32" s="397"/>
      <c r="QJV32" s="397"/>
      <c r="QJW32" s="397"/>
      <c r="QJX32" s="397"/>
      <c r="QJY32" s="397"/>
      <c r="QJZ32" s="397"/>
      <c r="QKA32" s="397"/>
      <c r="QKB32" s="397"/>
      <c r="QKC32" s="397"/>
      <c r="QKD32" s="397"/>
      <c r="QKE32" s="397"/>
      <c r="QKF32" s="397"/>
      <c r="QKG32" s="397"/>
      <c r="QKH32" s="397"/>
      <c r="QKI32" s="397"/>
      <c r="QKJ32" s="397"/>
      <c r="QKK32" s="397"/>
      <c r="QKL32" s="397"/>
      <c r="QKM32" s="397"/>
      <c r="QKN32" s="397"/>
      <c r="QKO32" s="397"/>
      <c r="QKP32" s="397"/>
      <c r="QKQ32" s="397"/>
      <c r="QKR32" s="397"/>
      <c r="QKS32" s="397"/>
      <c r="QKT32" s="397"/>
      <c r="QKU32" s="397"/>
      <c r="QKV32" s="397"/>
      <c r="QKW32" s="397"/>
      <c r="QKX32" s="397"/>
      <c r="QKY32" s="397"/>
      <c r="QKZ32" s="397"/>
      <c r="QLA32" s="397"/>
      <c r="QLB32" s="397"/>
      <c r="QLC32" s="397"/>
      <c r="QLD32" s="397"/>
      <c r="QLE32" s="397"/>
      <c r="QLF32" s="397"/>
      <c r="QLG32" s="397"/>
      <c r="QLH32" s="397"/>
      <c r="QLI32" s="397"/>
      <c r="QLJ32" s="397"/>
      <c r="QLK32" s="397"/>
      <c r="QLL32" s="397"/>
      <c r="QLM32" s="397"/>
      <c r="QLN32" s="397"/>
      <c r="QLO32" s="397"/>
      <c r="QLP32" s="397"/>
      <c r="QLQ32" s="397"/>
      <c r="QLR32" s="397"/>
      <c r="QLS32" s="397"/>
      <c r="QLT32" s="397"/>
      <c r="QLU32" s="397"/>
      <c r="QLV32" s="397"/>
      <c r="QLW32" s="397"/>
      <c r="QLX32" s="397"/>
      <c r="QLY32" s="397"/>
      <c r="QLZ32" s="397"/>
      <c r="QMA32" s="397"/>
      <c r="QMB32" s="397"/>
      <c r="QMC32" s="397"/>
      <c r="QMD32" s="397"/>
      <c r="QME32" s="397"/>
      <c r="QMF32" s="397"/>
      <c r="QMG32" s="397"/>
      <c r="QMH32" s="397"/>
      <c r="QMI32" s="397"/>
      <c r="QMJ32" s="397"/>
      <c r="QMK32" s="397"/>
      <c r="QML32" s="397"/>
      <c r="QMM32" s="397"/>
      <c r="QMN32" s="397"/>
      <c r="QMO32" s="397"/>
      <c r="QMP32" s="397"/>
      <c r="QMQ32" s="397"/>
      <c r="QMR32" s="397"/>
      <c r="QMS32" s="397"/>
      <c r="QMT32" s="397"/>
      <c r="QMU32" s="397"/>
      <c r="QMV32" s="397"/>
      <c r="QMW32" s="397"/>
      <c r="QMX32" s="397"/>
      <c r="QMY32" s="397"/>
      <c r="QMZ32" s="397"/>
      <c r="QNA32" s="397"/>
      <c r="QNB32" s="397"/>
      <c r="QNC32" s="397"/>
      <c r="QND32" s="397"/>
      <c r="QNE32" s="397"/>
      <c r="QNF32" s="397"/>
      <c r="QNG32" s="397"/>
      <c r="QNH32" s="397"/>
      <c r="QNI32" s="397"/>
      <c r="QNJ32" s="397"/>
      <c r="QNK32" s="397"/>
      <c r="QNL32" s="397"/>
      <c r="QNM32" s="397"/>
      <c r="QNN32" s="397"/>
      <c r="QNO32" s="397"/>
      <c r="QNP32" s="397"/>
      <c r="QNQ32" s="397"/>
      <c r="QNR32" s="397"/>
      <c r="QNS32" s="397"/>
      <c r="QNT32" s="397"/>
      <c r="QNU32" s="397"/>
      <c r="QNV32" s="397"/>
      <c r="QNW32" s="397"/>
      <c r="QNX32" s="397"/>
      <c r="QNY32" s="397"/>
      <c r="QNZ32" s="397"/>
      <c r="QOA32" s="397"/>
      <c r="QOB32" s="397"/>
      <c r="QOC32" s="397"/>
      <c r="QOD32" s="397"/>
      <c r="QOE32" s="397"/>
      <c r="QOF32" s="397"/>
      <c r="QOG32" s="397"/>
      <c r="QOH32" s="397"/>
      <c r="QOI32" s="397"/>
      <c r="QOJ32" s="397"/>
      <c r="QOK32" s="397"/>
      <c r="QOL32" s="397"/>
      <c r="QOM32" s="397"/>
      <c r="QON32" s="397"/>
      <c r="QOO32" s="397"/>
      <c r="QOP32" s="397"/>
      <c r="QOQ32" s="397"/>
      <c r="QOR32" s="397"/>
      <c r="QOS32" s="397"/>
      <c r="QOT32" s="397"/>
      <c r="QOU32" s="397"/>
      <c r="QOV32" s="397"/>
      <c r="QOW32" s="397"/>
      <c r="QOX32" s="397"/>
      <c r="QOY32" s="397"/>
      <c r="QOZ32" s="397"/>
      <c r="QPA32" s="397"/>
      <c r="QPB32" s="397"/>
      <c r="QPC32" s="397"/>
      <c r="QPD32" s="397"/>
      <c r="QPE32" s="397"/>
      <c r="QPF32" s="397"/>
      <c r="QPG32" s="397"/>
      <c r="QPH32" s="397"/>
      <c r="QPI32" s="397"/>
      <c r="QPJ32" s="397"/>
      <c r="QPK32" s="397"/>
      <c r="QPL32" s="397"/>
      <c r="QPM32" s="397"/>
      <c r="QPN32" s="397"/>
      <c r="QPO32" s="397"/>
      <c r="QPP32" s="397"/>
      <c r="QPQ32" s="397"/>
      <c r="QPR32" s="397"/>
      <c r="QPS32" s="397"/>
      <c r="QPT32" s="397"/>
      <c r="QPU32" s="397"/>
      <c r="QPV32" s="397"/>
      <c r="QPW32" s="397"/>
      <c r="QPX32" s="397"/>
      <c r="QPY32" s="397"/>
      <c r="QPZ32" s="397"/>
      <c r="QQA32" s="397"/>
      <c r="QQB32" s="397"/>
      <c r="QQC32" s="397"/>
      <c r="QQD32" s="397"/>
      <c r="QQE32" s="397"/>
      <c r="QQF32" s="397"/>
      <c r="QQG32" s="397"/>
      <c r="QQH32" s="397"/>
      <c r="QQI32" s="397"/>
      <c r="QQJ32" s="397"/>
      <c r="QQK32" s="397"/>
      <c r="QQL32" s="397"/>
      <c r="QQM32" s="397"/>
      <c r="QQN32" s="397"/>
      <c r="QQO32" s="397"/>
      <c r="QQP32" s="397"/>
      <c r="QQQ32" s="397"/>
      <c r="QQR32" s="397"/>
      <c r="QQS32" s="397"/>
      <c r="QQT32" s="397"/>
      <c r="QQU32" s="397"/>
      <c r="QQV32" s="397"/>
      <c r="QQW32" s="397"/>
      <c r="QQX32" s="397"/>
      <c r="QQY32" s="397"/>
      <c r="QQZ32" s="397"/>
      <c r="QRA32" s="397"/>
      <c r="QRB32" s="397"/>
      <c r="QRC32" s="397"/>
      <c r="QRD32" s="397"/>
      <c r="QRE32" s="397"/>
      <c r="QRF32" s="397"/>
      <c r="QRG32" s="397"/>
      <c r="QRH32" s="397"/>
      <c r="QRI32" s="397"/>
      <c r="QRJ32" s="397"/>
      <c r="QRK32" s="397"/>
      <c r="QRL32" s="397"/>
      <c r="QRM32" s="397"/>
      <c r="QRN32" s="397"/>
      <c r="QRO32" s="397"/>
      <c r="QRP32" s="397"/>
      <c r="QRQ32" s="397"/>
      <c r="QRR32" s="397"/>
      <c r="QRS32" s="397"/>
      <c r="QRT32" s="397"/>
      <c r="QRU32" s="397"/>
      <c r="QRV32" s="397"/>
      <c r="QRW32" s="397"/>
      <c r="QRX32" s="397"/>
      <c r="QRY32" s="397"/>
      <c r="QRZ32" s="397"/>
      <c r="QSA32" s="397"/>
      <c r="QSB32" s="397"/>
      <c r="QSC32" s="397"/>
      <c r="QSD32" s="397"/>
      <c r="QSE32" s="397"/>
      <c r="QSF32" s="397"/>
      <c r="QSG32" s="397"/>
      <c r="QSH32" s="397"/>
      <c r="QSI32" s="397"/>
      <c r="QSJ32" s="397"/>
      <c r="QSK32" s="397"/>
      <c r="QSL32" s="397"/>
      <c r="QSM32" s="397"/>
      <c r="QSN32" s="397"/>
      <c r="QSO32" s="397"/>
      <c r="QSP32" s="397"/>
      <c r="QSQ32" s="397"/>
      <c r="QSR32" s="397"/>
      <c r="QSS32" s="397"/>
      <c r="QST32" s="397"/>
      <c r="QSU32" s="397"/>
      <c r="QSV32" s="397"/>
      <c r="QSW32" s="397"/>
      <c r="QSX32" s="397"/>
      <c r="QSY32" s="397"/>
      <c r="QSZ32" s="397"/>
      <c r="QTA32" s="397"/>
      <c r="QTB32" s="397"/>
      <c r="QTC32" s="397"/>
      <c r="QTD32" s="397"/>
      <c r="QTE32" s="397"/>
      <c r="QTF32" s="397"/>
      <c r="QTG32" s="397"/>
      <c r="QTH32" s="397"/>
      <c r="QTI32" s="397"/>
      <c r="QTJ32" s="397"/>
      <c r="QTK32" s="397"/>
      <c r="QTL32" s="397"/>
      <c r="QTM32" s="397"/>
      <c r="QTN32" s="397"/>
      <c r="QTO32" s="397"/>
      <c r="QTP32" s="397"/>
      <c r="QTQ32" s="397"/>
      <c r="QTR32" s="397"/>
      <c r="QTS32" s="397"/>
      <c r="QTT32" s="397"/>
      <c r="QTU32" s="397"/>
      <c r="QTV32" s="397"/>
      <c r="QTW32" s="397"/>
      <c r="QTX32" s="397"/>
      <c r="QTY32" s="397"/>
      <c r="QTZ32" s="397"/>
      <c r="QUA32" s="397"/>
      <c r="QUB32" s="397"/>
      <c r="QUC32" s="397"/>
      <c r="QUD32" s="397"/>
      <c r="QUE32" s="397"/>
      <c r="QUF32" s="397"/>
      <c r="QUG32" s="397"/>
      <c r="QUH32" s="397"/>
      <c r="QUI32" s="397"/>
      <c r="QUJ32" s="397"/>
      <c r="QUK32" s="397"/>
      <c r="QUL32" s="397"/>
      <c r="QUM32" s="397"/>
      <c r="QUN32" s="397"/>
      <c r="QUO32" s="397"/>
      <c r="QUP32" s="397"/>
      <c r="QUQ32" s="397"/>
      <c r="QUR32" s="397"/>
      <c r="QUS32" s="397"/>
      <c r="QUT32" s="397"/>
      <c r="QUU32" s="397"/>
      <c r="QUV32" s="397"/>
      <c r="QUW32" s="397"/>
      <c r="QUX32" s="397"/>
      <c r="QUY32" s="397"/>
      <c r="QUZ32" s="397"/>
      <c r="QVA32" s="397"/>
      <c r="QVB32" s="397"/>
      <c r="QVC32" s="397"/>
      <c r="QVD32" s="397"/>
      <c r="QVE32" s="397"/>
      <c r="QVF32" s="397"/>
      <c r="QVG32" s="397"/>
      <c r="QVH32" s="397"/>
      <c r="QVI32" s="397"/>
      <c r="QVJ32" s="397"/>
      <c r="QVK32" s="397"/>
      <c r="QVL32" s="397"/>
      <c r="QVM32" s="397"/>
      <c r="QVN32" s="397"/>
      <c r="QVO32" s="397"/>
      <c r="QVP32" s="397"/>
      <c r="QVQ32" s="397"/>
      <c r="QVR32" s="397"/>
      <c r="QVS32" s="397"/>
      <c r="QVT32" s="397"/>
      <c r="QVU32" s="397"/>
      <c r="QVV32" s="397"/>
      <c r="QVW32" s="397"/>
      <c r="QVX32" s="397"/>
      <c r="QVY32" s="397"/>
      <c r="QVZ32" s="397"/>
      <c r="QWA32" s="397"/>
      <c r="QWB32" s="397"/>
      <c r="QWC32" s="397"/>
      <c r="QWD32" s="397"/>
      <c r="QWE32" s="397"/>
      <c r="QWF32" s="397"/>
      <c r="QWG32" s="397"/>
      <c r="QWH32" s="397"/>
      <c r="QWI32" s="397"/>
      <c r="QWJ32" s="397"/>
      <c r="QWK32" s="397"/>
      <c r="QWL32" s="397"/>
      <c r="QWM32" s="397"/>
      <c r="QWN32" s="397"/>
      <c r="QWO32" s="397"/>
      <c r="QWP32" s="397"/>
      <c r="QWQ32" s="397"/>
      <c r="QWR32" s="397"/>
      <c r="QWS32" s="397"/>
      <c r="QWT32" s="397"/>
      <c r="QWU32" s="397"/>
      <c r="QWV32" s="397"/>
      <c r="QWW32" s="397"/>
      <c r="QWX32" s="397"/>
      <c r="QWY32" s="397"/>
      <c r="QWZ32" s="397"/>
      <c r="QXA32" s="397"/>
      <c r="QXB32" s="397"/>
      <c r="QXC32" s="397"/>
      <c r="QXD32" s="397"/>
      <c r="QXE32" s="397"/>
      <c r="QXF32" s="397"/>
      <c r="QXG32" s="397"/>
      <c r="QXH32" s="397"/>
      <c r="QXI32" s="397"/>
      <c r="QXJ32" s="397"/>
      <c r="QXK32" s="397"/>
      <c r="QXL32" s="397"/>
      <c r="QXM32" s="397"/>
      <c r="QXN32" s="397"/>
      <c r="QXO32" s="397"/>
      <c r="QXP32" s="397"/>
      <c r="QXQ32" s="397"/>
      <c r="QXR32" s="397"/>
      <c r="QXS32" s="397"/>
      <c r="QXT32" s="397"/>
      <c r="QXU32" s="397"/>
      <c r="QXV32" s="397"/>
      <c r="QXW32" s="397"/>
      <c r="QXX32" s="397"/>
      <c r="QXY32" s="397"/>
      <c r="QXZ32" s="397"/>
      <c r="QYA32" s="397"/>
      <c r="QYB32" s="397"/>
      <c r="QYC32" s="397"/>
      <c r="QYD32" s="397"/>
      <c r="QYE32" s="397"/>
      <c r="QYF32" s="397"/>
      <c r="QYG32" s="397"/>
      <c r="QYH32" s="397"/>
      <c r="QYI32" s="397"/>
      <c r="QYJ32" s="397"/>
      <c r="QYK32" s="397"/>
      <c r="QYL32" s="397"/>
      <c r="QYM32" s="397"/>
      <c r="QYN32" s="397"/>
      <c r="QYO32" s="397"/>
      <c r="QYP32" s="397"/>
      <c r="QYQ32" s="397"/>
      <c r="QYR32" s="397"/>
      <c r="QYS32" s="397"/>
      <c r="QYT32" s="397"/>
      <c r="QYU32" s="397"/>
      <c r="QYV32" s="397"/>
      <c r="QYW32" s="397"/>
      <c r="QYX32" s="397"/>
      <c r="QYY32" s="397"/>
      <c r="QYZ32" s="397"/>
      <c r="QZA32" s="397"/>
      <c r="QZB32" s="397"/>
      <c r="QZC32" s="397"/>
      <c r="QZD32" s="397"/>
      <c r="QZE32" s="397"/>
      <c r="QZF32" s="397"/>
      <c r="QZG32" s="397"/>
      <c r="QZH32" s="397"/>
      <c r="QZI32" s="397"/>
      <c r="QZJ32" s="397"/>
      <c r="QZK32" s="397"/>
      <c r="QZL32" s="397"/>
      <c r="QZM32" s="397"/>
      <c r="QZN32" s="397"/>
      <c r="QZO32" s="397"/>
      <c r="QZP32" s="397"/>
      <c r="QZQ32" s="397"/>
      <c r="QZR32" s="397"/>
      <c r="QZS32" s="397"/>
      <c r="QZT32" s="397"/>
      <c r="QZU32" s="397"/>
      <c r="QZV32" s="397"/>
      <c r="QZW32" s="397"/>
      <c r="QZX32" s="397"/>
      <c r="QZY32" s="397"/>
      <c r="QZZ32" s="397"/>
      <c r="RAA32" s="397"/>
      <c r="RAB32" s="397"/>
      <c r="RAC32" s="397"/>
      <c r="RAD32" s="397"/>
      <c r="RAE32" s="397"/>
      <c r="RAF32" s="397"/>
      <c r="RAG32" s="397"/>
      <c r="RAH32" s="397"/>
      <c r="RAI32" s="397"/>
      <c r="RAJ32" s="397"/>
      <c r="RAK32" s="397"/>
      <c r="RAL32" s="397"/>
      <c r="RAM32" s="397"/>
      <c r="RAN32" s="397"/>
      <c r="RAO32" s="397"/>
      <c r="RAP32" s="397"/>
      <c r="RAQ32" s="397"/>
      <c r="RAR32" s="397"/>
      <c r="RAS32" s="397"/>
      <c r="RAT32" s="397"/>
      <c r="RAU32" s="397"/>
      <c r="RAV32" s="397"/>
      <c r="RAW32" s="397"/>
      <c r="RAX32" s="397"/>
      <c r="RAY32" s="397"/>
      <c r="RAZ32" s="397"/>
      <c r="RBA32" s="397"/>
      <c r="RBB32" s="397"/>
      <c r="RBC32" s="397"/>
      <c r="RBD32" s="397"/>
      <c r="RBE32" s="397"/>
      <c r="RBF32" s="397"/>
      <c r="RBG32" s="397"/>
      <c r="RBH32" s="397"/>
      <c r="RBI32" s="397"/>
      <c r="RBJ32" s="397"/>
      <c r="RBK32" s="397"/>
      <c r="RBL32" s="397"/>
      <c r="RBM32" s="397"/>
      <c r="RBN32" s="397"/>
      <c r="RBO32" s="397"/>
      <c r="RBP32" s="397"/>
      <c r="RBQ32" s="397"/>
      <c r="RBR32" s="397"/>
      <c r="RBS32" s="397"/>
      <c r="RBT32" s="397"/>
      <c r="RBU32" s="397"/>
      <c r="RBV32" s="397"/>
      <c r="RBW32" s="397"/>
      <c r="RBX32" s="397"/>
      <c r="RBY32" s="397"/>
      <c r="RBZ32" s="397"/>
      <c r="RCA32" s="397"/>
      <c r="RCB32" s="397"/>
      <c r="RCC32" s="397"/>
      <c r="RCD32" s="397"/>
      <c r="RCE32" s="397"/>
      <c r="RCF32" s="397"/>
      <c r="RCG32" s="397"/>
      <c r="RCH32" s="397"/>
      <c r="RCI32" s="397"/>
      <c r="RCJ32" s="397"/>
      <c r="RCK32" s="397"/>
      <c r="RCL32" s="397"/>
      <c r="RCM32" s="397"/>
      <c r="RCN32" s="397"/>
      <c r="RCO32" s="397"/>
      <c r="RCP32" s="397"/>
      <c r="RCQ32" s="397"/>
      <c r="RCR32" s="397"/>
      <c r="RCS32" s="397"/>
      <c r="RCT32" s="397"/>
      <c r="RCU32" s="397"/>
      <c r="RCV32" s="397"/>
      <c r="RCW32" s="397"/>
      <c r="RCX32" s="397"/>
      <c r="RCY32" s="397"/>
      <c r="RCZ32" s="397"/>
      <c r="RDA32" s="397"/>
      <c r="RDB32" s="397"/>
      <c r="RDC32" s="397"/>
      <c r="RDD32" s="397"/>
      <c r="RDE32" s="397"/>
      <c r="RDF32" s="397"/>
      <c r="RDG32" s="397"/>
      <c r="RDH32" s="397"/>
      <c r="RDI32" s="397"/>
      <c r="RDJ32" s="397"/>
      <c r="RDK32" s="397"/>
      <c r="RDL32" s="397"/>
      <c r="RDM32" s="397"/>
      <c r="RDN32" s="397"/>
      <c r="RDO32" s="397"/>
      <c r="RDP32" s="397"/>
      <c r="RDQ32" s="397"/>
      <c r="RDR32" s="397"/>
      <c r="RDS32" s="397"/>
      <c r="RDT32" s="397"/>
      <c r="RDU32" s="397"/>
      <c r="RDV32" s="397"/>
      <c r="RDW32" s="397"/>
      <c r="RDX32" s="397"/>
      <c r="RDY32" s="397"/>
      <c r="RDZ32" s="397"/>
      <c r="REA32" s="397"/>
      <c r="REB32" s="397"/>
      <c r="REC32" s="397"/>
      <c r="RED32" s="397"/>
      <c r="REE32" s="397"/>
      <c r="REF32" s="397"/>
      <c r="REG32" s="397"/>
      <c r="REH32" s="397"/>
      <c r="REI32" s="397"/>
      <c r="REJ32" s="397"/>
      <c r="REK32" s="397"/>
      <c r="REL32" s="397"/>
      <c r="REM32" s="397"/>
      <c r="REN32" s="397"/>
      <c r="REO32" s="397"/>
      <c r="REP32" s="397"/>
      <c r="REQ32" s="397"/>
      <c r="RER32" s="397"/>
      <c r="RES32" s="397"/>
      <c r="RET32" s="397"/>
      <c r="REU32" s="397"/>
      <c r="REV32" s="397"/>
      <c r="REW32" s="397"/>
      <c r="REX32" s="397"/>
      <c r="REY32" s="397"/>
      <c r="REZ32" s="397"/>
      <c r="RFA32" s="397"/>
      <c r="RFB32" s="397"/>
      <c r="RFC32" s="397"/>
      <c r="RFD32" s="397"/>
      <c r="RFE32" s="397"/>
      <c r="RFF32" s="397"/>
      <c r="RFG32" s="397"/>
      <c r="RFH32" s="397"/>
      <c r="RFI32" s="397"/>
      <c r="RFJ32" s="397"/>
      <c r="RFK32" s="397"/>
      <c r="RFL32" s="397"/>
      <c r="RFM32" s="397"/>
      <c r="RFN32" s="397"/>
      <c r="RFO32" s="397"/>
      <c r="RFP32" s="397"/>
      <c r="RFQ32" s="397"/>
      <c r="RFR32" s="397"/>
      <c r="RFS32" s="397"/>
      <c r="RFT32" s="397"/>
      <c r="RFU32" s="397"/>
      <c r="RFV32" s="397"/>
      <c r="RFW32" s="397"/>
      <c r="RFX32" s="397"/>
      <c r="RFY32" s="397"/>
      <c r="RFZ32" s="397"/>
      <c r="RGA32" s="397"/>
      <c r="RGB32" s="397"/>
      <c r="RGC32" s="397"/>
      <c r="RGD32" s="397"/>
      <c r="RGE32" s="397"/>
      <c r="RGF32" s="397"/>
      <c r="RGG32" s="397"/>
      <c r="RGH32" s="397"/>
      <c r="RGI32" s="397"/>
      <c r="RGJ32" s="397"/>
      <c r="RGK32" s="397"/>
      <c r="RGL32" s="397"/>
      <c r="RGM32" s="397"/>
      <c r="RGN32" s="397"/>
      <c r="RGO32" s="397"/>
      <c r="RGP32" s="397"/>
      <c r="RGQ32" s="397"/>
      <c r="RGR32" s="397"/>
      <c r="RGS32" s="397"/>
      <c r="RGT32" s="397"/>
      <c r="RGU32" s="397"/>
      <c r="RGV32" s="397"/>
      <c r="RGW32" s="397"/>
      <c r="RGX32" s="397"/>
      <c r="RGY32" s="397"/>
      <c r="RGZ32" s="397"/>
      <c r="RHA32" s="397"/>
      <c r="RHB32" s="397"/>
      <c r="RHC32" s="397"/>
      <c r="RHD32" s="397"/>
      <c r="RHE32" s="397"/>
      <c r="RHF32" s="397"/>
      <c r="RHG32" s="397"/>
      <c r="RHH32" s="397"/>
      <c r="RHI32" s="397"/>
      <c r="RHJ32" s="397"/>
      <c r="RHK32" s="397"/>
      <c r="RHL32" s="397"/>
      <c r="RHM32" s="397"/>
      <c r="RHN32" s="397"/>
      <c r="RHO32" s="397"/>
      <c r="RHP32" s="397"/>
      <c r="RHQ32" s="397"/>
      <c r="RHR32" s="397"/>
      <c r="RHS32" s="397"/>
      <c r="RHT32" s="397"/>
      <c r="RHU32" s="397"/>
      <c r="RHV32" s="397"/>
      <c r="RHW32" s="397"/>
      <c r="RHX32" s="397"/>
      <c r="RHY32" s="397"/>
      <c r="RHZ32" s="397"/>
      <c r="RIA32" s="397"/>
      <c r="RIB32" s="397"/>
      <c r="RIC32" s="397"/>
      <c r="RID32" s="397"/>
      <c r="RIE32" s="397"/>
      <c r="RIF32" s="397"/>
      <c r="RIG32" s="397"/>
      <c r="RIH32" s="397"/>
      <c r="RII32" s="397"/>
      <c r="RIJ32" s="397"/>
      <c r="RIK32" s="397"/>
      <c r="RIL32" s="397"/>
      <c r="RIM32" s="397"/>
      <c r="RIN32" s="397"/>
      <c r="RIO32" s="397"/>
      <c r="RIP32" s="397"/>
      <c r="RIQ32" s="397"/>
      <c r="RIR32" s="397"/>
      <c r="RIS32" s="397"/>
      <c r="RIT32" s="397"/>
      <c r="RIU32" s="397"/>
      <c r="RIV32" s="397"/>
      <c r="RIW32" s="397"/>
      <c r="RIX32" s="397"/>
      <c r="RIY32" s="397"/>
      <c r="RIZ32" s="397"/>
      <c r="RJA32" s="397"/>
      <c r="RJB32" s="397"/>
      <c r="RJC32" s="397"/>
      <c r="RJD32" s="397"/>
      <c r="RJE32" s="397"/>
      <c r="RJF32" s="397"/>
      <c r="RJG32" s="397"/>
      <c r="RJH32" s="397"/>
      <c r="RJI32" s="397"/>
      <c r="RJJ32" s="397"/>
      <c r="RJK32" s="397"/>
      <c r="RJL32" s="397"/>
      <c r="RJM32" s="397"/>
      <c r="RJN32" s="397"/>
      <c r="RJO32" s="397"/>
      <c r="RJP32" s="397"/>
      <c r="RJQ32" s="397"/>
      <c r="RJR32" s="397"/>
      <c r="RJS32" s="397"/>
      <c r="RJT32" s="397"/>
      <c r="RJU32" s="397"/>
      <c r="RJV32" s="397"/>
      <c r="RJW32" s="397"/>
      <c r="RJX32" s="397"/>
      <c r="RJY32" s="397"/>
      <c r="RJZ32" s="397"/>
      <c r="RKA32" s="397"/>
      <c r="RKB32" s="397"/>
      <c r="RKC32" s="397"/>
      <c r="RKD32" s="397"/>
      <c r="RKE32" s="397"/>
      <c r="RKF32" s="397"/>
      <c r="RKG32" s="397"/>
      <c r="RKH32" s="397"/>
      <c r="RKI32" s="397"/>
      <c r="RKJ32" s="397"/>
      <c r="RKK32" s="397"/>
      <c r="RKL32" s="397"/>
      <c r="RKM32" s="397"/>
      <c r="RKN32" s="397"/>
      <c r="RKO32" s="397"/>
      <c r="RKP32" s="397"/>
      <c r="RKQ32" s="397"/>
      <c r="RKR32" s="397"/>
      <c r="RKS32" s="397"/>
      <c r="RKT32" s="397"/>
      <c r="RKU32" s="397"/>
      <c r="RKV32" s="397"/>
      <c r="RKW32" s="397"/>
      <c r="RKX32" s="397"/>
      <c r="RKY32" s="397"/>
      <c r="RKZ32" s="397"/>
      <c r="RLA32" s="397"/>
      <c r="RLB32" s="397"/>
      <c r="RLC32" s="397"/>
      <c r="RLD32" s="397"/>
      <c r="RLE32" s="397"/>
      <c r="RLF32" s="397"/>
      <c r="RLG32" s="397"/>
      <c r="RLH32" s="397"/>
      <c r="RLI32" s="397"/>
      <c r="RLJ32" s="397"/>
      <c r="RLK32" s="397"/>
      <c r="RLL32" s="397"/>
      <c r="RLM32" s="397"/>
      <c r="RLN32" s="397"/>
      <c r="RLO32" s="397"/>
      <c r="RLP32" s="397"/>
      <c r="RLQ32" s="397"/>
      <c r="RLR32" s="397"/>
      <c r="RLS32" s="397"/>
      <c r="RLT32" s="397"/>
      <c r="RLU32" s="397"/>
      <c r="RLV32" s="397"/>
      <c r="RLW32" s="397"/>
      <c r="RLX32" s="397"/>
      <c r="RLY32" s="397"/>
      <c r="RLZ32" s="397"/>
      <c r="RMA32" s="397"/>
      <c r="RMB32" s="397"/>
      <c r="RMC32" s="397"/>
      <c r="RMD32" s="397"/>
      <c r="RME32" s="397"/>
      <c r="RMF32" s="397"/>
      <c r="RMG32" s="397"/>
      <c r="RMH32" s="397"/>
      <c r="RMI32" s="397"/>
      <c r="RMJ32" s="397"/>
      <c r="RMK32" s="397"/>
      <c r="RML32" s="397"/>
      <c r="RMM32" s="397"/>
      <c r="RMN32" s="397"/>
      <c r="RMO32" s="397"/>
      <c r="RMP32" s="397"/>
      <c r="RMQ32" s="397"/>
      <c r="RMR32" s="397"/>
      <c r="RMS32" s="397"/>
      <c r="RMT32" s="397"/>
      <c r="RMU32" s="397"/>
      <c r="RMV32" s="397"/>
      <c r="RMW32" s="397"/>
      <c r="RMX32" s="397"/>
      <c r="RMY32" s="397"/>
      <c r="RMZ32" s="397"/>
      <c r="RNA32" s="397"/>
      <c r="RNB32" s="397"/>
      <c r="RNC32" s="397"/>
      <c r="RND32" s="397"/>
      <c r="RNE32" s="397"/>
      <c r="RNF32" s="397"/>
      <c r="RNG32" s="397"/>
      <c r="RNH32" s="397"/>
      <c r="RNI32" s="397"/>
      <c r="RNJ32" s="397"/>
      <c r="RNK32" s="397"/>
      <c r="RNL32" s="397"/>
      <c r="RNM32" s="397"/>
      <c r="RNN32" s="397"/>
      <c r="RNO32" s="397"/>
      <c r="RNP32" s="397"/>
      <c r="RNQ32" s="397"/>
      <c r="RNR32" s="397"/>
      <c r="RNS32" s="397"/>
      <c r="RNT32" s="397"/>
      <c r="RNU32" s="397"/>
      <c r="RNV32" s="397"/>
      <c r="RNW32" s="397"/>
      <c r="RNX32" s="397"/>
      <c r="RNY32" s="397"/>
      <c r="RNZ32" s="397"/>
      <c r="ROA32" s="397"/>
      <c r="ROB32" s="397"/>
      <c r="ROC32" s="397"/>
      <c r="ROD32" s="397"/>
      <c r="ROE32" s="397"/>
      <c r="ROF32" s="397"/>
      <c r="ROG32" s="397"/>
      <c r="ROH32" s="397"/>
      <c r="ROI32" s="397"/>
      <c r="ROJ32" s="397"/>
      <c r="ROK32" s="397"/>
      <c r="ROL32" s="397"/>
      <c r="ROM32" s="397"/>
      <c r="RON32" s="397"/>
      <c r="ROO32" s="397"/>
      <c r="ROP32" s="397"/>
      <c r="ROQ32" s="397"/>
      <c r="ROR32" s="397"/>
      <c r="ROS32" s="397"/>
      <c r="ROT32" s="397"/>
      <c r="ROU32" s="397"/>
      <c r="ROV32" s="397"/>
      <c r="ROW32" s="397"/>
      <c r="ROX32" s="397"/>
      <c r="ROY32" s="397"/>
      <c r="ROZ32" s="397"/>
      <c r="RPA32" s="397"/>
      <c r="RPB32" s="397"/>
      <c r="RPC32" s="397"/>
      <c r="RPD32" s="397"/>
      <c r="RPE32" s="397"/>
      <c r="RPF32" s="397"/>
      <c r="RPG32" s="397"/>
      <c r="RPH32" s="397"/>
      <c r="RPI32" s="397"/>
      <c r="RPJ32" s="397"/>
      <c r="RPK32" s="397"/>
      <c r="RPL32" s="397"/>
      <c r="RPM32" s="397"/>
      <c r="RPN32" s="397"/>
      <c r="RPO32" s="397"/>
      <c r="RPP32" s="397"/>
      <c r="RPQ32" s="397"/>
      <c r="RPR32" s="397"/>
      <c r="RPS32" s="397"/>
      <c r="RPT32" s="397"/>
      <c r="RPU32" s="397"/>
      <c r="RPV32" s="397"/>
      <c r="RPW32" s="397"/>
      <c r="RPX32" s="397"/>
      <c r="RPY32" s="397"/>
      <c r="RPZ32" s="397"/>
      <c r="RQA32" s="397"/>
      <c r="RQB32" s="397"/>
      <c r="RQC32" s="397"/>
      <c r="RQD32" s="397"/>
      <c r="RQE32" s="397"/>
      <c r="RQF32" s="397"/>
      <c r="RQG32" s="397"/>
      <c r="RQH32" s="397"/>
      <c r="RQI32" s="397"/>
      <c r="RQJ32" s="397"/>
      <c r="RQK32" s="397"/>
      <c r="RQL32" s="397"/>
      <c r="RQM32" s="397"/>
      <c r="RQN32" s="397"/>
      <c r="RQO32" s="397"/>
      <c r="RQP32" s="397"/>
      <c r="RQQ32" s="397"/>
      <c r="RQR32" s="397"/>
      <c r="RQS32" s="397"/>
      <c r="RQT32" s="397"/>
      <c r="RQU32" s="397"/>
      <c r="RQV32" s="397"/>
      <c r="RQW32" s="397"/>
      <c r="RQX32" s="397"/>
      <c r="RQY32" s="397"/>
      <c r="RQZ32" s="397"/>
      <c r="RRA32" s="397"/>
      <c r="RRB32" s="397"/>
      <c r="RRC32" s="397"/>
      <c r="RRD32" s="397"/>
      <c r="RRE32" s="397"/>
      <c r="RRF32" s="397"/>
      <c r="RRG32" s="397"/>
      <c r="RRH32" s="397"/>
      <c r="RRI32" s="397"/>
      <c r="RRJ32" s="397"/>
      <c r="RRK32" s="397"/>
      <c r="RRL32" s="397"/>
      <c r="RRM32" s="397"/>
      <c r="RRN32" s="397"/>
      <c r="RRO32" s="397"/>
      <c r="RRP32" s="397"/>
      <c r="RRQ32" s="397"/>
      <c r="RRR32" s="397"/>
      <c r="RRS32" s="397"/>
      <c r="RRT32" s="397"/>
      <c r="RRU32" s="397"/>
      <c r="RRV32" s="397"/>
      <c r="RRW32" s="397"/>
      <c r="RRX32" s="397"/>
      <c r="RRY32" s="397"/>
      <c r="RRZ32" s="397"/>
      <c r="RSA32" s="397"/>
      <c r="RSB32" s="397"/>
      <c r="RSC32" s="397"/>
      <c r="RSD32" s="397"/>
      <c r="RSE32" s="397"/>
      <c r="RSF32" s="397"/>
      <c r="RSG32" s="397"/>
      <c r="RSH32" s="397"/>
      <c r="RSI32" s="397"/>
      <c r="RSJ32" s="397"/>
      <c r="RSK32" s="397"/>
      <c r="RSL32" s="397"/>
      <c r="RSM32" s="397"/>
      <c r="RSN32" s="397"/>
      <c r="RSO32" s="397"/>
      <c r="RSP32" s="397"/>
      <c r="RSQ32" s="397"/>
      <c r="RSR32" s="397"/>
      <c r="RSS32" s="397"/>
      <c r="RST32" s="397"/>
      <c r="RSU32" s="397"/>
      <c r="RSV32" s="397"/>
      <c r="RSW32" s="397"/>
      <c r="RSX32" s="397"/>
      <c r="RSY32" s="397"/>
      <c r="RSZ32" s="397"/>
      <c r="RTA32" s="397"/>
      <c r="RTB32" s="397"/>
      <c r="RTC32" s="397"/>
      <c r="RTD32" s="397"/>
      <c r="RTE32" s="397"/>
      <c r="RTF32" s="397"/>
      <c r="RTG32" s="397"/>
      <c r="RTH32" s="397"/>
      <c r="RTI32" s="397"/>
      <c r="RTJ32" s="397"/>
      <c r="RTK32" s="397"/>
      <c r="RTL32" s="397"/>
      <c r="RTM32" s="397"/>
      <c r="RTN32" s="397"/>
      <c r="RTO32" s="397"/>
      <c r="RTP32" s="397"/>
      <c r="RTQ32" s="397"/>
      <c r="RTR32" s="397"/>
      <c r="RTS32" s="397"/>
      <c r="RTT32" s="397"/>
      <c r="RTU32" s="397"/>
      <c r="RTV32" s="397"/>
      <c r="RTW32" s="397"/>
      <c r="RTX32" s="397"/>
      <c r="RTY32" s="397"/>
      <c r="RTZ32" s="397"/>
      <c r="RUA32" s="397"/>
      <c r="RUB32" s="397"/>
      <c r="RUC32" s="397"/>
      <c r="RUD32" s="397"/>
      <c r="RUE32" s="397"/>
      <c r="RUF32" s="397"/>
      <c r="RUG32" s="397"/>
      <c r="RUH32" s="397"/>
      <c r="RUI32" s="397"/>
      <c r="RUJ32" s="397"/>
      <c r="RUK32" s="397"/>
      <c r="RUL32" s="397"/>
      <c r="RUM32" s="397"/>
      <c r="RUN32" s="397"/>
      <c r="RUO32" s="397"/>
      <c r="RUP32" s="397"/>
      <c r="RUQ32" s="397"/>
      <c r="RUR32" s="397"/>
      <c r="RUS32" s="397"/>
      <c r="RUT32" s="397"/>
      <c r="RUU32" s="397"/>
      <c r="RUV32" s="397"/>
      <c r="RUW32" s="397"/>
      <c r="RUX32" s="397"/>
      <c r="RUY32" s="397"/>
      <c r="RUZ32" s="397"/>
      <c r="RVA32" s="397"/>
      <c r="RVB32" s="397"/>
      <c r="RVC32" s="397"/>
      <c r="RVD32" s="397"/>
      <c r="RVE32" s="397"/>
      <c r="RVF32" s="397"/>
      <c r="RVG32" s="397"/>
      <c r="RVH32" s="397"/>
      <c r="RVI32" s="397"/>
      <c r="RVJ32" s="397"/>
      <c r="RVK32" s="397"/>
      <c r="RVL32" s="397"/>
      <c r="RVM32" s="397"/>
      <c r="RVN32" s="397"/>
      <c r="RVO32" s="397"/>
      <c r="RVP32" s="397"/>
      <c r="RVQ32" s="397"/>
      <c r="RVR32" s="397"/>
      <c r="RVS32" s="397"/>
      <c r="RVT32" s="397"/>
      <c r="RVU32" s="397"/>
      <c r="RVV32" s="397"/>
      <c r="RVW32" s="397"/>
      <c r="RVX32" s="397"/>
      <c r="RVY32" s="397"/>
      <c r="RVZ32" s="397"/>
      <c r="RWA32" s="397"/>
      <c r="RWB32" s="397"/>
      <c r="RWC32" s="397"/>
      <c r="RWD32" s="397"/>
      <c r="RWE32" s="397"/>
      <c r="RWF32" s="397"/>
      <c r="RWG32" s="397"/>
      <c r="RWH32" s="397"/>
      <c r="RWI32" s="397"/>
      <c r="RWJ32" s="397"/>
      <c r="RWK32" s="397"/>
      <c r="RWL32" s="397"/>
      <c r="RWM32" s="397"/>
      <c r="RWN32" s="397"/>
      <c r="RWO32" s="397"/>
      <c r="RWP32" s="397"/>
      <c r="RWQ32" s="397"/>
      <c r="RWR32" s="397"/>
      <c r="RWS32" s="397"/>
      <c r="RWT32" s="397"/>
      <c r="RWU32" s="397"/>
      <c r="RWV32" s="397"/>
      <c r="RWW32" s="397"/>
      <c r="RWX32" s="397"/>
      <c r="RWY32" s="397"/>
      <c r="RWZ32" s="397"/>
      <c r="RXA32" s="397"/>
      <c r="RXB32" s="397"/>
      <c r="RXC32" s="397"/>
      <c r="RXD32" s="397"/>
      <c r="RXE32" s="397"/>
      <c r="RXF32" s="397"/>
      <c r="RXG32" s="397"/>
      <c r="RXH32" s="397"/>
      <c r="RXI32" s="397"/>
      <c r="RXJ32" s="397"/>
      <c r="RXK32" s="397"/>
      <c r="RXL32" s="397"/>
      <c r="RXM32" s="397"/>
      <c r="RXN32" s="397"/>
      <c r="RXO32" s="397"/>
      <c r="RXP32" s="397"/>
      <c r="RXQ32" s="397"/>
      <c r="RXR32" s="397"/>
      <c r="RXS32" s="397"/>
      <c r="RXT32" s="397"/>
      <c r="RXU32" s="397"/>
      <c r="RXV32" s="397"/>
      <c r="RXW32" s="397"/>
      <c r="RXX32" s="397"/>
      <c r="RXY32" s="397"/>
      <c r="RXZ32" s="397"/>
      <c r="RYA32" s="397"/>
      <c r="RYB32" s="397"/>
      <c r="RYC32" s="397"/>
      <c r="RYD32" s="397"/>
      <c r="RYE32" s="397"/>
      <c r="RYF32" s="397"/>
      <c r="RYG32" s="397"/>
      <c r="RYH32" s="397"/>
      <c r="RYI32" s="397"/>
      <c r="RYJ32" s="397"/>
      <c r="RYK32" s="397"/>
      <c r="RYL32" s="397"/>
      <c r="RYM32" s="397"/>
      <c r="RYN32" s="397"/>
      <c r="RYO32" s="397"/>
      <c r="RYP32" s="397"/>
      <c r="RYQ32" s="397"/>
      <c r="RYR32" s="397"/>
      <c r="RYS32" s="397"/>
      <c r="RYT32" s="397"/>
      <c r="RYU32" s="397"/>
      <c r="RYV32" s="397"/>
      <c r="RYW32" s="397"/>
      <c r="RYX32" s="397"/>
      <c r="RYY32" s="397"/>
      <c r="RYZ32" s="397"/>
      <c r="RZA32" s="397"/>
      <c r="RZB32" s="397"/>
      <c r="RZC32" s="397"/>
      <c r="RZD32" s="397"/>
      <c r="RZE32" s="397"/>
      <c r="RZF32" s="397"/>
      <c r="RZG32" s="397"/>
      <c r="RZH32" s="397"/>
      <c r="RZI32" s="397"/>
      <c r="RZJ32" s="397"/>
      <c r="RZK32" s="397"/>
      <c r="RZL32" s="397"/>
      <c r="RZM32" s="397"/>
      <c r="RZN32" s="397"/>
      <c r="RZO32" s="397"/>
      <c r="RZP32" s="397"/>
      <c r="RZQ32" s="397"/>
      <c r="RZR32" s="397"/>
      <c r="RZS32" s="397"/>
      <c r="RZT32" s="397"/>
      <c r="RZU32" s="397"/>
      <c r="RZV32" s="397"/>
      <c r="RZW32" s="397"/>
      <c r="RZX32" s="397"/>
      <c r="RZY32" s="397"/>
      <c r="RZZ32" s="397"/>
      <c r="SAA32" s="397"/>
      <c r="SAB32" s="397"/>
      <c r="SAC32" s="397"/>
      <c r="SAD32" s="397"/>
      <c r="SAE32" s="397"/>
      <c r="SAF32" s="397"/>
      <c r="SAG32" s="397"/>
      <c r="SAH32" s="397"/>
      <c r="SAI32" s="397"/>
      <c r="SAJ32" s="397"/>
      <c r="SAK32" s="397"/>
      <c r="SAL32" s="397"/>
      <c r="SAM32" s="397"/>
      <c r="SAN32" s="397"/>
      <c r="SAO32" s="397"/>
      <c r="SAP32" s="397"/>
      <c r="SAQ32" s="397"/>
      <c r="SAR32" s="397"/>
      <c r="SAS32" s="397"/>
      <c r="SAT32" s="397"/>
      <c r="SAU32" s="397"/>
      <c r="SAV32" s="397"/>
      <c r="SAW32" s="397"/>
      <c r="SAX32" s="397"/>
      <c r="SAY32" s="397"/>
      <c r="SAZ32" s="397"/>
      <c r="SBA32" s="397"/>
      <c r="SBB32" s="397"/>
      <c r="SBC32" s="397"/>
      <c r="SBD32" s="397"/>
      <c r="SBE32" s="397"/>
      <c r="SBF32" s="397"/>
      <c r="SBG32" s="397"/>
      <c r="SBH32" s="397"/>
      <c r="SBI32" s="397"/>
      <c r="SBJ32" s="397"/>
      <c r="SBK32" s="397"/>
      <c r="SBL32" s="397"/>
      <c r="SBM32" s="397"/>
      <c r="SBN32" s="397"/>
      <c r="SBO32" s="397"/>
      <c r="SBP32" s="397"/>
      <c r="SBQ32" s="397"/>
      <c r="SBR32" s="397"/>
      <c r="SBS32" s="397"/>
      <c r="SBT32" s="397"/>
      <c r="SBU32" s="397"/>
      <c r="SBV32" s="397"/>
      <c r="SBW32" s="397"/>
      <c r="SBX32" s="397"/>
      <c r="SBY32" s="397"/>
      <c r="SBZ32" s="397"/>
      <c r="SCA32" s="397"/>
      <c r="SCB32" s="397"/>
      <c r="SCC32" s="397"/>
      <c r="SCD32" s="397"/>
      <c r="SCE32" s="397"/>
      <c r="SCF32" s="397"/>
      <c r="SCG32" s="397"/>
      <c r="SCH32" s="397"/>
      <c r="SCI32" s="397"/>
      <c r="SCJ32" s="397"/>
      <c r="SCK32" s="397"/>
      <c r="SCL32" s="397"/>
      <c r="SCM32" s="397"/>
      <c r="SCN32" s="397"/>
      <c r="SCO32" s="397"/>
      <c r="SCP32" s="397"/>
      <c r="SCQ32" s="397"/>
      <c r="SCR32" s="397"/>
      <c r="SCS32" s="397"/>
      <c r="SCT32" s="397"/>
      <c r="SCU32" s="397"/>
      <c r="SCV32" s="397"/>
      <c r="SCW32" s="397"/>
      <c r="SCX32" s="397"/>
      <c r="SCY32" s="397"/>
      <c r="SCZ32" s="397"/>
      <c r="SDA32" s="397"/>
      <c r="SDB32" s="397"/>
      <c r="SDC32" s="397"/>
      <c r="SDD32" s="397"/>
      <c r="SDE32" s="397"/>
      <c r="SDF32" s="397"/>
      <c r="SDG32" s="397"/>
      <c r="SDH32" s="397"/>
      <c r="SDI32" s="397"/>
      <c r="SDJ32" s="397"/>
      <c r="SDK32" s="397"/>
      <c r="SDL32" s="397"/>
      <c r="SDM32" s="397"/>
      <c r="SDN32" s="397"/>
      <c r="SDO32" s="397"/>
      <c r="SDP32" s="397"/>
      <c r="SDQ32" s="397"/>
      <c r="SDR32" s="397"/>
      <c r="SDS32" s="397"/>
      <c r="SDT32" s="397"/>
      <c r="SDU32" s="397"/>
      <c r="SDV32" s="397"/>
      <c r="SDW32" s="397"/>
      <c r="SDX32" s="397"/>
      <c r="SDY32" s="397"/>
      <c r="SDZ32" s="397"/>
      <c r="SEA32" s="397"/>
      <c r="SEB32" s="397"/>
      <c r="SEC32" s="397"/>
      <c r="SED32" s="397"/>
      <c r="SEE32" s="397"/>
      <c r="SEF32" s="397"/>
      <c r="SEG32" s="397"/>
      <c r="SEH32" s="397"/>
      <c r="SEI32" s="397"/>
      <c r="SEJ32" s="397"/>
      <c r="SEK32" s="397"/>
      <c r="SEL32" s="397"/>
      <c r="SEM32" s="397"/>
      <c r="SEN32" s="397"/>
      <c r="SEO32" s="397"/>
      <c r="SEP32" s="397"/>
      <c r="SEQ32" s="397"/>
      <c r="SER32" s="397"/>
      <c r="SES32" s="397"/>
      <c r="SET32" s="397"/>
      <c r="SEU32" s="397"/>
      <c r="SEV32" s="397"/>
      <c r="SEW32" s="397"/>
      <c r="SEX32" s="397"/>
      <c r="SEY32" s="397"/>
      <c r="SEZ32" s="397"/>
      <c r="SFA32" s="397"/>
      <c r="SFB32" s="397"/>
      <c r="SFC32" s="397"/>
      <c r="SFD32" s="397"/>
      <c r="SFE32" s="397"/>
      <c r="SFF32" s="397"/>
      <c r="SFG32" s="397"/>
      <c r="SFH32" s="397"/>
      <c r="SFI32" s="397"/>
      <c r="SFJ32" s="397"/>
      <c r="SFK32" s="397"/>
      <c r="SFL32" s="397"/>
      <c r="SFM32" s="397"/>
      <c r="SFN32" s="397"/>
      <c r="SFO32" s="397"/>
      <c r="SFP32" s="397"/>
      <c r="SFQ32" s="397"/>
      <c r="SFR32" s="397"/>
      <c r="SFS32" s="397"/>
      <c r="SFT32" s="397"/>
      <c r="SFU32" s="397"/>
      <c r="SFV32" s="397"/>
      <c r="SFW32" s="397"/>
      <c r="SFX32" s="397"/>
      <c r="SFY32" s="397"/>
      <c r="SFZ32" s="397"/>
      <c r="SGA32" s="397"/>
      <c r="SGB32" s="397"/>
      <c r="SGC32" s="397"/>
      <c r="SGD32" s="397"/>
      <c r="SGE32" s="397"/>
      <c r="SGF32" s="397"/>
      <c r="SGG32" s="397"/>
      <c r="SGH32" s="397"/>
      <c r="SGI32" s="397"/>
      <c r="SGJ32" s="397"/>
      <c r="SGK32" s="397"/>
      <c r="SGL32" s="397"/>
      <c r="SGM32" s="397"/>
      <c r="SGN32" s="397"/>
      <c r="SGO32" s="397"/>
      <c r="SGP32" s="397"/>
      <c r="SGQ32" s="397"/>
      <c r="SGR32" s="397"/>
      <c r="SGS32" s="397"/>
      <c r="SGT32" s="397"/>
      <c r="SGU32" s="397"/>
      <c r="SGV32" s="397"/>
      <c r="SGW32" s="397"/>
      <c r="SGX32" s="397"/>
      <c r="SGY32" s="397"/>
      <c r="SGZ32" s="397"/>
      <c r="SHA32" s="397"/>
      <c r="SHB32" s="397"/>
      <c r="SHC32" s="397"/>
      <c r="SHD32" s="397"/>
      <c r="SHE32" s="397"/>
      <c r="SHF32" s="397"/>
      <c r="SHG32" s="397"/>
      <c r="SHH32" s="397"/>
      <c r="SHI32" s="397"/>
      <c r="SHJ32" s="397"/>
      <c r="SHK32" s="397"/>
      <c r="SHL32" s="397"/>
      <c r="SHM32" s="397"/>
      <c r="SHN32" s="397"/>
      <c r="SHO32" s="397"/>
      <c r="SHP32" s="397"/>
      <c r="SHQ32" s="397"/>
      <c r="SHR32" s="397"/>
      <c r="SHS32" s="397"/>
      <c r="SHT32" s="397"/>
      <c r="SHU32" s="397"/>
      <c r="SHV32" s="397"/>
      <c r="SHW32" s="397"/>
      <c r="SHX32" s="397"/>
      <c r="SHY32" s="397"/>
      <c r="SHZ32" s="397"/>
      <c r="SIA32" s="397"/>
      <c r="SIB32" s="397"/>
      <c r="SIC32" s="397"/>
      <c r="SID32" s="397"/>
      <c r="SIE32" s="397"/>
      <c r="SIF32" s="397"/>
      <c r="SIG32" s="397"/>
      <c r="SIH32" s="397"/>
      <c r="SII32" s="397"/>
      <c r="SIJ32" s="397"/>
      <c r="SIK32" s="397"/>
      <c r="SIL32" s="397"/>
      <c r="SIM32" s="397"/>
      <c r="SIN32" s="397"/>
      <c r="SIO32" s="397"/>
      <c r="SIP32" s="397"/>
      <c r="SIQ32" s="397"/>
      <c r="SIR32" s="397"/>
      <c r="SIS32" s="397"/>
      <c r="SIT32" s="397"/>
      <c r="SIU32" s="397"/>
      <c r="SIV32" s="397"/>
      <c r="SIW32" s="397"/>
      <c r="SIX32" s="397"/>
      <c r="SIY32" s="397"/>
      <c r="SIZ32" s="397"/>
      <c r="SJA32" s="397"/>
      <c r="SJB32" s="397"/>
      <c r="SJC32" s="397"/>
      <c r="SJD32" s="397"/>
      <c r="SJE32" s="397"/>
      <c r="SJF32" s="397"/>
      <c r="SJG32" s="397"/>
      <c r="SJH32" s="397"/>
      <c r="SJI32" s="397"/>
      <c r="SJJ32" s="397"/>
      <c r="SJK32" s="397"/>
      <c r="SJL32" s="397"/>
      <c r="SJM32" s="397"/>
      <c r="SJN32" s="397"/>
      <c r="SJO32" s="397"/>
      <c r="SJP32" s="397"/>
      <c r="SJQ32" s="397"/>
      <c r="SJR32" s="397"/>
      <c r="SJS32" s="397"/>
      <c r="SJT32" s="397"/>
      <c r="SJU32" s="397"/>
      <c r="SJV32" s="397"/>
      <c r="SJW32" s="397"/>
      <c r="SJX32" s="397"/>
      <c r="SJY32" s="397"/>
      <c r="SJZ32" s="397"/>
      <c r="SKA32" s="397"/>
      <c r="SKB32" s="397"/>
      <c r="SKC32" s="397"/>
      <c r="SKD32" s="397"/>
      <c r="SKE32" s="397"/>
      <c r="SKF32" s="397"/>
      <c r="SKG32" s="397"/>
      <c r="SKH32" s="397"/>
      <c r="SKI32" s="397"/>
      <c r="SKJ32" s="397"/>
      <c r="SKK32" s="397"/>
      <c r="SKL32" s="397"/>
      <c r="SKM32" s="397"/>
      <c r="SKN32" s="397"/>
      <c r="SKO32" s="397"/>
      <c r="SKP32" s="397"/>
      <c r="SKQ32" s="397"/>
      <c r="SKR32" s="397"/>
      <c r="SKS32" s="397"/>
      <c r="SKT32" s="397"/>
      <c r="SKU32" s="397"/>
      <c r="SKV32" s="397"/>
      <c r="SKW32" s="397"/>
      <c r="SKX32" s="397"/>
      <c r="SKY32" s="397"/>
      <c r="SKZ32" s="397"/>
      <c r="SLA32" s="397"/>
      <c r="SLB32" s="397"/>
      <c r="SLC32" s="397"/>
      <c r="SLD32" s="397"/>
      <c r="SLE32" s="397"/>
      <c r="SLF32" s="397"/>
      <c r="SLG32" s="397"/>
      <c r="SLH32" s="397"/>
      <c r="SLI32" s="397"/>
      <c r="SLJ32" s="397"/>
      <c r="SLK32" s="397"/>
      <c r="SLL32" s="397"/>
      <c r="SLM32" s="397"/>
      <c r="SLN32" s="397"/>
      <c r="SLO32" s="397"/>
      <c r="SLP32" s="397"/>
      <c r="SLQ32" s="397"/>
      <c r="SLR32" s="397"/>
      <c r="SLS32" s="397"/>
      <c r="SLT32" s="397"/>
      <c r="SLU32" s="397"/>
      <c r="SLV32" s="397"/>
      <c r="SLW32" s="397"/>
      <c r="SLX32" s="397"/>
      <c r="SLY32" s="397"/>
      <c r="SLZ32" s="397"/>
      <c r="SMA32" s="397"/>
      <c r="SMB32" s="397"/>
      <c r="SMC32" s="397"/>
      <c r="SMD32" s="397"/>
      <c r="SME32" s="397"/>
      <c r="SMF32" s="397"/>
      <c r="SMG32" s="397"/>
      <c r="SMH32" s="397"/>
      <c r="SMI32" s="397"/>
      <c r="SMJ32" s="397"/>
      <c r="SMK32" s="397"/>
      <c r="SML32" s="397"/>
      <c r="SMM32" s="397"/>
      <c r="SMN32" s="397"/>
      <c r="SMO32" s="397"/>
      <c r="SMP32" s="397"/>
      <c r="SMQ32" s="397"/>
      <c r="SMR32" s="397"/>
      <c r="SMS32" s="397"/>
      <c r="SMT32" s="397"/>
      <c r="SMU32" s="397"/>
      <c r="SMV32" s="397"/>
      <c r="SMW32" s="397"/>
      <c r="SMX32" s="397"/>
      <c r="SMY32" s="397"/>
      <c r="SMZ32" s="397"/>
      <c r="SNA32" s="397"/>
      <c r="SNB32" s="397"/>
      <c r="SNC32" s="397"/>
      <c r="SND32" s="397"/>
      <c r="SNE32" s="397"/>
      <c r="SNF32" s="397"/>
      <c r="SNG32" s="397"/>
      <c r="SNH32" s="397"/>
      <c r="SNI32" s="397"/>
      <c r="SNJ32" s="397"/>
      <c r="SNK32" s="397"/>
      <c r="SNL32" s="397"/>
      <c r="SNM32" s="397"/>
      <c r="SNN32" s="397"/>
      <c r="SNO32" s="397"/>
      <c r="SNP32" s="397"/>
      <c r="SNQ32" s="397"/>
      <c r="SNR32" s="397"/>
      <c r="SNS32" s="397"/>
      <c r="SNT32" s="397"/>
      <c r="SNU32" s="397"/>
      <c r="SNV32" s="397"/>
      <c r="SNW32" s="397"/>
      <c r="SNX32" s="397"/>
      <c r="SNY32" s="397"/>
      <c r="SNZ32" s="397"/>
      <c r="SOA32" s="397"/>
      <c r="SOB32" s="397"/>
      <c r="SOC32" s="397"/>
      <c r="SOD32" s="397"/>
      <c r="SOE32" s="397"/>
      <c r="SOF32" s="397"/>
      <c r="SOG32" s="397"/>
      <c r="SOH32" s="397"/>
      <c r="SOI32" s="397"/>
      <c r="SOJ32" s="397"/>
      <c r="SOK32" s="397"/>
      <c r="SOL32" s="397"/>
      <c r="SOM32" s="397"/>
      <c r="SON32" s="397"/>
      <c r="SOO32" s="397"/>
      <c r="SOP32" s="397"/>
      <c r="SOQ32" s="397"/>
      <c r="SOR32" s="397"/>
      <c r="SOS32" s="397"/>
      <c r="SOT32" s="397"/>
      <c r="SOU32" s="397"/>
      <c r="SOV32" s="397"/>
      <c r="SOW32" s="397"/>
      <c r="SOX32" s="397"/>
      <c r="SOY32" s="397"/>
      <c r="SOZ32" s="397"/>
      <c r="SPA32" s="397"/>
      <c r="SPB32" s="397"/>
      <c r="SPC32" s="397"/>
      <c r="SPD32" s="397"/>
      <c r="SPE32" s="397"/>
      <c r="SPF32" s="397"/>
      <c r="SPG32" s="397"/>
      <c r="SPH32" s="397"/>
      <c r="SPI32" s="397"/>
      <c r="SPJ32" s="397"/>
      <c r="SPK32" s="397"/>
      <c r="SPL32" s="397"/>
      <c r="SPM32" s="397"/>
      <c r="SPN32" s="397"/>
      <c r="SPO32" s="397"/>
      <c r="SPP32" s="397"/>
      <c r="SPQ32" s="397"/>
      <c r="SPR32" s="397"/>
      <c r="SPS32" s="397"/>
      <c r="SPT32" s="397"/>
      <c r="SPU32" s="397"/>
      <c r="SPV32" s="397"/>
      <c r="SPW32" s="397"/>
      <c r="SPX32" s="397"/>
      <c r="SPY32" s="397"/>
      <c r="SPZ32" s="397"/>
      <c r="SQA32" s="397"/>
      <c r="SQB32" s="397"/>
      <c r="SQC32" s="397"/>
      <c r="SQD32" s="397"/>
      <c r="SQE32" s="397"/>
      <c r="SQF32" s="397"/>
      <c r="SQG32" s="397"/>
      <c r="SQH32" s="397"/>
      <c r="SQI32" s="397"/>
      <c r="SQJ32" s="397"/>
      <c r="SQK32" s="397"/>
      <c r="SQL32" s="397"/>
      <c r="SQM32" s="397"/>
      <c r="SQN32" s="397"/>
      <c r="SQO32" s="397"/>
      <c r="SQP32" s="397"/>
      <c r="SQQ32" s="397"/>
      <c r="SQR32" s="397"/>
      <c r="SQS32" s="397"/>
      <c r="SQT32" s="397"/>
      <c r="SQU32" s="397"/>
      <c r="SQV32" s="397"/>
      <c r="SQW32" s="397"/>
      <c r="SQX32" s="397"/>
      <c r="SQY32" s="397"/>
      <c r="SQZ32" s="397"/>
      <c r="SRA32" s="397"/>
      <c r="SRB32" s="397"/>
      <c r="SRC32" s="397"/>
      <c r="SRD32" s="397"/>
      <c r="SRE32" s="397"/>
      <c r="SRF32" s="397"/>
      <c r="SRG32" s="397"/>
      <c r="SRH32" s="397"/>
      <c r="SRI32" s="397"/>
      <c r="SRJ32" s="397"/>
      <c r="SRK32" s="397"/>
      <c r="SRL32" s="397"/>
      <c r="SRM32" s="397"/>
      <c r="SRN32" s="397"/>
      <c r="SRO32" s="397"/>
      <c r="SRP32" s="397"/>
      <c r="SRQ32" s="397"/>
      <c r="SRR32" s="397"/>
      <c r="SRS32" s="397"/>
      <c r="SRT32" s="397"/>
      <c r="SRU32" s="397"/>
      <c r="SRV32" s="397"/>
      <c r="SRW32" s="397"/>
      <c r="SRX32" s="397"/>
      <c r="SRY32" s="397"/>
      <c r="SRZ32" s="397"/>
      <c r="SSA32" s="397"/>
      <c r="SSB32" s="397"/>
      <c r="SSC32" s="397"/>
      <c r="SSD32" s="397"/>
      <c r="SSE32" s="397"/>
      <c r="SSF32" s="397"/>
      <c r="SSG32" s="397"/>
      <c r="SSH32" s="397"/>
      <c r="SSI32" s="397"/>
      <c r="SSJ32" s="397"/>
      <c r="SSK32" s="397"/>
      <c r="SSL32" s="397"/>
      <c r="SSM32" s="397"/>
      <c r="SSN32" s="397"/>
      <c r="SSO32" s="397"/>
      <c r="SSP32" s="397"/>
      <c r="SSQ32" s="397"/>
      <c r="SSR32" s="397"/>
      <c r="SSS32" s="397"/>
      <c r="SST32" s="397"/>
      <c r="SSU32" s="397"/>
      <c r="SSV32" s="397"/>
      <c r="SSW32" s="397"/>
      <c r="SSX32" s="397"/>
      <c r="SSY32" s="397"/>
      <c r="SSZ32" s="397"/>
      <c r="STA32" s="397"/>
      <c r="STB32" s="397"/>
      <c r="STC32" s="397"/>
      <c r="STD32" s="397"/>
      <c r="STE32" s="397"/>
      <c r="STF32" s="397"/>
      <c r="STG32" s="397"/>
      <c r="STH32" s="397"/>
      <c r="STI32" s="397"/>
      <c r="STJ32" s="397"/>
      <c r="STK32" s="397"/>
      <c r="STL32" s="397"/>
      <c r="STM32" s="397"/>
      <c r="STN32" s="397"/>
      <c r="STO32" s="397"/>
      <c r="STP32" s="397"/>
      <c r="STQ32" s="397"/>
      <c r="STR32" s="397"/>
      <c r="STS32" s="397"/>
      <c r="STT32" s="397"/>
      <c r="STU32" s="397"/>
      <c r="STV32" s="397"/>
      <c r="STW32" s="397"/>
      <c r="STX32" s="397"/>
      <c r="STY32" s="397"/>
      <c r="STZ32" s="397"/>
      <c r="SUA32" s="397"/>
      <c r="SUB32" s="397"/>
      <c r="SUC32" s="397"/>
      <c r="SUD32" s="397"/>
      <c r="SUE32" s="397"/>
      <c r="SUF32" s="397"/>
      <c r="SUG32" s="397"/>
      <c r="SUH32" s="397"/>
      <c r="SUI32" s="397"/>
      <c r="SUJ32" s="397"/>
      <c r="SUK32" s="397"/>
      <c r="SUL32" s="397"/>
      <c r="SUM32" s="397"/>
      <c r="SUN32" s="397"/>
      <c r="SUO32" s="397"/>
      <c r="SUP32" s="397"/>
      <c r="SUQ32" s="397"/>
      <c r="SUR32" s="397"/>
      <c r="SUS32" s="397"/>
      <c r="SUT32" s="397"/>
      <c r="SUU32" s="397"/>
      <c r="SUV32" s="397"/>
      <c r="SUW32" s="397"/>
      <c r="SUX32" s="397"/>
      <c r="SUY32" s="397"/>
      <c r="SUZ32" s="397"/>
      <c r="SVA32" s="397"/>
      <c r="SVB32" s="397"/>
      <c r="SVC32" s="397"/>
      <c r="SVD32" s="397"/>
      <c r="SVE32" s="397"/>
      <c r="SVF32" s="397"/>
      <c r="SVG32" s="397"/>
      <c r="SVH32" s="397"/>
      <c r="SVI32" s="397"/>
      <c r="SVJ32" s="397"/>
      <c r="SVK32" s="397"/>
      <c r="SVL32" s="397"/>
      <c r="SVM32" s="397"/>
      <c r="SVN32" s="397"/>
      <c r="SVO32" s="397"/>
      <c r="SVP32" s="397"/>
      <c r="SVQ32" s="397"/>
      <c r="SVR32" s="397"/>
      <c r="SVS32" s="397"/>
      <c r="SVT32" s="397"/>
      <c r="SVU32" s="397"/>
      <c r="SVV32" s="397"/>
      <c r="SVW32" s="397"/>
      <c r="SVX32" s="397"/>
      <c r="SVY32" s="397"/>
      <c r="SVZ32" s="397"/>
      <c r="SWA32" s="397"/>
      <c r="SWB32" s="397"/>
      <c r="SWC32" s="397"/>
      <c r="SWD32" s="397"/>
      <c r="SWE32" s="397"/>
      <c r="SWF32" s="397"/>
      <c r="SWG32" s="397"/>
      <c r="SWH32" s="397"/>
      <c r="SWI32" s="397"/>
      <c r="SWJ32" s="397"/>
      <c r="SWK32" s="397"/>
      <c r="SWL32" s="397"/>
      <c r="SWM32" s="397"/>
      <c r="SWN32" s="397"/>
      <c r="SWO32" s="397"/>
      <c r="SWP32" s="397"/>
      <c r="SWQ32" s="397"/>
      <c r="SWR32" s="397"/>
      <c r="SWS32" s="397"/>
      <c r="SWT32" s="397"/>
      <c r="SWU32" s="397"/>
      <c r="SWV32" s="397"/>
      <c r="SWW32" s="397"/>
      <c r="SWX32" s="397"/>
      <c r="SWY32" s="397"/>
      <c r="SWZ32" s="397"/>
      <c r="SXA32" s="397"/>
      <c r="SXB32" s="397"/>
      <c r="SXC32" s="397"/>
      <c r="SXD32" s="397"/>
      <c r="SXE32" s="397"/>
      <c r="SXF32" s="397"/>
      <c r="SXG32" s="397"/>
      <c r="SXH32" s="397"/>
      <c r="SXI32" s="397"/>
      <c r="SXJ32" s="397"/>
      <c r="SXK32" s="397"/>
      <c r="SXL32" s="397"/>
      <c r="SXM32" s="397"/>
      <c r="SXN32" s="397"/>
      <c r="SXO32" s="397"/>
      <c r="SXP32" s="397"/>
      <c r="SXQ32" s="397"/>
      <c r="SXR32" s="397"/>
      <c r="SXS32" s="397"/>
      <c r="SXT32" s="397"/>
      <c r="SXU32" s="397"/>
      <c r="SXV32" s="397"/>
      <c r="SXW32" s="397"/>
      <c r="SXX32" s="397"/>
      <c r="SXY32" s="397"/>
      <c r="SXZ32" s="397"/>
      <c r="SYA32" s="397"/>
      <c r="SYB32" s="397"/>
      <c r="SYC32" s="397"/>
      <c r="SYD32" s="397"/>
      <c r="SYE32" s="397"/>
      <c r="SYF32" s="397"/>
      <c r="SYG32" s="397"/>
      <c r="SYH32" s="397"/>
      <c r="SYI32" s="397"/>
      <c r="SYJ32" s="397"/>
      <c r="SYK32" s="397"/>
      <c r="SYL32" s="397"/>
      <c r="SYM32" s="397"/>
      <c r="SYN32" s="397"/>
      <c r="SYO32" s="397"/>
      <c r="SYP32" s="397"/>
      <c r="SYQ32" s="397"/>
      <c r="SYR32" s="397"/>
      <c r="SYS32" s="397"/>
      <c r="SYT32" s="397"/>
      <c r="SYU32" s="397"/>
      <c r="SYV32" s="397"/>
      <c r="SYW32" s="397"/>
      <c r="SYX32" s="397"/>
      <c r="SYY32" s="397"/>
      <c r="SYZ32" s="397"/>
      <c r="SZA32" s="397"/>
      <c r="SZB32" s="397"/>
      <c r="SZC32" s="397"/>
      <c r="SZD32" s="397"/>
      <c r="SZE32" s="397"/>
      <c r="SZF32" s="397"/>
      <c r="SZG32" s="397"/>
      <c r="SZH32" s="397"/>
      <c r="SZI32" s="397"/>
      <c r="SZJ32" s="397"/>
      <c r="SZK32" s="397"/>
      <c r="SZL32" s="397"/>
      <c r="SZM32" s="397"/>
      <c r="SZN32" s="397"/>
      <c r="SZO32" s="397"/>
      <c r="SZP32" s="397"/>
      <c r="SZQ32" s="397"/>
      <c r="SZR32" s="397"/>
      <c r="SZS32" s="397"/>
      <c r="SZT32" s="397"/>
      <c r="SZU32" s="397"/>
      <c r="SZV32" s="397"/>
      <c r="SZW32" s="397"/>
      <c r="SZX32" s="397"/>
      <c r="SZY32" s="397"/>
      <c r="SZZ32" s="397"/>
      <c r="TAA32" s="397"/>
      <c r="TAB32" s="397"/>
      <c r="TAC32" s="397"/>
      <c r="TAD32" s="397"/>
      <c r="TAE32" s="397"/>
      <c r="TAF32" s="397"/>
      <c r="TAG32" s="397"/>
      <c r="TAH32" s="397"/>
      <c r="TAI32" s="397"/>
      <c r="TAJ32" s="397"/>
      <c r="TAK32" s="397"/>
      <c r="TAL32" s="397"/>
      <c r="TAM32" s="397"/>
      <c r="TAN32" s="397"/>
      <c r="TAO32" s="397"/>
      <c r="TAP32" s="397"/>
      <c r="TAQ32" s="397"/>
      <c r="TAR32" s="397"/>
      <c r="TAS32" s="397"/>
      <c r="TAT32" s="397"/>
      <c r="TAU32" s="397"/>
      <c r="TAV32" s="397"/>
      <c r="TAW32" s="397"/>
      <c r="TAX32" s="397"/>
      <c r="TAY32" s="397"/>
      <c r="TAZ32" s="397"/>
      <c r="TBA32" s="397"/>
      <c r="TBB32" s="397"/>
      <c r="TBC32" s="397"/>
      <c r="TBD32" s="397"/>
      <c r="TBE32" s="397"/>
      <c r="TBF32" s="397"/>
      <c r="TBG32" s="397"/>
      <c r="TBH32" s="397"/>
      <c r="TBI32" s="397"/>
      <c r="TBJ32" s="397"/>
      <c r="TBK32" s="397"/>
      <c r="TBL32" s="397"/>
      <c r="TBM32" s="397"/>
      <c r="TBN32" s="397"/>
      <c r="TBO32" s="397"/>
      <c r="TBP32" s="397"/>
      <c r="TBQ32" s="397"/>
      <c r="TBR32" s="397"/>
      <c r="TBS32" s="397"/>
      <c r="TBT32" s="397"/>
      <c r="TBU32" s="397"/>
      <c r="TBV32" s="397"/>
      <c r="TBW32" s="397"/>
      <c r="TBX32" s="397"/>
      <c r="TBY32" s="397"/>
      <c r="TBZ32" s="397"/>
      <c r="TCA32" s="397"/>
      <c r="TCB32" s="397"/>
      <c r="TCC32" s="397"/>
      <c r="TCD32" s="397"/>
      <c r="TCE32" s="397"/>
      <c r="TCF32" s="397"/>
      <c r="TCG32" s="397"/>
      <c r="TCH32" s="397"/>
      <c r="TCI32" s="397"/>
      <c r="TCJ32" s="397"/>
      <c r="TCK32" s="397"/>
      <c r="TCL32" s="397"/>
      <c r="TCM32" s="397"/>
      <c r="TCN32" s="397"/>
      <c r="TCO32" s="397"/>
      <c r="TCP32" s="397"/>
      <c r="TCQ32" s="397"/>
      <c r="TCR32" s="397"/>
      <c r="TCS32" s="397"/>
      <c r="TCT32" s="397"/>
      <c r="TCU32" s="397"/>
      <c r="TCV32" s="397"/>
      <c r="TCW32" s="397"/>
      <c r="TCX32" s="397"/>
      <c r="TCY32" s="397"/>
      <c r="TCZ32" s="397"/>
      <c r="TDA32" s="397"/>
      <c r="TDB32" s="397"/>
      <c r="TDC32" s="397"/>
      <c r="TDD32" s="397"/>
      <c r="TDE32" s="397"/>
      <c r="TDF32" s="397"/>
      <c r="TDG32" s="397"/>
      <c r="TDH32" s="397"/>
      <c r="TDI32" s="397"/>
      <c r="TDJ32" s="397"/>
      <c r="TDK32" s="397"/>
      <c r="TDL32" s="397"/>
      <c r="TDM32" s="397"/>
      <c r="TDN32" s="397"/>
      <c r="TDO32" s="397"/>
      <c r="TDP32" s="397"/>
      <c r="TDQ32" s="397"/>
      <c r="TDR32" s="397"/>
      <c r="TDS32" s="397"/>
      <c r="TDT32" s="397"/>
      <c r="TDU32" s="397"/>
      <c r="TDV32" s="397"/>
      <c r="TDW32" s="397"/>
      <c r="TDX32" s="397"/>
      <c r="TDY32" s="397"/>
      <c r="TDZ32" s="397"/>
      <c r="TEA32" s="397"/>
      <c r="TEB32" s="397"/>
      <c r="TEC32" s="397"/>
      <c r="TED32" s="397"/>
      <c r="TEE32" s="397"/>
      <c r="TEF32" s="397"/>
      <c r="TEG32" s="397"/>
      <c r="TEH32" s="397"/>
      <c r="TEI32" s="397"/>
      <c r="TEJ32" s="397"/>
      <c r="TEK32" s="397"/>
      <c r="TEL32" s="397"/>
      <c r="TEM32" s="397"/>
      <c r="TEN32" s="397"/>
      <c r="TEO32" s="397"/>
      <c r="TEP32" s="397"/>
      <c r="TEQ32" s="397"/>
      <c r="TER32" s="397"/>
      <c r="TES32" s="397"/>
      <c r="TET32" s="397"/>
      <c r="TEU32" s="397"/>
      <c r="TEV32" s="397"/>
      <c r="TEW32" s="397"/>
      <c r="TEX32" s="397"/>
      <c r="TEY32" s="397"/>
      <c r="TEZ32" s="397"/>
      <c r="TFA32" s="397"/>
      <c r="TFB32" s="397"/>
      <c r="TFC32" s="397"/>
      <c r="TFD32" s="397"/>
      <c r="TFE32" s="397"/>
      <c r="TFF32" s="397"/>
      <c r="TFG32" s="397"/>
      <c r="TFH32" s="397"/>
      <c r="TFI32" s="397"/>
      <c r="TFJ32" s="397"/>
      <c r="TFK32" s="397"/>
      <c r="TFL32" s="397"/>
      <c r="TFM32" s="397"/>
      <c r="TFN32" s="397"/>
      <c r="TFO32" s="397"/>
      <c r="TFP32" s="397"/>
      <c r="TFQ32" s="397"/>
      <c r="TFR32" s="397"/>
      <c r="TFS32" s="397"/>
      <c r="TFT32" s="397"/>
      <c r="TFU32" s="397"/>
      <c r="TFV32" s="397"/>
      <c r="TFW32" s="397"/>
      <c r="TFX32" s="397"/>
      <c r="TFY32" s="397"/>
      <c r="TFZ32" s="397"/>
      <c r="TGA32" s="397"/>
      <c r="TGB32" s="397"/>
      <c r="TGC32" s="397"/>
      <c r="TGD32" s="397"/>
      <c r="TGE32" s="397"/>
      <c r="TGF32" s="397"/>
      <c r="TGG32" s="397"/>
      <c r="TGH32" s="397"/>
      <c r="TGI32" s="397"/>
      <c r="TGJ32" s="397"/>
      <c r="TGK32" s="397"/>
      <c r="TGL32" s="397"/>
      <c r="TGM32" s="397"/>
      <c r="TGN32" s="397"/>
      <c r="TGO32" s="397"/>
      <c r="TGP32" s="397"/>
      <c r="TGQ32" s="397"/>
      <c r="TGR32" s="397"/>
      <c r="TGS32" s="397"/>
      <c r="TGT32" s="397"/>
      <c r="TGU32" s="397"/>
      <c r="TGV32" s="397"/>
      <c r="TGW32" s="397"/>
      <c r="TGX32" s="397"/>
      <c r="TGY32" s="397"/>
      <c r="TGZ32" s="397"/>
      <c r="THA32" s="397"/>
      <c r="THB32" s="397"/>
      <c r="THC32" s="397"/>
      <c r="THD32" s="397"/>
      <c r="THE32" s="397"/>
      <c r="THF32" s="397"/>
      <c r="THG32" s="397"/>
      <c r="THH32" s="397"/>
      <c r="THI32" s="397"/>
      <c r="THJ32" s="397"/>
      <c r="THK32" s="397"/>
      <c r="THL32" s="397"/>
      <c r="THM32" s="397"/>
      <c r="THN32" s="397"/>
      <c r="THO32" s="397"/>
      <c r="THP32" s="397"/>
      <c r="THQ32" s="397"/>
      <c r="THR32" s="397"/>
      <c r="THS32" s="397"/>
      <c r="THT32" s="397"/>
      <c r="THU32" s="397"/>
      <c r="THV32" s="397"/>
      <c r="THW32" s="397"/>
      <c r="THX32" s="397"/>
      <c r="THY32" s="397"/>
      <c r="THZ32" s="397"/>
      <c r="TIA32" s="397"/>
      <c r="TIB32" s="397"/>
      <c r="TIC32" s="397"/>
      <c r="TID32" s="397"/>
      <c r="TIE32" s="397"/>
      <c r="TIF32" s="397"/>
      <c r="TIG32" s="397"/>
      <c r="TIH32" s="397"/>
      <c r="TII32" s="397"/>
      <c r="TIJ32" s="397"/>
      <c r="TIK32" s="397"/>
      <c r="TIL32" s="397"/>
      <c r="TIM32" s="397"/>
      <c r="TIN32" s="397"/>
      <c r="TIO32" s="397"/>
      <c r="TIP32" s="397"/>
      <c r="TIQ32" s="397"/>
      <c r="TIR32" s="397"/>
      <c r="TIS32" s="397"/>
      <c r="TIT32" s="397"/>
      <c r="TIU32" s="397"/>
      <c r="TIV32" s="397"/>
      <c r="TIW32" s="397"/>
      <c r="TIX32" s="397"/>
      <c r="TIY32" s="397"/>
      <c r="TIZ32" s="397"/>
      <c r="TJA32" s="397"/>
      <c r="TJB32" s="397"/>
      <c r="TJC32" s="397"/>
      <c r="TJD32" s="397"/>
      <c r="TJE32" s="397"/>
      <c r="TJF32" s="397"/>
      <c r="TJG32" s="397"/>
      <c r="TJH32" s="397"/>
      <c r="TJI32" s="397"/>
      <c r="TJJ32" s="397"/>
      <c r="TJK32" s="397"/>
      <c r="TJL32" s="397"/>
      <c r="TJM32" s="397"/>
      <c r="TJN32" s="397"/>
      <c r="TJO32" s="397"/>
      <c r="TJP32" s="397"/>
      <c r="TJQ32" s="397"/>
      <c r="TJR32" s="397"/>
      <c r="TJS32" s="397"/>
      <c r="TJT32" s="397"/>
      <c r="TJU32" s="397"/>
      <c r="TJV32" s="397"/>
      <c r="TJW32" s="397"/>
      <c r="TJX32" s="397"/>
      <c r="TJY32" s="397"/>
      <c r="TJZ32" s="397"/>
      <c r="TKA32" s="397"/>
      <c r="TKB32" s="397"/>
      <c r="TKC32" s="397"/>
      <c r="TKD32" s="397"/>
      <c r="TKE32" s="397"/>
      <c r="TKF32" s="397"/>
      <c r="TKG32" s="397"/>
      <c r="TKH32" s="397"/>
      <c r="TKI32" s="397"/>
      <c r="TKJ32" s="397"/>
      <c r="TKK32" s="397"/>
      <c r="TKL32" s="397"/>
      <c r="TKM32" s="397"/>
      <c r="TKN32" s="397"/>
      <c r="TKO32" s="397"/>
      <c r="TKP32" s="397"/>
      <c r="TKQ32" s="397"/>
      <c r="TKR32" s="397"/>
      <c r="TKS32" s="397"/>
      <c r="TKT32" s="397"/>
      <c r="TKU32" s="397"/>
      <c r="TKV32" s="397"/>
      <c r="TKW32" s="397"/>
      <c r="TKX32" s="397"/>
      <c r="TKY32" s="397"/>
      <c r="TKZ32" s="397"/>
      <c r="TLA32" s="397"/>
      <c r="TLB32" s="397"/>
      <c r="TLC32" s="397"/>
      <c r="TLD32" s="397"/>
      <c r="TLE32" s="397"/>
      <c r="TLF32" s="397"/>
      <c r="TLG32" s="397"/>
      <c r="TLH32" s="397"/>
      <c r="TLI32" s="397"/>
      <c r="TLJ32" s="397"/>
      <c r="TLK32" s="397"/>
      <c r="TLL32" s="397"/>
      <c r="TLM32" s="397"/>
      <c r="TLN32" s="397"/>
      <c r="TLO32" s="397"/>
      <c r="TLP32" s="397"/>
      <c r="TLQ32" s="397"/>
      <c r="TLR32" s="397"/>
      <c r="TLS32" s="397"/>
      <c r="TLT32" s="397"/>
      <c r="TLU32" s="397"/>
      <c r="TLV32" s="397"/>
      <c r="TLW32" s="397"/>
      <c r="TLX32" s="397"/>
      <c r="TLY32" s="397"/>
      <c r="TLZ32" s="397"/>
      <c r="TMA32" s="397"/>
      <c r="TMB32" s="397"/>
      <c r="TMC32" s="397"/>
      <c r="TMD32" s="397"/>
      <c r="TME32" s="397"/>
      <c r="TMF32" s="397"/>
      <c r="TMG32" s="397"/>
      <c r="TMH32" s="397"/>
      <c r="TMI32" s="397"/>
      <c r="TMJ32" s="397"/>
      <c r="TMK32" s="397"/>
      <c r="TML32" s="397"/>
      <c r="TMM32" s="397"/>
      <c r="TMN32" s="397"/>
      <c r="TMO32" s="397"/>
      <c r="TMP32" s="397"/>
      <c r="TMQ32" s="397"/>
      <c r="TMR32" s="397"/>
      <c r="TMS32" s="397"/>
      <c r="TMT32" s="397"/>
      <c r="TMU32" s="397"/>
      <c r="TMV32" s="397"/>
      <c r="TMW32" s="397"/>
      <c r="TMX32" s="397"/>
      <c r="TMY32" s="397"/>
      <c r="TMZ32" s="397"/>
      <c r="TNA32" s="397"/>
      <c r="TNB32" s="397"/>
      <c r="TNC32" s="397"/>
      <c r="TND32" s="397"/>
      <c r="TNE32" s="397"/>
      <c r="TNF32" s="397"/>
      <c r="TNG32" s="397"/>
      <c r="TNH32" s="397"/>
      <c r="TNI32" s="397"/>
      <c r="TNJ32" s="397"/>
      <c r="TNK32" s="397"/>
      <c r="TNL32" s="397"/>
      <c r="TNM32" s="397"/>
      <c r="TNN32" s="397"/>
      <c r="TNO32" s="397"/>
      <c r="TNP32" s="397"/>
      <c r="TNQ32" s="397"/>
      <c r="TNR32" s="397"/>
      <c r="TNS32" s="397"/>
      <c r="TNT32" s="397"/>
      <c r="TNU32" s="397"/>
      <c r="TNV32" s="397"/>
      <c r="TNW32" s="397"/>
      <c r="TNX32" s="397"/>
      <c r="TNY32" s="397"/>
      <c r="TNZ32" s="397"/>
      <c r="TOA32" s="397"/>
      <c r="TOB32" s="397"/>
      <c r="TOC32" s="397"/>
      <c r="TOD32" s="397"/>
      <c r="TOE32" s="397"/>
      <c r="TOF32" s="397"/>
      <c r="TOG32" s="397"/>
      <c r="TOH32" s="397"/>
      <c r="TOI32" s="397"/>
      <c r="TOJ32" s="397"/>
      <c r="TOK32" s="397"/>
      <c r="TOL32" s="397"/>
      <c r="TOM32" s="397"/>
      <c r="TON32" s="397"/>
      <c r="TOO32" s="397"/>
      <c r="TOP32" s="397"/>
      <c r="TOQ32" s="397"/>
      <c r="TOR32" s="397"/>
      <c r="TOS32" s="397"/>
      <c r="TOT32" s="397"/>
      <c r="TOU32" s="397"/>
      <c r="TOV32" s="397"/>
      <c r="TOW32" s="397"/>
      <c r="TOX32" s="397"/>
      <c r="TOY32" s="397"/>
      <c r="TOZ32" s="397"/>
      <c r="TPA32" s="397"/>
      <c r="TPB32" s="397"/>
      <c r="TPC32" s="397"/>
      <c r="TPD32" s="397"/>
      <c r="TPE32" s="397"/>
      <c r="TPF32" s="397"/>
      <c r="TPG32" s="397"/>
      <c r="TPH32" s="397"/>
      <c r="TPI32" s="397"/>
      <c r="TPJ32" s="397"/>
      <c r="TPK32" s="397"/>
      <c r="TPL32" s="397"/>
      <c r="TPM32" s="397"/>
      <c r="TPN32" s="397"/>
      <c r="TPO32" s="397"/>
      <c r="TPP32" s="397"/>
      <c r="TPQ32" s="397"/>
      <c r="TPR32" s="397"/>
      <c r="TPS32" s="397"/>
      <c r="TPT32" s="397"/>
      <c r="TPU32" s="397"/>
      <c r="TPV32" s="397"/>
      <c r="TPW32" s="397"/>
      <c r="TPX32" s="397"/>
      <c r="TPY32" s="397"/>
      <c r="TPZ32" s="397"/>
      <c r="TQA32" s="397"/>
      <c r="TQB32" s="397"/>
      <c r="TQC32" s="397"/>
      <c r="TQD32" s="397"/>
      <c r="TQE32" s="397"/>
      <c r="TQF32" s="397"/>
      <c r="TQG32" s="397"/>
      <c r="TQH32" s="397"/>
      <c r="TQI32" s="397"/>
      <c r="TQJ32" s="397"/>
      <c r="TQK32" s="397"/>
      <c r="TQL32" s="397"/>
      <c r="TQM32" s="397"/>
      <c r="TQN32" s="397"/>
      <c r="TQO32" s="397"/>
      <c r="TQP32" s="397"/>
      <c r="TQQ32" s="397"/>
      <c r="TQR32" s="397"/>
      <c r="TQS32" s="397"/>
      <c r="TQT32" s="397"/>
      <c r="TQU32" s="397"/>
      <c r="TQV32" s="397"/>
      <c r="TQW32" s="397"/>
      <c r="TQX32" s="397"/>
      <c r="TQY32" s="397"/>
      <c r="TQZ32" s="397"/>
      <c r="TRA32" s="397"/>
      <c r="TRB32" s="397"/>
      <c r="TRC32" s="397"/>
      <c r="TRD32" s="397"/>
      <c r="TRE32" s="397"/>
      <c r="TRF32" s="397"/>
      <c r="TRG32" s="397"/>
      <c r="TRH32" s="397"/>
      <c r="TRI32" s="397"/>
      <c r="TRJ32" s="397"/>
      <c r="TRK32" s="397"/>
      <c r="TRL32" s="397"/>
      <c r="TRM32" s="397"/>
      <c r="TRN32" s="397"/>
      <c r="TRO32" s="397"/>
      <c r="TRP32" s="397"/>
      <c r="TRQ32" s="397"/>
      <c r="TRR32" s="397"/>
      <c r="TRS32" s="397"/>
      <c r="TRT32" s="397"/>
      <c r="TRU32" s="397"/>
      <c r="TRV32" s="397"/>
      <c r="TRW32" s="397"/>
      <c r="TRX32" s="397"/>
      <c r="TRY32" s="397"/>
      <c r="TRZ32" s="397"/>
      <c r="TSA32" s="397"/>
      <c r="TSB32" s="397"/>
      <c r="TSC32" s="397"/>
      <c r="TSD32" s="397"/>
      <c r="TSE32" s="397"/>
      <c r="TSF32" s="397"/>
      <c r="TSG32" s="397"/>
      <c r="TSH32" s="397"/>
      <c r="TSI32" s="397"/>
      <c r="TSJ32" s="397"/>
      <c r="TSK32" s="397"/>
      <c r="TSL32" s="397"/>
      <c r="TSM32" s="397"/>
      <c r="TSN32" s="397"/>
      <c r="TSO32" s="397"/>
      <c r="TSP32" s="397"/>
      <c r="TSQ32" s="397"/>
      <c r="TSR32" s="397"/>
      <c r="TSS32" s="397"/>
      <c r="TST32" s="397"/>
      <c r="TSU32" s="397"/>
      <c r="TSV32" s="397"/>
      <c r="TSW32" s="397"/>
      <c r="TSX32" s="397"/>
      <c r="TSY32" s="397"/>
      <c r="TSZ32" s="397"/>
      <c r="TTA32" s="397"/>
      <c r="TTB32" s="397"/>
      <c r="TTC32" s="397"/>
      <c r="TTD32" s="397"/>
      <c r="TTE32" s="397"/>
      <c r="TTF32" s="397"/>
      <c r="TTG32" s="397"/>
      <c r="TTH32" s="397"/>
      <c r="TTI32" s="397"/>
      <c r="TTJ32" s="397"/>
      <c r="TTK32" s="397"/>
      <c r="TTL32" s="397"/>
      <c r="TTM32" s="397"/>
      <c r="TTN32" s="397"/>
      <c r="TTO32" s="397"/>
      <c r="TTP32" s="397"/>
      <c r="TTQ32" s="397"/>
      <c r="TTR32" s="397"/>
      <c r="TTS32" s="397"/>
      <c r="TTT32" s="397"/>
      <c r="TTU32" s="397"/>
      <c r="TTV32" s="397"/>
      <c r="TTW32" s="397"/>
      <c r="TTX32" s="397"/>
      <c r="TTY32" s="397"/>
      <c r="TTZ32" s="397"/>
      <c r="TUA32" s="397"/>
      <c r="TUB32" s="397"/>
      <c r="TUC32" s="397"/>
      <c r="TUD32" s="397"/>
      <c r="TUE32" s="397"/>
      <c r="TUF32" s="397"/>
      <c r="TUG32" s="397"/>
      <c r="TUH32" s="397"/>
      <c r="TUI32" s="397"/>
      <c r="TUJ32" s="397"/>
      <c r="TUK32" s="397"/>
      <c r="TUL32" s="397"/>
      <c r="TUM32" s="397"/>
      <c r="TUN32" s="397"/>
      <c r="TUO32" s="397"/>
      <c r="TUP32" s="397"/>
      <c r="TUQ32" s="397"/>
      <c r="TUR32" s="397"/>
      <c r="TUS32" s="397"/>
      <c r="TUT32" s="397"/>
      <c r="TUU32" s="397"/>
      <c r="TUV32" s="397"/>
      <c r="TUW32" s="397"/>
      <c r="TUX32" s="397"/>
      <c r="TUY32" s="397"/>
      <c r="TUZ32" s="397"/>
      <c r="TVA32" s="397"/>
      <c r="TVB32" s="397"/>
      <c r="TVC32" s="397"/>
      <c r="TVD32" s="397"/>
      <c r="TVE32" s="397"/>
      <c r="TVF32" s="397"/>
      <c r="TVG32" s="397"/>
      <c r="TVH32" s="397"/>
      <c r="TVI32" s="397"/>
      <c r="TVJ32" s="397"/>
      <c r="TVK32" s="397"/>
      <c r="TVL32" s="397"/>
      <c r="TVM32" s="397"/>
      <c r="TVN32" s="397"/>
      <c r="TVO32" s="397"/>
      <c r="TVP32" s="397"/>
      <c r="TVQ32" s="397"/>
      <c r="TVR32" s="397"/>
      <c r="TVS32" s="397"/>
      <c r="TVT32" s="397"/>
      <c r="TVU32" s="397"/>
      <c r="TVV32" s="397"/>
      <c r="TVW32" s="397"/>
      <c r="TVX32" s="397"/>
      <c r="TVY32" s="397"/>
      <c r="TVZ32" s="397"/>
      <c r="TWA32" s="397"/>
      <c r="TWB32" s="397"/>
      <c r="TWC32" s="397"/>
      <c r="TWD32" s="397"/>
      <c r="TWE32" s="397"/>
      <c r="TWF32" s="397"/>
      <c r="TWG32" s="397"/>
      <c r="TWH32" s="397"/>
      <c r="TWI32" s="397"/>
      <c r="TWJ32" s="397"/>
      <c r="TWK32" s="397"/>
      <c r="TWL32" s="397"/>
      <c r="TWM32" s="397"/>
      <c r="TWN32" s="397"/>
      <c r="TWO32" s="397"/>
      <c r="TWP32" s="397"/>
      <c r="TWQ32" s="397"/>
      <c r="TWR32" s="397"/>
      <c r="TWS32" s="397"/>
      <c r="TWT32" s="397"/>
      <c r="TWU32" s="397"/>
      <c r="TWV32" s="397"/>
      <c r="TWW32" s="397"/>
      <c r="TWX32" s="397"/>
      <c r="TWY32" s="397"/>
      <c r="TWZ32" s="397"/>
      <c r="TXA32" s="397"/>
      <c r="TXB32" s="397"/>
      <c r="TXC32" s="397"/>
      <c r="TXD32" s="397"/>
      <c r="TXE32" s="397"/>
      <c r="TXF32" s="397"/>
      <c r="TXG32" s="397"/>
      <c r="TXH32" s="397"/>
      <c r="TXI32" s="397"/>
      <c r="TXJ32" s="397"/>
      <c r="TXK32" s="397"/>
      <c r="TXL32" s="397"/>
      <c r="TXM32" s="397"/>
      <c r="TXN32" s="397"/>
      <c r="TXO32" s="397"/>
      <c r="TXP32" s="397"/>
      <c r="TXQ32" s="397"/>
      <c r="TXR32" s="397"/>
      <c r="TXS32" s="397"/>
      <c r="TXT32" s="397"/>
      <c r="TXU32" s="397"/>
      <c r="TXV32" s="397"/>
      <c r="TXW32" s="397"/>
      <c r="TXX32" s="397"/>
      <c r="TXY32" s="397"/>
      <c r="TXZ32" s="397"/>
      <c r="TYA32" s="397"/>
      <c r="TYB32" s="397"/>
      <c r="TYC32" s="397"/>
      <c r="TYD32" s="397"/>
      <c r="TYE32" s="397"/>
      <c r="TYF32" s="397"/>
      <c r="TYG32" s="397"/>
      <c r="TYH32" s="397"/>
      <c r="TYI32" s="397"/>
      <c r="TYJ32" s="397"/>
      <c r="TYK32" s="397"/>
      <c r="TYL32" s="397"/>
      <c r="TYM32" s="397"/>
      <c r="TYN32" s="397"/>
      <c r="TYO32" s="397"/>
      <c r="TYP32" s="397"/>
      <c r="TYQ32" s="397"/>
      <c r="TYR32" s="397"/>
      <c r="TYS32" s="397"/>
      <c r="TYT32" s="397"/>
      <c r="TYU32" s="397"/>
      <c r="TYV32" s="397"/>
      <c r="TYW32" s="397"/>
      <c r="TYX32" s="397"/>
      <c r="TYY32" s="397"/>
      <c r="TYZ32" s="397"/>
      <c r="TZA32" s="397"/>
      <c r="TZB32" s="397"/>
      <c r="TZC32" s="397"/>
      <c r="TZD32" s="397"/>
      <c r="TZE32" s="397"/>
      <c r="TZF32" s="397"/>
      <c r="TZG32" s="397"/>
      <c r="TZH32" s="397"/>
      <c r="TZI32" s="397"/>
      <c r="TZJ32" s="397"/>
      <c r="TZK32" s="397"/>
      <c r="TZL32" s="397"/>
      <c r="TZM32" s="397"/>
      <c r="TZN32" s="397"/>
      <c r="TZO32" s="397"/>
      <c r="TZP32" s="397"/>
      <c r="TZQ32" s="397"/>
      <c r="TZR32" s="397"/>
      <c r="TZS32" s="397"/>
      <c r="TZT32" s="397"/>
      <c r="TZU32" s="397"/>
      <c r="TZV32" s="397"/>
      <c r="TZW32" s="397"/>
      <c r="TZX32" s="397"/>
      <c r="TZY32" s="397"/>
      <c r="TZZ32" s="397"/>
      <c r="UAA32" s="397"/>
      <c r="UAB32" s="397"/>
      <c r="UAC32" s="397"/>
      <c r="UAD32" s="397"/>
      <c r="UAE32" s="397"/>
      <c r="UAF32" s="397"/>
      <c r="UAG32" s="397"/>
      <c r="UAH32" s="397"/>
      <c r="UAI32" s="397"/>
      <c r="UAJ32" s="397"/>
      <c r="UAK32" s="397"/>
      <c r="UAL32" s="397"/>
      <c r="UAM32" s="397"/>
      <c r="UAN32" s="397"/>
      <c r="UAO32" s="397"/>
      <c r="UAP32" s="397"/>
      <c r="UAQ32" s="397"/>
      <c r="UAR32" s="397"/>
      <c r="UAS32" s="397"/>
      <c r="UAT32" s="397"/>
      <c r="UAU32" s="397"/>
      <c r="UAV32" s="397"/>
      <c r="UAW32" s="397"/>
      <c r="UAX32" s="397"/>
      <c r="UAY32" s="397"/>
      <c r="UAZ32" s="397"/>
      <c r="UBA32" s="397"/>
      <c r="UBB32" s="397"/>
      <c r="UBC32" s="397"/>
      <c r="UBD32" s="397"/>
      <c r="UBE32" s="397"/>
      <c r="UBF32" s="397"/>
      <c r="UBG32" s="397"/>
      <c r="UBH32" s="397"/>
      <c r="UBI32" s="397"/>
      <c r="UBJ32" s="397"/>
      <c r="UBK32" s="397"/>
      <c r="UBL32" s="397"/>
      <c r="UBM32" s="397"/>
      <c r="UBN32" s="397"/>
      <c r="UBO32" s="397"/>
      <c r="UBP32" s="397"/>
      <c r="UBQ32" s="397"/>
      <c r="UBR32" s="397"/>
      <c r="UBS32" s="397"/>
      <c r="UBT32" s="397"/>
      <c r="UBU32" s="397"/>
      <c r="UBV32" s="397"/>
      <c r="UBW32" s="397"/>
      <c r="UBX32" s="397"/>
      <c r="UBY32" s="397"/>
      <c r="UBZ32" s="397"/>
      <c r="UCA32" s="397"/>
      <c r="UCB32" s="397"/>
      <c r="UCC32" s="397"/>
      <c r="UCD32" s="397"/>
      <c r="UCE32" s="397"/>
      <c r="UCF32" s="397"/>
      <c r="UCG32" s="397"/>
      <c r="UCH32" s="397"/>
      <c r="UCI32" s="397"/>
      <c r="UCJ32" s="397"/>
      <c r="UCK32" s="397"/>
      <c r="UCL32" s="397"/>
      <c r="UCM32" s="397"/>
      <c r="UCN32" s="397"/>
      <c r="UCO32" s="397"/>
      <c r="UCP32" s="397"/>
      <c r="UCQ32" s="397"/>
      <c r="UCR32" s="397"/>
      <c r="UCS32" s="397"/>
      <c r="UCT32" s="397"/>
      <c r="UCU32" s="397"/>
      <c r="UCV32" s="397"/>
      <c r="UCW32" s="397"/>
      <c r="UCX32" s="397"/>
      <c r="UCY32" s="397"/>
      <c r="UCZ32" s="397"/>
      <c r="UDA32" s="397"/>
      <c r="UDB32" s="397"/>
      <c r="UDC32" s="397"/>
      <c r="UDD32" s="397"/>
      <c r="UDE32" s="397"/>
      <c r="UDF32" s="397"/>
      <c r="UDG32" s="397"/>
      <c r="UDH32" s="397"/>
      <c r="UDI32" s="397"/>
      <c r="UDJ32" s="397"/>
      <c r="UDK32" s="397"/>
      <c r="UDL32" s="397"/>
      <c r="UDM32" s="397"/>
      <c r="UDN32" s="397"/>
      <c r="UDO32" s="397"/>
      <c r="UDP32" s="397"/>
      <c r="UDQ32" s="397"/>
      <c r="UDR32" s="397"/>
      <c r="UDS32" s="397"/>
      <c r="UDT32" s="397"/>
      <c r="UDU32" s="397"/>
      <c r="UDV32" s="397"/>
      <c r="UDW32" s="397"/>
      <c r="UDX32" s="397"/>
      <c r="UDY32" s="397"/>
      <c r="UDZ32" s="397"/>
      <c r="UEA32" s="397"/>
      <c r="UEB32" s="397"/>
      <c r="UEC32" s="397"/>
      <c r="UED32" s="397"/>
      <c r="UEE32" s="397"/>
      <c r="UEF32" s="397"/>
      <c r="UEG32" s="397"/>
      <c r="UEH32" s="397"/>
      <c r="UEI32" s="397"/>
      <c r="UEJ32" s="397"/>
      <c r="UEK32" s="397"/>
      <c r="UEL32" s="397"/>
      <c r="UEM32" s="397"/>
      <c r="UEN32" s="397"/>
      <c r="UEO32" s="397"/>
      <c r="UEP32" s="397"/>
      <c r="UEQ32" s="397"/>
      <c r="UER32" s="397"/>
      <c r="UES32" s="397"/>
      <c r="UET32" s="397"/>
      <c r="UEU32" s="397"/>
      <c r="UEV32" s="397"/>
      <c r="UEW32" s="397"/>
      <c r="UEX32" s="397"/>
      <c r="UEY32" s="397"/>
      <c r="UEZ32" s="397"/>
      <c r="UFA32" s="397"/>
      <c r="UFB32" s="397"/>
      <c r="UFC32" s="397"/>
      <c r="UFD32" s="397"/>
      <c r="UFE32" s="397"/>
      <c r="UFF32" s="397"/>
      <c r="UFG32" s="397"/>
      <c r="UFH32" s="397"/>
      <c r="UFI32" s="397"/>
      <c r="UFJ32" s="397"/>
      <c r="UFK32" s="397"/>
      <c r="UFL32" s="397"/>
      <c r="UFM32" s="397"/>
      <c r="UFN32" s="397"/>
      <c r="UFO32" s="397"/>
      <c r="UFP32" s="397"/>
      <c r="UFQ32" s="397"/>
      <c r="UFR32" s="397"/>
      <c r="UFS32" s="397"/>
      <c r="UFT32" s="397"/>
      <c r="UFU32" s="397"/>
      <c r="UFV32" s="397"/>
      <c r="UFW32" s="397"/>
      <c r="UFX32" s="397"/>
      <c r="UFY32" s="397"/>
      <c r="UFZ32" s="397"/>
      <c r="UGA32" s="397"/>
      <c r="UGB32" s="397"/>
      <c r="UGC32" s="397"/>
      <c r="UGD32" s="397"/>
      <c r="UGE32" s="397"/>
      <c r="UGF32" s="397"/>
      <c r="UGG32" s="397"/>
      <c r="UGH32" s="397"/>
      <c r="UGI32" s="397"/>
      <c r="UGJ32" s="397"/>
      <c r="UGK32" s="397"/>
      <c r="UGL32" s="397"/>
      <c r="UGM32" s="397"/>
      <c r="UGN32" s="397"/>
      <c r="UGO32" s="397"/>
      <c r="UGP32" s="397"/>
      <c r="UGQ32" s="397"/>
      <c r="UGR32" s="397"/>
      <c r="UGS32" s="397"/>
      <c r="UGT32" s="397"/>
      <c r="UGU32" s="397"/>
      <c r="UGV32" s="397"/>
      <c r="UGW32" s="397"/>
      <c r="UGX32" s="397"/>
      <c r="UGY32" s="397"/>
      <c r="UGZ32" s="397"/>
      <c r="UHA32" s="397"/>
      <c r="UHB32" s="397"/>
      <c r="UHC32" s="397"/>
      <c r="UHD32" s="397"/>
      <c r="UHE32" s="397"/>
      <c r="UHF32" s="397"/>
      <c r="UHG32" s="397"/>
      <c r="UHH32" s="397"/>
      <c r="UHI32" s="397"/>
      <c r="UHJ32" s="397"/>
      <c r="UHK32" s="397"/>
      <c r="UHL32" s="397"/>
      <c r="UHM32" s="397"/>
      <c r="UHN32" s="397"/>
      <c r="UHO32" s="397"/>
      <c r="UHP32" s="397"/>
      <c r="UHQ32" s="397"/>
      <c r="UHR32" s="397"/>
      <c r="UHS32" s="397"/>
      <c r="UHT32" s="397"/>
      <c r="UHU32" s="397"/>
      <c r="UHV32" s="397"/>
      <c r="UHW32" s="397"/>
      <c r="UHX32" s="397"/>
      <c r="UHY32" s="397"/>
      <c r="UHZ32" s="397"/>
      <c r="UIA32" s="397"/>
      <c r="UIB32" s="397"/>
      <c r="UIC32" s="397"/>
      <c r="UID32" s="397"/>
      <c r="UIE32" s="397"/>
      <c r="UIF32" s="397"/>
      <c r="UIG32" s="397"/>
      <c r="UIH32" s="397"/>
      <c r="UII32" s="397"/>
      <c r="UIJ32" s="397"/>
      <c r="UIK32" s="397"/>
      <c r="UIL32" s="397"/>
      <c r="UIM32" s="397"/>
      <c r="UIN32" s="397"/>
      <c r="UIO32" s="397"/>
      <c r="UIP32" s="397"/>
      <c r="UIQ32" s="397"/>
      <c r="UIR32" s="397"/>
      <c r="UIS32" s="397"/>
      <c r="UIT32" s="397"/>
      <c r="UIU32" s="397"/>
      <c r="UIV32" s="397"/>
      <c r="UIW32" s="397"/>
      <c r="UIX32" s="397"/>
      <c r="UIY32" s="397"/>
      <c r="UIZ32" s="397"/>
      <c r="UJA32" s="397"/>
      <c r="UJB32" s="397"/>
      <c r="UJC32" s="397"/>
      <c r="UJD32" s="397"/>
      <c r="UJE32" s="397"/>
      <c r="UJF32" s="397"/>
      <c r="UJG32" s="397"/>
      <c r="UJH32" s="397"/>
      <c r="UJI32" s="397"/>
      <c r="UJJ32" s="397"/>
      <c r="UJK32" s="397"/>
      <c r="UJL32" s="397"/>
      <c r="UJM32" s="397"/>
      <c r="UJN32" s="397"/>
      <c r="UJO32" s="397"/>
      <c r="UJP32" s="397"/>
      <c r="UJQ32" s="397"/>
      <c r="UJR32" s="397"/>
      <c r="UJS32" s="397"/>
      <c r="UJT32" s="397"/>
      <c r="UJU32" s="397"/>
      <c r="UJV32" s="397"/>
      <c r="UJW32" s="397"/>
      <c r="UJX32" s="397"/>
      <c r="UJY32" s="397"/>
      <c r="UJZ32" s="397"/>
      <c r="UKA32" s="397"/>
      <c r="UKB32" s="397"/>
      <c r="UKC32" s="397"/>
      <c r="UKD32" s="397"/>
      <c r="UKE32" s="397"/>
      <c r="UKF32" s="397"/>
      <c r="UKG32" s="397"/>
      <c r="UKH32" s="397"/>
      <c r="UKI32" s="397"/>
      <c r="UKJ32" s="397"/>
      <c r="UKK32" s="397"/>
      <c r="UKL32" s="397"/>
      <c r="UKM32" s="397"/>
      <c r="UKN32" s="397"/>
      <c r="UKO32" s="397"/>
      <c r="UKP32" s="397"/>
      <c r="UKQ32" s="397"/>
      <c r="UKR32" s="397"/>
      <c r="UKS32" s="397"/>
      <c r="UKT32" s="397"/>
      <c r="UKU32" s="397"/>
      <c r="UKV32" s="397"/>
      <c r="UKW32" s="397"/>
      <c r="UKX32" s="397"/>
      <c r="UKY32" s="397"/>
      <c r="UKZ32" s="397"/>
      <c r="ULA32" s="397"/>
      <c r="ULB32" s="397"/>
      <c r="ULC32" s="397"/>
      <c r="ULD32" s="397"/>
      <c r="ULE32" s="397"/>
      <c r="ULF32" s="397"/>
      <c r="ULG32" s="397"/>
      <c r="ULH32" s="397"/>
      <c r="ULI32" s="397"/>
      <c r="ULJ32" s="397"/>
      <c r="ULK32" s="397"/>
      <c r="ULL32" s="397"/>
      <c r="ULM32" s="397"/>
      <c r="ULN32" s="397"/>
      <c r="ULO32" s="397"/>
      <c r="ULP32" s="397"/>
      <c r="ULQ32" s="397"/>
      <c r="ULR32" s="397"/>
      <c r="ULS32" s="397"/>
      <c r="ULT32" s="397"/>
      <c r="ULU32" s="397"/>
      <c r="ULV32" s="397"/>
      <c r="ULW32" s="397"/>
      <c r="ULX32" s="397"/>
      <c r="ULY32" s="397"/>
      <c r="ULZ32" s="397"/>
      <c r="UMA32" s="397"/>
      <c r="UMB32" s="397"/>
      <c r="UMC32" s="397"/>
      <c r="UMD32" s="397"/>
      <c r="UME32" s="397"/>
      <c r="UMF32" s="397"/>
      <c r="UMG32" s="397"/>
      <c r="UMH32" s="397"/>
      <c r="UMI32" s="397"/>
      <c r="UMJ32" s="397"/>
      <c r="UMK32" s="397"/>
      <c r="UML32" s="397"/>
      <c r="UMM32" s="397"/>
      <c r="UMN32" s="397"/>
      <c r="UMO32" s="397"/>
      <c r="UMP32" s="397"/>
      <c r="UMQ32" s="397"/>
      <c r="UMR32" s="397"/>
      <c r="UMS32" s="397"/>
      <c r="UMT32" s="397"/>
      <c r="UMU32" s="397"/>
      <c r="UMV32" s="397"/>
      <c r="UMW32" s="397"/>
      <c r="UMX32" s="397"/>
      <c r="UMY32" s="397"/>
      <c r="UMZ32" s="397"/>
      <c r="UNA32" s="397"/>
      <c r="UNB32" s="397"/>
      <c r="UNC32" s="397"/>
      <c r="UND32" s="397"/>
      <c r="UNE32" s="397"/>
      <c r="UNF32" s="397"/>
      <c r="UNG32" s="397"/>
      <c r="UNH32" s="397"/>
      <c r="UNI32" s="397"/>
      <c r="UNJ32" s="397"/>
      <c r="UNK32" s="397"/>
      <c r="UNL32" s="397"/>
      <c r="UNM32" s="397"/>
      <c r="UNN32" s="397"/>
      <c r="UNO32" s="397"/>
      <c r="UNP32" s="397"/>
      <c r="UNQ32" s="397"/>
      <c r="UNR32" s="397"/>
      <c r="UNS32" s="397"/>
      <c r="UNT32" s="397"/>
      <c r="UNU32" s="397"/>
      <c r="UNV32" s="397"/>
      <c r="UNW32" s="397"/>
      <c r="UNX32" s="397"/>
      <c r="UNY32" s="397"/>
      <c r="UNZ32" s="397"/>
      <c r="UOA32" s="397"/>
      <c r="UOB32" s="397"/>
      <c r="UOC32" s="397"/>
      <c r="UOD32" s="397"/>
      <c r="UOE32" s="397"/>
      <c r="UOF32" s="397"/>
      <c r="UOG32" s="397"/>
      <c r="UOH32" s="397"/>
      <c r="UOI32" s="397"/>
      <c r="UOJ32" s="397"/>
      <c r="UOK32" s="397"/>
      <c r="UOL32" s="397"/>
      <c r="UOM32" s="397"/>
      <c r="UON32" s="397"/>
      <c r="UOO32" s="397"/>
      <c r="UOP32" s="397"/>
      <c r="UOQ32" s="397"/>
      <c r="UOR32" s="397"/>
      <c r="UOS32" s="397"/>
      <c r="UOT32" s="397"/>
      <c r="UOU32" s="397"/>
      <c r="UOV32" s="397"/>
      <c r="UOW32" s="397"/>
      <c r="UOX32" s="397"/>
      <c r="UOY32" s="397"/>
      <c r="UOZ32" s="397"/>
      <c r="UPA32" s="397"/>
      <c r="UPB32" s="397"/>
      <c r="UPC32" s="397"/>
      <c r="UPD32" s="397"/>
      <c r="UPE32" s="397"/>
      <c r="UPF32" s="397"/>
      <c r="UPG32" s="397"/>
      <c r="UPH32" s="397"/>
      <c r="UPI32" s="397"/>
      <c r="UPJ32" s="397"/>
      <c r="UPK32" s="397"/>
      <c r="UPL32" s="397"/>
      <c r="UPM32" s="397"/>
      <c r="UPN32" s="397"/>
      <c r="UPO32" s="397"/>
      <c r="UPP32" s="397"/>
      <c r="UPQ32" s="397"/>
      <c r="UPR32" s="397"/>
      <c r="UPS32" s="397"/>
      <c r="UPT32" s="397"/>
      <c r="UPU32" s="397"/>
      <c r="UPV32" s="397"/>
      <c r="UPW32" s="397"/>
      <c r="UPX32" s="397"/>
      <c r="UPY32" s="397"/>
      <c r="UPZ32" s="397"/>
      <c r="UQA32" s="397"/>
      <c r="UQB32" s="397"/>
      <c r="UQC32" s="397"/>
      <c r="UQD32" s="397"/>
      <c r="UQE32" s="397"/>
      <c r="UQF32" s="397"/>
      <c r="UQG32" s="397"/>
      <c r="UQH32" s="397"/>
      <c r="UQI32" s="397"/>
      <c r="UQJ32" s="397"/>
      <c r="UQK32" s="397"/>
      <c r="UQL32" s="397"/>
      <c r="UQM32" s="397"/>
      <c r="UQN32" s="397"/>
      <c r="UQO32" s="397"/>
      <c r="UQP32" s="397"/>
      <c r="UQQ32" s="397"/>
      <c r="UQR32" s="397"/>
      <c r="UQS32" s="397"/>
      <c r="UQT32" s="397"/>
      <c r="UQU32" s="397"/>
      <c r="UQV32" s="397"/>
      <c r="UQW32" s="397"/>
      <c r="UQX32" s="397"/>
      <c r="UQY32" s="397"/>
      <c r="UQZ32" s="397"/>
      <c r="URA32" s="397"/>
      <c r="URB32" s="397"/>
      <c r="URC32" s="397"/>
      <c r="URD32" s="397"/>
      <c r="URE32" s="397"/>
      <c r="URF32" s="397"/>
      <c r="URG32" s="397"/>
      <c r="URH32" s="397"/>
      <c r="URI32" s="397"/>
      <c r="URJ32" s="397"/>
      <c r="URK32" s="397"/>
      <c r="URL32" s="397"/>
      <c r="URM32" s="397"/>
      <c r="URN32" s="397"/>
      <c r="URO32" s="397"/>
      <c r="URP32" s="397"/>
      <c r="URQ32" s="397"/>
      <c r="URR32" s="397"/>
      <c r="URS32" s="397"/>
      <c r="URT32" s="397"/>
      <c r="URU32" s="397"/>
      <c r="URV32" s="397"/>
      <c r="URW32" s="397"/>
      <c r="URX32" s="397"/>
      <c r="URY32" s="397"/>
      <c r="URZ32" s="397"/>
      <c r="USA32" s="397"/>
      <c r="USB32" s="397"/>
      <c r="USC32" s="397"/>
      <c r="USD32" s="397"/>
      <c r="USE32" s="397"/>
      <c r="USF32" s="397"/>
      <c r="USG32" s="397"/>
      <c r="USH32" s="397"/>
      <c r="USI32" s="397"/>
      <c r="USJ32" s="397"/>
      <c r="USK32" s="397"/>
      <c r="USL32" s="397"/>
      <c r="USM32" s="397"/>
      <c r="USN32" s="397"/>
      <c r="USO32" s="397"/>
      <c r="USP32" s="397"/>
      <c r="USQ32" s="397"/>
      <c r="USR32" s="397"/>
      <c r="USS32" s="397"/>
      <c r="UST32" s="397"/>
      <c r="USU32" s="397"/>
      <c r="USV32" s="397"/>
      <c r="USW32" s="397"/>
      <c r="USX32" s="397"/>
      <c r="USY32" s="397"/>
      <c r="USZ32" s="397"/>
      <c r="UTA32" s="397"/>
      <c r="UTB32" s="397"/>
      <c r="UTC32" s="397"/>
      <c r="UTD32" s="397"/>
      <c r="UTE32" s="397"/>
      <c r="UTF32" s="397"/>
      <c r="UTG32" s="397"/>
      <c r="UTH32" s="397"/>
      <c r="UTI32" s="397"/>
      <c r="UTJ32" s="397"/>
      <c r="UTK32" s="397"/>
      <c r="UTL32" s="397"/>
      <c r="UTM32" s="397"/>
      <c r="UTN32" s="397"/>
      <c r="UTO32" s="397"/>
      <c r="UTP32" s="397"/>
      <c r="UTQ32" s="397"/>
      <c r="UTR32" s="397"/>
      <c r="UTS32" s="397"/>
      <c r="UTT32" s="397"/>
      <c r="UTU32" s="397"/>
      <c r="UTV32" s="397"/>
      <c r="UTW32" s="397"/>
      <c r="UTX32" s="397"/>
      <c r="UTY32" s="397"/>
      <c r="UTZ32" s="397"/>
      <c r="UUA32" s="397"/>
      <c r="UUB32" s="397"/>
      <c r="UUC32" s="397"/>
      <c r="UUD32" s="397"/>
      <c r="UUE32" s="397"/>
      <c r="UUF32" s="397"/>
      <c r="UUG32" s="397"/>
      <c r="UUH32" s="397"/>
      <c r="UUI32" s="397"/>
      <c r="UUJ32" s="397"/>
      <c r="UUK32" s="397"/>
      <c r="UUL32" s="397"/>
      <c r="UUM32" s="397"/>
      <c r="UUN32" s="397"/>
      <c r="UUO32" s="397"/>
      <c r="UUP32" s="397"/>
      <c r="UUQ32" s="397"/>
      <c r="UUR32" s="397"/>
      <c r="UUS32" s="397"/>
      <c r="UUT32" s="397"/>
      <c r="UUU32" s="397"/>
      <c r="UUV32" s="397"/>
      <c r="UUW32" s="397"/>
      <c r="UUX32" s="397"/>
      <c r="UUY32" s="397"/>
      <c r="UUZ32" s="397"/>
      <c r="UVA32" s="397"/>
      <c r="UVB32" s="397"/>
      <c r="UVC32" s="397"/>
      <c r="UVD32" s="397"/>
      <c r="UVE32" s="397"/>
      <c r="UVF32" s="397"/>
      <c r="UVG32" s="397"/>
      <c r="UVH32" s="397"/>
      <c r="UVI32" s="397"/>
      <c r="UVJ32" s="397"/>
      <c r="UVK32" s="397"/>
      <c r="UVL32" s="397"/>
      <c r="UVM32" s="397"/>
      <c r="UVN32" s="397"/>
      <c r="UVO32" s="397"/>
      <c r="UVP32" s="397"/>
      <c r="UVQ32" s="397"/>
      <c r="UVR32" s="397"/>
      <c r="UVS32" s="397"/>
      <c r="UVT32" s="397"/>
      <c r="UVU32" s="397"/>
      <c r="UVV32" s="397"/>
      <c r="UVW32" s="397"/>
      <c r="UVX32" s="397"/>
      <c r="UVY32" s="397"/>
      <c r="UVZ32" s="397"/>
      <c r="UWA32" s="397"/>
      <c r="UWB32" s="397"/>
      <c r="UWC32" s="397"/>
      <c r="UWD32" s="397"/>
      <c r="UWE32" s="397"/>
      <c r="UWF32" s="397"/>
      <c r="UWG32" s="397"/>
      <c r="UWH32" s="397"/>
      <c r="UWI32" s="397"/>
      <c r="UWJ32" s="397"/>
      <c r="UWK32" s="397"/>
      <c r="UWL32" s="397"/>
      <c r="UWM32" s="397"/>
      <c r="UWN32" s="397"/>
      <c r="UWO32" s="397"/>
      <c r="UWP32" s="397"/>
      <c r="UWQ32" s="397"/>
      <c r="UWR32" s="397"/>
      <c r="UWS32" s="397"/>
      <c r="UWT32" s="397"/>
      <c r="UWU32" s="397"/>
      <c r="UWV32" s="397"/>
      <c r="UWW32" s="397"/>
      <c r="UWX32" s="397"/>
      <c r="UWY32" s="397"/>
      <c r="UWZ32" s="397"/>
      <c r="UXA32" s="397"/>
      <c r="UXB32" s="397"/>
      <c r="UXC32" s="397"/>
      <c r="UXD32" s="397"/>
      <c r="UXE32" s="397"/>
      <c r="UXF32" s="397"/>
      <c r="UXG32" s="397"/>
      <c r="UXH32" s="397"/>
      <c r="UXI32" s="397"/>
      <c r="UXJ32" s="397"/>
      <c r="UXK32" s="397"/>
      <c r="UXL32" s="397"/>
      <c r="UXM32" s="397"/>
      <c r="UXN32" s="397"/>
      <c r="UXO32" s="397"/>
      <c r="UXP32" s="397"/>
      <c r="UXQ32" s="397"/>
      <c r="UXR32" s="397"/>
      <c r="UXS32" s="397"/>
      <c r="UXT32" s="397"/>
      <c r="UXU32" s="397"/>
      <c r="UXV32" s="397"/>
      <c r="UXW32" s="397"/>
      <c r="UXX32" s="397"/>
      <c r="UXY32" s="397"/>
      <c r="UXZ32" s="397"/>
      <c r="UYA32" s="397"/>
      <c r="UYB32" s="397"/>
      <c r="UYC32" s="397"/>
      <c r="UYD32" s="397"/>
      <c r="UYE32" s="397"/>
      <c r="UYF32" s="397"/>
      <c r="UYG32" s="397"/>
      <c r="UYH32" s="397"/>
      <c r="UYI32" s="397"/>
      <c r="UYJ32" s="397"/>
      <c r="UYK32" s="397"/>
      <c r="UYL32" s="397"/>
      <c r="UYM32" s="397"/>
      <c r="UYN32" s="397"/>
      <c r="UYO32" s="397"/>
      <c r="UYP32" s="397"/>
      <c r="UYQ32" s="397"/>
      <c r="UYR32" s="397"/>
      <c r="UYS32" s="397"/>
      <c r="UYT32" s="397"/>
      <c r="UYU32" s="397"/>
      <c r="UYV32" s="397"/>
      <c r="UYW32" s="397"/>
      <c r="UYX32" s="397"/>
      <c r="UYY32" s="397"/>
      <c r="UYZ32" s="397"/>
      <c r="UZA32" s="397"/>
      <c r="UZB32" s="397"/>
      <c r="UZC32" s="397"/>
      <c r="UZD32" s="397"/>
      <c r="UZE32" s="397"/>
      <c r="UZF32" s="397"/>
      <c r="UZG32" s="397"/>
      <c r="UZH32" s="397"/>
      <c r="UZI32" s="397"/>
      <c r="UZJ32" s="397"/>
      <c r="UZK32" s="397"/>
      <c r="UZL32" s="397"/>
      <c r="UZM32" s="397"/>
      <c r="UZN32" s="397"/>
      <c r="UZO32" s="397"/>
      <c r="UZP32" s="397"/>
      <c r="UZQ32" s="397"/>
      <c r="UZR32" s="397"/>
      <c r="UZS32" s="397"/>
      <c r="UZT32" s="397"/>
      <c r="UZU32" s="397"/>
      <c r="UZV32" s="397"/>
      <c r="UZW32" s="397"/>
      <c r="UZX32" s="397"/>
      <c r="UZY32" s="397"/>
      <c r="UZZ32" s="397"/>
      <c r="VAA32" s="397"/>
      <c r="VAB32" s="397"/>
      <c r="VAC32" s="397"/>
      <c r="VAD32" s="397"/>
      <c r="VAE32" s="397"/>
      <c r="VAF32" s="397"/>
      <c r="VAG32" s="397"/>
      <c r="VAH32" s="397"/>
      <c r="VAI32" s="397"/>
      <c r="VAJ32" s="397"/>
      <c r="VAK32" s="397"/>
      <c r="VAL32" s="397"/>
      <c r="VAM32" s="397"/>
      <c r="VAN32" s="397"/>
      <c r="VAO32" s="397"/>
      <c r="VAP32" s="397"/>
      <c r="VAQ32" s="397"/>
      <c r="VAR32" s="397"/>
      <c r="VAS32" s="397"/>
      <c r="VAT32" s="397"/>
      <c r="VAU32" s="397"/>
      <c r="VAV32" s="397"/>
      <c r="VAW32" s="397"/>
      <c r="VAX32" s="397"/>
      <c r="VAY32" s="397"/>
      <c r="VAZ32" s="397"/>
      <c r="VBA32" s="397"/>
      <c r="VBB32" s="397"/>
      <c r="VBC32" s="397"/>
      <c r="VBD32" s="397"/>
      <c r="VBE32" s="397"/>
      <c r="VBF32" s="397"/>
      <c r="VBG32" s="397"/>
      <c r="VBH32" s="397"/>
      <c r="VBI32" s="397"/>
      <c r="VBJ32" s="397"/>
      <c r="VBK32" s="397"/>
      <c r="VBL32" s="397"/>
      <c r="VBM32" s="397"/>
      <c r="VBN32" s="397"/>
      <c r="VBO32" s="397"/>
      <c r="VBP32" s="397"/>
      <c r="VBQ32" s="397"/>
      <c r="VBR32" s="397"/>
      <c r="VBS32" s="397"/>
      <c r="VBT32" s="397"/>
      <c r="VBU32" s="397"/>
      <c r="VBV32" s="397"/>
      <c r="VBW32" s="397"/>
      <c r="VBX32" s="397"/>
      <c r="VBY32" s="397"/>
      <c r="VBZ32" s="397"/>
      <c r="VCA32" s="397"/>
      <c r="VCB32" s="397"/>
      <c r="VCC32" s="397"/>
      <c r="VCD32" s="397"/>
      <c r="VCE32" s="397"/>
      <c r="VCF32" s="397"/>
      <c r="VCG32" s="397"/>
      <c r="VCH32" s="397"/>
      <c r="VCI32" s="397"/>
      <c r="VCJ32" s="397"/>
      <c r="VCK32" s="397"/>
      <c r="VCL32" s="397"/>
      <c r="VCM32" s="397"/>
      <c r="VCN32" s="397"/>
      <c r="VCO32" s="397"/>
      <c r="VCP32" s="397"/>
      <c r="VCQ32" s="397"/>
      <c r="VCR32" s="397"/>
      <c r="VCS32" s="397"/>
      <c r="VCT32" s="397"/>
      <c r="VCU32" s="397"/>
      <c r="VCV32" s="397"/>
      <c r="VCW32" s="397"/>
      <c r="VCX32" s="397"/>
      <c r="VCY32" s="397"/>
      <c r="VCZ32" s="397"/>
      <c r="VDA32" s="397"/>
      <c r="VDB32" s="397"/>
      <c r="VDC32" s="397"/>
      <c r="VDD32" s="397"/>
      <c r="VDE32" s="397"/>
      <c r="VDF32" s="397"/>
      <c r="VDG32" s="397"/>
      <c r="VDH32" s="397"/>
      <c r="VDI32" s="397"/>
      <c r="VDJ32" s="397"/>
      <c r="VDK32" s="397"/>
      <c r="VDL32" s="397"/>
      <c r="VDM32" s="397"/>
      <c r="VDN32" s="397"/>
      <c r="VDO32" s="397"/>
      <c r="VDP32" s="397"/>
      <c r="VDQ32" s="397"/>
      <c r="VDR32" s="397"/>
      <c r="VDS32" s="397"/>
      <c r="VDT32" s="397"/>
      <c r="VDU32" s="397"/>
      <c r="VDV32" s="397"/>
      <c r="VDW32" s="397"/>
      <c r="VDX32" s="397"/>
      <c r="VDY32" s="397"/>
      <c r="VDZ32" s="397"/>
      <c r="VEA32" s="397"/>
      <c r="VEB32" s="397"/>
      <c r="VEC32" s="397"/>
      <c r="VED32" s="397"/>
      <c r="VEE32" s="397"/>
      <c r="VEF32" s="397"/>
      <c r="VEG32" s="397"/>
      <c r="VEH32" s="397"/>
      <c r="VEI32" s="397"/>
      <c r="VEJ32" s="397"/>
      <c r="VEK32" s="397"/>
      <c r="VEL32" s="397"/>
      <c r="VEM32" s="397"/>
      <c r="VEN32" s="397"/>
      <c r="VEO32" s="397"/>
      <c r="VEP32" s="397"/>
      <c r="VEQ32" s="397"/>
      <c r="VER32" s="397"/>
      <c r="VES32" s="397"/>
      <c r="VET32" s="397"/>
      <c r="VEU32" s="397"/>
      <c r="VEV32" s="397"/>
      <c r="VEW32" s="397"/>
      <c r="VEX32" s="397"/>
      <c r="VEY32" s="397"/>
      <c r="VEZ32" s="397"/>
      <c r="VFA32" s="397"/>
      <c r="VFB32" s="397"/>
      <c r="VFC32" s="397"/>
      <c r="VFD32" s="397"/>
      <c r="VFE32" s="397"/>
      <c r="VFF32" s="397"/>
      <c r="VFG32" s="397"/>
      <c r="VFH32" s="397"/>
      <c r="VFI32" s="397"/>
      <c r="VFJ32" s="397"/>
      <c r="VFK32" s="397"/>
      <c r="VFL32" s="397"/>
      <c r="VFM32" s="397"/>
      <c r="VFN32" s="397"/>
      <c r="VFO32" s="397"/>
      <c r="VFP32" s="397"/>
      <c r="VFQ32" s="397"/>
      <c r="VFR32" s="397"/>
      <c r="VFS32" s="397"/>
      <c r="VFT32" s="397"/>
      <c r="VFU32" s="397"/>
      <c r="VFV32" s="397"/>
      <c r="VFW32" s="397"/>
      <c r="VFX32" s="397"/>
      <c r="VFY32" s="397"/>
      <c r="VFZ32" s="397"/>
      <c r="VGA32" s="397"/>
      <c r="VGB32" s="397"/>
      <c r="VGC32" s="397"/>
      <c r="VGD32" s="397"/>
      <c r="VGE32" s="397"/>
      <c r="VGF32" s="397"/>
      <c r="VGG32" s="397"/>
      <c r="VGH32" s="397"/>
      <c r="VGI32" s="397"/>
      <c r="VGJ32" s="397"/>
      <c r="VGK32" s="397"/>
      <c r="VGL32" s="397"/>
      <c r="VGM32" s="397"/>
      <c r="VGN32" s="397"/>
      <c r="VGO32" s="397"/>
      <c r="VGP32" s="397"/>
      <c r="VGQ32" s="397"/>
      <c r="VGR32" s="397"/>
      <c r="VGS32" s="397"/>
      <c r="VGT32" s="397"/>
      <c r="VGU32" s="397"/>
      <c r="VGV32" s="397"/>
      <c r="VGW32" s="397"/>
      <c r="VGX32" s="397"/>
      <c r="VGY32" s="397"/>
      <c r="VGZ32" s="397"/>
      <c r="VHA32" s="397"/>
      <c r="VHB32" s="397"/>
      <c r="VHC32" s="397"/>
      <c r="VHD32" s="397"/>
      <c r="VHE32" s="397"/>
      <c r="VHF32" s="397"/>
      <c r="VHG32" s="397"/>
      <c r="VHH32" s="397"/>
      <c r="VHI32" s="397"/>
      <c r="VHJ32" s="397"/>
      <c r="VHK32" s="397"/>
      <c r="VHL32" s="397"/>
      <c r="VHM32" s="397"/>
      <c r="VHN32" s="397"/>
      <c r="VHO32" s="397"/>
      <c r="VHP32" s="397"/>
      <c r="VHQ32" s="397"/>
      <c r="VHR32" s="397"/>
      <c r="VHS32" s="397"/>
      <c r="VHT32" s="397"/>
      <c r="VHU32" s="397"/>
      <c r="VHV32" s="397"/>
      <c r="VHW32" s="397"/>
      <c r="VHX32" s="397"/>
      <c r="VHY32" s="397"/>
      <c r="VHZ32" s="397"/>
      <c r="VIA32" s="397"/>
      <c r="VIB32" s="397"/>
      <c r="VIC32" s="397"/>
      <c r="VID32" s="397"/>
      <c r="VIE32" s="397"/>
      <c r="VIF32" s="397"/>
      <c r="VIG32" s="397"/>
      <c r="VIH32" s="397"/>
      <c r="VII32" s="397"/>
      <c r="VIJ32" s="397"/>
      <c r="VIK32" s="397"/>
      <c r="VIL32" s="397"/>
      <c r="VIM32" s="397"/>
      <c r="VIN32" s="397"/>
      <c r="VIO32" s="397"/>
      <c r="VIP32" s="397"/>
      <c r="VIQ32" s="397"/>
      <c r="VIR32" s="397"/>
      <c r="VIS32" s="397"/>
      <c r="VIT32" s="397"/>
      <c r="VIU32" s="397"/>
      <c r="VIV32" s="397"/>
      <c r="VIW32" s="397"/>
      <c r="VIX32" s="397"/>
      <c r="VIY32" s="397"/>
      <c r="VIZ32" s="397"/>
      <c r="VJA32" s="397"/>
      <c r="VJB32" s="397"/>
      <c r="VJC32" s="397"/>
      <c r="VJD32" s="397"/>
      <c r="VJE32" s="397"/>
      <c r="VJF32" s="397"/>
      <c r="VJG32" s="397"/>
      <c r="VJH32" s="397"/>
      <c r="VJI32" s="397"/>
      <c r="VJJ32" s="397"/>
      <c r="VJK32" s="397"/>
      <c r="VJL32" s="397"/>
      <c r="VJM32" s="397"/>
      <c r="VJN32" s="397"/>
      <c r="VJO32" s="397"/>
      <c r="VJP32" s="397"/>
      <c r="VJQ32" s="397"/>
      <c r="VJR32" s="397"/>
      <c r="VJS32" s="397"/>
      <c r="VJT32" s="397"/>
      <c r="VJU32" s="397"/>
      <c r="VJV32" s="397"/>
      <c r="VJW32" s="397"/>
      <c r="VJX32" s="397"/>
      <c r="VJY32" s="397"/>
      <c r="VJZ32" s="397"/>
      <c r="VKA32" s="397"/>
      <c r="VKB32" s="397"/>
      <c r="VKC32" s="397"/>
      <c r="VKD32" s="397"/>
      <c r="VKE32" s="397"/>
      <c r="VKF32" s="397"/>
      <c r="VKG32" s="397"/>
      <c r="VKH32" s="397"/>
      <c r="VKI32" s="397"/>
      <c r="VKJ32" s="397"/>
      <c r="VKK32" s="397"/>
      <c r="VKL32" s="397"/>
      <c r="VKM32" s="397"/>
      <c r="VKN32" s="397"/>
      <c r="VKO32" s="397"/>
      <c r="VKP32" s="397"/>
      <c r="VKQ32" s="397"/>
      <c r="VKR32" s="397"/>
      <c r="VKS32" s="397"/>
      <c r="VKT32" s="397"/>
      <c r="VKU32" s="397"/>
      <c r="VKV32" s="397"/>
      <c r="VKW32" s="397"/>
      <c r="VKX32" s="397"/>
      <c r="VKY32" s="397"/>
      <c r="VKZ32" s="397"/>
      <c r="VLA32" s="397"/>
      <c r="VLB32" s="397"/>
      <c r="VLC32" s="397"/>
      <c r="VLD32" s="397"/>
      <c r="VLE32" s="397"/>
      <c r="VLF32" s="397"/>
      <c r="VLG32" s="397"/>
      <c r="VLH32" s="397"/>
      <c r="VLI32" s="397"/>
      <c r="VLJ32" s="397"/>
      <c r="VLK32" s="397"/>
      <c r="VLL32" s="397"/>
      <c r="VLM32" s="397"/>
      <c r="VLN32" s="397"/>
      <c r="VLO32" s="397"/>
      <c r="VLP32" s="397"/>
      <c r="VLQ32" s="397"/>
      <c r="VLR32" s="397"/>
      <c r="VLS32" s="397"/>
      <c r="VLT32" s="397"/>
      <c r="VLU32" s="397"/>
      <c r="VLV32" s="397"/>
      <c r="VLW32" s="397"/>
      <c r="VLX32" s="397"/>
      <c r="VLY32" s="397"/>
      <c r="VLZ32" s="397"/>
      <c r="VMA32" s="397"/>
      <c r="VMB32" s="397"/>
      <c r="VMC32" s="397"/>
      <c r="VMD32" s="397"/>
      <c r="VME32" s="397"/>
      <c r="VMF32" s="397"/>
      <c r="VMG32" s="397"/>
      <c r="VMH32" s="397"/>
      <c r="VMI32" s="397"/>
      <c r="VMJ32" s="397"/>
      <c r="VMK32" s="397"/>
      <c r="VML32" s="397"/>
      <c r="VMM32" s="397"/>
      <c r="VMN32" s="397"/>
      <c r="VMO32" s="397"/>
      <c r="VMP32" s="397"/>
      <c r="VMQ32" s="397"/>
      <c r="VMR32" s="397"/>
      <c r="VMS32" s="397"/>
      <c r="VMT32" s="397"/>
      <c r="VMU32" s="397"/>
      <c r="VMV32" s="397"/>
      <c r="VMW32" s="397"/>
      <c r="VMX32" s="397"/>
      <c r="VMY32" s="397"/>
      <c r="VMZ32" s="397"/>
      <c r="VNA32" s="397"/>
      <c r="VNB32" s="397"/>
      <c r="VNC32" s="397"/>
      <c r="VND32" s="397"/>
      <c r="VNE32" s="397"/>
      <c r="VNF32" s="397"/>
      <c r="VNG32" s="397"/>
      <c r="VNH32" s="397"/>
      <c r="VNI32" s="397"/>
      <c r="VNJ32" s="397"/>
      <c r="VNK32" s="397"/>
      <c r="VNL32" s="397"/>
      <c r="VNM32" s="397"/>
      <c r="VNN32" s="397"/>
      <c r="VNO32" s="397"/>
      <c r="VNP32" s="397"/>
      <c r="VNQ32" s="397"/>
      <c r="VNR32" s="397"/>
      <c r="VNS32" s="397"/>
      <c r="VNT32" s="397"/>
      <c r="VNU32" s="397"/>
      <c r="VNV32" s="397"/>
      <c r="VNW32" s="397"/>
      <c r="VNX32" s="397"/>
      <c r="VNY32" s="397"/>
      <c r="VNZ32" s="397"/>
      <c r="VOA32" s="397"/>
      <c r="VOB32" s="397"/>
      <c r="VOC32" s="397"/>
      <c r="VOD32" s="397"/>
      <c r="VOE32" s="397"/>
      <c r="VOF32" s="397"/>
      <c r="VOG32" s="397"/>
      <c r="VOH32" s="397"/>
      <c r="VOI32" s="397"/>
      <c r="VOJ32" s="397"/>
      <c r="VOK32" s="397"/>
      <c r="VOL32" s="397"/>
      <c r="VOM32" s="397"/>
      <c r="VON32" s="397"/>
      <c r="VOO32" s="397"/>
      <c r="VOP32" s="397"/>
      <c r="VOQ32" s="397"/>
      <c r="VOR32" s="397"/>
      <c r="VOS32" s="397"/>
      <c r="VOT32" s="397"/>
      <c r="VOU32" s="397"/>
      <c r="VOV32" s="397"/>
      <c r="VOW32" s="397"/>
      <c r="VOX32" s="397"/>
      <c r="VOY32" s="397"/>
      <c r="VOZ32" s="397"/>
      <c r="VPA32" s="397"/>
      <c r="VPB32" s="397"/>
      <c r="VPC32" s="397"/>
      <c r="VPD32" s="397"/>
      <c r="VPE32" s="397"/>
      <c r="VPF32" s="397"/>
      <c r="VPG32" s="397"/>
      <c r="VPH32" s="397"/>
      <c r="VPI32" s="397"/>
      <c r="VPJ32" s="397"/>
      <c r="VPK32" s="397"/>
      <c r="VPL32" s="397"/>
      <c r="VPM32" s="397"/>
      <c r="VPN32" s="397"/>
      <c r="VPO32" s="397"/>
      <c r="VPP32" s="397"/>
      <c r="VPQ32" s="397"/>
      <c r="VPR32" s="397"/>
      <c r="VPS32" s="397"/>
      <c r="VPT32" s="397"/>
      <c r="VPU32" s="397"/>
      <c r="VPV32" s="397"/>
      <c r="VPW32" s="397"/>
      <c r="VPX32" s="397"/>
      <c r="VPY32" s="397"/>
      <c r="VPZ32" s="397"/>
      <c r="VQA32" s="397"/>
      <c r="VQB32" s="397"/>
      <c r="VQC32" s="397"/>
      <c r="VQD32" s="397"/>
      <c r="VQE32" s="397"/>
      <c r="VQF32" s="397"/>
      <c r="VQG32" s="397"/>
      <c r="VQH32" s="397"/>
      <c r="VQI32" s="397"/>
      <c r="VQJ32" s="397"/>
      <c r="VQK32" s="397"/>
      <c r="VQL32" s="397"/>
      <c r="VQM32" s="397"/>
      <c r="VQN32" s="397"/>
      <c r="VQO32" s="397"/>
      <c r="VQP32" s="397"/>
      <c r="VQQ32" s="397"/>
      <c r="VQR32" s="397"/>
      <c r="VQS32" s="397"/>
      <c r="VQT32" s="397"/>
      <c r="VQU32" s="397"/>
      <c r="VQV32" s="397"/>
      <c r="VQW32" s="397"/>
      <c r="VQX32" s="397"/>
      <c r="VQY32" s="397"/>
      <c r="VQZ32" s="397"/>
      <c r="VRA32" s="397"/>
      <c r="VRB32" s="397"/>
      <c r="VRC32" s="397"/>
      <c r="VRD32" s="397"/>
      <c r="VRE32" s="397"/>
      <c r="VRF32" s="397"/>
      <c r="VRG32" s="397"/>
      <c r="VRH32" s="397"/>
      <c r="VRI32" s="397"/>
      <c r="VRJ32" s="397"/>
      <c r="VRK32" s="397"/>
      <c r="VRL32" s="397"/>
      <c r="VRM32" s="397"/>
      <c r="VRN32" s="397"/>
      <c r="VRO32" s="397"/>
      <c r="VRP32" s="397"/>
      <c r="VRQ32" s="397"/>
      <c r="VRR32" s="397"/>
      <c r="VRS32" s="397"/>
      <c r="VRT32" s="397"/>
      <c r="VRU32" s="397"/>
      <c r="VRV32" s="397"/>
      <c r="VRW32" s="397"/>
      <c r="VRX32" s="397"/>
      <c r="VRY32" s="397"/>
      <c r="VRZ32" s="397"/>
      <c r="VSA32" s="397"/>
      <c r="VSB32" s="397"/>
      <c r="VSC32" s="397"/>
      <c r="VSD32" s="397"/>
      <c r="VSE32" s="397"/>
      <c r="VSF32" s="397"/>
      <c r="VSG32" s="397"/>
      <c r="VSH32" s="397"/>
      <c r="VSI32" s="397"/>
      <c r="VSJ32" s="397"/>
      <c r="VSK32" s="397"/>
      <c r="VSL32" s="397"/>
      <c r="VSM32" s="397"/>
      <c r="VSN32" s="397"/>
      <c r="VSO32" s="397"/>
      <c r="VSP32" s="397"/>
      <c r="VSQ32" s="397"/>
      <c r="VSR32" s="397"/>
      <c r="VSS32" s="397"/>
      <c r="VST32" s="397"/>
      <c r="VSU32" s="397"/>
      <c r="VSV32" s="397"/>
      <c r="VSW32" s="397"/>
      <c r="VSX32" s="397"/>
      <c r="VSY32" s="397"/>
      <c r="VSZ32" s="397"/>
      <c r="VTA32" s="397"/>
      <c r="VTB32" s="397"/>
      <c r="VTC32" s="397"/>
      <c r="VTD32" s="397"/>
      <c r="VTE32" s="397"/>
      <c r="VTF32" s="397"/>
      <c r="VTG32" s="397"/>
      <c r="VTH32" s="397"/>
      <c r="VTI32" s="397"/>
      <c r="VTJ32" s="397"/>
      <c r="VTK32" s="397"/>
      <c r="VTL32" s="397"/>
      <c r="VTM32" s="397"/>
      <c r="VTN32" s="397"/>
      <c r="VTO32" s="397"/>
      <c r="VTP32" s="397"/>
      <c r="VTQ32" s="397"/>
      <c r="VTR32" s="397"/>
      <c r="VTS32" s="397"/>
      <c r="VTT32" s="397"/>
      <c r="VTU32" s="397"/>
      <c r="VTV32" s="397"/>
      <c r="VTW32" s="397"/>
      <c r="VTX32" s="397"/>
      <c r="VTY32" s="397"/>
      <c r="VTZ32" s="397"/>
      <c r="VUA32" s="397"/>
      <c r="VUB32" s="397"/>
      <c r="VUC32" s="397"/>
      <c r="VUD32" s="397"/>
      <c r="VUE32" s="397"/>
      <c r="VUF32" s="397"/>
      <c r="VUG32" s="397"/>
      <c r="VUH32" s="397"/>
      <c r="VUI32" s="397"/>
      <c r="VUJ32" s="397"/>
      <c r="VUK32" s="397"/>
      <c r="VUL32" s="397"/>
      <c r="VUM32" s="397"/>
      <c r="VUN32" s="397"/>
      <c r="VUO32" s="397"/>
      <c r="VUP32" s="397"/>
      <c r="VUQ32" s="397"/>
      <c r="VUR32" s="397"/>
      <c r="VUS32" s="397"/>
      <c r="VUT32" s="397"/>
      <c r="VUU32" s="397"/>
      <c r="VUV32" s="397"/>
      <c r="VUW32" s="397"/>
      <c r="VUX32" s="397"/>
      <c r="VUY32" s="397"/>
      <c r="VUZ32" s="397"/>
      <c r="VVA32" s="397"/>
      <c r="VVB32" s="397"/>
      <c r="VVC32" s="397"/>
      <c r="VVD32" s="397"/>
      <c r="VVE32" s="397"/>
      <c r="VVF32" s="397"/>
      <c r="VVG32" s="397"/>
      <c r="VVH32" s="397"/>
      <c r="VVI32" s="397"/>
      <c r="VVJ32" s="397"/>
      <c r="VVK32" s="397"/>
      <c r="VVL32" s="397"/>
      <c r="VVM32" s="397"/>
      <c r="VVN32" s="397"/>
      <c r="VVO32" s="397"/>
      <c r="VVP32" s="397"/>
      <c r="VVQ32" s="397"/>
      <c r="VVR32" s="397"/>
      <c r="VVS32" s="397"/>
      <c r="VVT32" s="397"/>
      <c r="VVU32" s="397"/>
      <c r="VVV32" s="397"/>
      <c r="VVW32" s="397"/>
      <c r="VVX32" s="397"/>
      <c r="VVY32" s="397"/>
      <c r="VVZ32" s="397"/>
      <c r="VWA32" s="397"/>
      <c r="VWB32" s="397"/>
      <c r="VWC32" s="397"/>
      <c r="VWD32" s="397"/>
      <c r="VWE32" s="397"/>
      <c r="VWF32" s="397"/>
      <c r="VWG32" s="397"/>
      <c r="VWH32" s="397"/>
      <c r="VWI32" s="397"/>
      <c r="VWJ32" s="397"/>
      <c r="VWK32" s="397"/>
      <c r="VWL32" s="397"/>
      <c r="VWM32" s="397"/>
      <c r="VWN32" s="397"/>
      <c r="VWO32" s="397"/>
      <c r="VWP32" s="397"/>
      <c r="VWQ32" s="397"/>
      <c r="VWR32" s="397"/>
      <c r="VWS32" s="397"/>
      <c r="VWT32" s="397"/>
      <c r="VWU32" s="397"/>
      <c r="VWV32" s="397"/>
      <c r="VWW32" s="397"/>
      <c r="VWX32" s="397"/>
      <c r="VWY32" s="397"/>
      <c r="VWZ32" s="397"/>
      <c r="VXA32" s="397"/>
      <c r="VXB32" s="397"/>
      <c r="VXC32" s="397"/>
      <c r="VXD32" s="397"/>
      <c r="VXE32" s="397"/>
      <c r="VXF32" s="397"/>
      <c r="VXG32" s="397"/>
      <c r="VXH32" s="397"/>
      <c r="VXI32" s="397"/>
      <c r="VXJ32" s="397"/>
      <c r="VXK32" s="397"/>
      <c r="VXL32" s="397"/>
      <c r="VXM32" s="397"/>
      <c r="VXN32" s="397"/>
      <c r="VXO32" s="397"/>
      <c r="VXP32" s="397"/>
      <c r="VXQ32" s="397"/>
      <c r="VXR32" s="397"/>
      <c r="VXS32" s="397"/>
      <c r="VXT32" s="397"/>
      <c r="VXU32" s="397"/>
      <c r="VXV32" s="397"/>
      <c r="VXW32" s="397"/>
      <c r="VXX32" s="397"/>
      <c r="VXY32" s="397"/>
      <c r="VXZ32" s="397"/>
      <c r="VYA32" s="397"/>
      <c r="VYB32" s="397"/>
      <c r="VYC32" s="397"/>
      <c r="VYD32" s="397"/>
      <c r="VYE32" s="397"/>
      <c r="VYF32" s="397"/>
      <c r="VYG32" s="397"/>
      <c r="VYH32" s="397"/>
      <c r="VYI32" s="397"/>
      <c r="VYJ32" s="397"/>
      <c r="VYK32" s="397"/>
      <c r="VYL32" s="397"/>
      <c r="VYM32" s="397"/>
      <c r="VYN32" s="397"/>
      <c r="VYO32" s="397"/>
      <c r="VYP32" s="397"/>
      <c r="VYQ32" s="397"/>
      <c r="VYR32" s="397"/>
      <c r="VYS32" s="397"/>
      <c r="VYT32" s="397"/>
      <c r="VYU32" s="397"/>
      <c r="VYV32" s="397"/>
      <c r="VYW32" s="397"/>
      <c r="VYX32" s="397"/>
      <c r="VYY32" s="397"/>
      <c r="VYZ32" s="397"/>
      <c r="VZA32" s="397"/>
      <c r="VZB32" s="397"/>
      <c r="VZC32" s="397"/>
      <c r="VZD32" s="397"/>
      <c r="VZE32" s="397"/>
      <c r="VZF32" s="397"/>
      <c r="VZG32" s="397"/>
      <c r="VZH32" s="397"/>
      <c r="VZI32" s="397"/>
      <c r="VZJ32" s="397"/>
      <c r="VZK32" s="397"/>
      <c r="VZL32" s="397"/>
      <c r="VZM32" s="397"/>
      <c r="VZN32" s="397"/>
      <c r="VZO32" s="397"/>
      <c r="VZP32" s="397"/>
      <c r="VZQ32" s="397"/>
      <c r="VZR32" s="397"/>
      <c r="VZS32" s="397"/>
      <c r="VZT32" s="397"/>
      <c r="VZU32" s="397"/>
      <c r="VZV32" s="397"/>
      <c r="VZW32" s="397"/>
      <c r="VZX32" s="397"/>
      <c r="VZY32" s="397"/>
      <c r="VZZ32" s="397"/>
      <c r="WAA32" s="397"/>
      <c r="WAB32" s="397"/>
      <c r="WAC32" s="397"/>
      <c r="WAD32" s="397"/>
      <c r="WAE32" s="397"/>
      <c r="WAF32" s="397"/>
      <c r="WAG32" s="397"/>
      <c r="WAH32" s="397"/>
      <c r="WAI32" s="397"/>
      <c r="WAJ32" s="397"/>
      <c r="WAK32" s="397"/>
      <c r="WAL32" s="397"/>
      <c r="WAM32" s="397"/>
      <c r="WAN32" s="397"/>
      <c r="WAO32" s="397"/>
      <c r="WAP32" s="397"/>
      <c r="WAQ32" s="397"/>
      <c r="WAR32" s="397"/>
      <c r="WAS32" s="397"/>
      <c r="WAT32" s="397"/>
      <c r="WAU32" s="397"/>
      <c r="WAV32" s="397"/>
      <c r="WAW32" s="397"/>
      <c r="WAX32" s="397"/>
      <c r="WAY32" s="397"/>
      <c r="WAZ32" s="397"/>
      <c r="WBA32" s="397"/>
      <c r="WBB32" s="397"/>
      <c r="WBC32" s="397"/>
      <c r="WBD32" s="397"/>
      <c r="WBE32" s="397"/>
      <c r="WBF32" s="397"/>
      <c r="WBG32" s="397"/>
      <c r="WBH32" s="397"/>
      <c r="WBI32" s="397"/>
      <c r="WBJ32" s="397"/>
      <c r="WBK32" s="397"/>
      <c r="WBL32" s="397"/>
      <c r="WBM32" s="397"/>
      <c r="WBN32" s="397"/>
      <c r="WBO32" s="397"/>
      <c r="WBP32" s="397"/>
      <c r="WBQ32" s="397"/>
      <c r="WBR32" s="397"/>
      <c r="WBS32" s="397"/>
      <c r="WBT32" s="397"/>
      <c r="WBU32" s="397"/>
      <c r="WBV32" s="397"/>
      <c r="WBW32" s="397"/>
      <c r="WBX32" s="397"/>
      <c r="WBY32" s="397"/>
      <c r="WBZ32" s="397"/>
      <c r="WCA32" s="397"/>
      <c r="WCB32" s="397"/>
      <c r="WCC32" s="397"/>
      <c r="WCD32" s="397"/>
      <c r="WCE32" s="397"/>
      <c r="WCF32" s="397"/>
      <c r="WCG32" s="397"/>
      <c r="WCH32" s="397"/>
      <c r="WCI32" s="397"/>
      <c r="WCJ32" s="397"/>
      <c r="WCK32" s="397"/>
      <c r="WCL32" s="397"/>
      <c r="WCM32" s="397"/>
      <c r="WCN32" s="397"/>
      <c r="WCO32" s="397"/>
      <c r="WCP32" s="397"/>
      <c r="WCQ32" s="397"/>
      <c r="WCR32" s="397"/>
      <c r="WCS32" s="397"/>
      <c r="WCT32" s="397"/>
      <c r="WCU32" s="397"/>
      <c r="WCV32" s="397"/>
      <c r="WCW32" s="397"/>
      <c r="WCX32" s="397"/>
      <c r="WCY32" s="397"/>
      <c r="WCZ32" s="397"/>
      <c r="WDA32" s="397"/>
      <c r="WDB32" s="397"/>
      <c r="WDC32" s="397"/>
      <c r="WDD32" s="397"/>
      <c r="WDE32" s="397"/>
      <c r="WDF32" s="397"/>
      <c r="WDG32" s="397"/>
      <c r="WDH32" s="397"/>
      <c r="WDI32" s="397"/>
      <c r="WDJ32" s="397"/>
      <c r="WDK32" s="397"/>
      <c r="WDL32" s="397"/>
      <c r="WDM32" s="397"/>
      <c r="WDN32" s="397"/>
      <c r="WDO32" s="397"/>
      <c r="WDP32" s="397"/>
      <c r="WDQ32" s="397"/>
      <c r="WDR32" s="397"/>
      <c r="WDS32" s="397"/>
      <c r="WDT32" s="397"/>
      <c r="WDU32" s="397"/>
      <c r="WDV32" s="397"/>
      <c r="WDW32" s="397"/>
      <c r="WDX32" s="397"/>
      <c r="WDY32" s="397"/>
      <c r="WDZ32" s="397"/>
      <c r="WEA32" s="397"/>
      <c r="WEB32" s="397"/>
      <c r="WEC32" s="397"/>
      <c r="WED32" s="397"/>
      <c r="WEE32" s="397"/>
      <c r="WEF32" s="397"/>
      <c r="WEG32" s="397"/>
      <c r="WEH32" s="397"/>
      <c r="WEI32" s="397"/>
      <c r="WEJ32" s="397"/>
      <c r="WEK32" s="397"/>
      <c r="WEL32" s="397"/>
      <c r="WEM32" s="397"/>
      <c r="WEN32" s="397"/>
      <c r="WEO32" s="397"/>
      <c r="WEP32" s="397"/>
      <c r="WEQ32" s="397"/>
      <c r="WER32" s="397"/>
      <c r="WES32" s="397"/>
      <c r="WET32" s="397"/>
      <c r="WEU32" s="397"/>
      <c r="WEV32" s="397"/>
      <c r="WEW32" s="397"/>
      <c r="WEX32" s="397"/>
      <c r="WEY32" s="397"/>
      <c r="WEZ32" s="397"/>
      <c r="WFA32" s="397"/>
      <c r="WFB32" s="397"/>
      <c r="WFC32" s="397"/>
      <c r="WFD32" s="397"/>
      <c r="WFE32" s="397"/>
      <c r="WFF32" s="397"/>
      <c r="WFG32" s="397"/>
      <c r="WFH32" s="397"/>
      <c r="WFI32" s="397"/>
      <c r="WFJ32" s="397"/>
      <c r="WFK32" s="397"/>
      <c r="WFL32" s="397"/>
      <c r="WFM32" s="397"/>
      <c r="WFN32" s="397"/>
      <c r="WFO32" s="397"/>
      <c r="WFP32" s="397"/>
      <c r="WFQ32" s="397"/>
      <c r="WFR32" s="397"/>
      <c r="WFS32" s="397"/>
      <c r="WFT32" s="397"/>
      <c r="WFU32" s="397"/>
      <c r="WFV32" s="397"/>
      <c r="WFW32" s="397"/>
      <c r="WFX32" s="397"/>
      <c r="WFY32" s="397"/>
      <c r="WFZ32" s="397"/>
      <c r="WGA32" s="397"/>
      <c r="WGB32" s="397"/>
      <c r="WGC32" s="397"/>
      <c r="WGD32" s="397"/>
      <c r="WGE32" s="397"/>
      <c r="WGF32" s="397"/>
      <c r="WGG32" s="397"/>
      <c r="WGH32" s="397"/>
      <c r="WGI32" s="397"/>
      <c r="WGJ32" s="397"/>
      <c r="WGK32" s="397"/>
      <c r="WGL32" s="397"/>
      <c r="WGM32" s="397"/>
      <c r="WGN32" s="397"/>
      <c r="WGO32" s="397"/>
      <c r="WGP32" s="397"/>
      <c r="WGQ32" s="397"/>
      <c r="WGR32" s="397"/>
      <c r="WGS32" s="397"/>
      <c r="WGT32" s="397"/>
      <c r="WGU32" s="397"/>
      <c r="WGV32" s="397"/>
      <c r="WGW32" s="397"/>
      <c r="WGX32" s="397"/>
      <c r="WGY32" s="397"/>
      <c r="WGZ32" s="397"/>
      <c r="WHA32" s="397"/>
      <c r="WHB32" s="397"/>
      <c r="WHC32" s="397"/>
      <c r="WHD32" s="397"/>
      <c r="WHE32" s="397"/>
      <c r="WHF32" s="397"/>
      <c r="WHG32" s="397"/>
      <c r="WHH32" s="397"/>
      <c r="WHI32" s="397"/>
      <c r="WHJ32" s="397"/>
      <c r="WHK32" s="397"/>
      <c r="WHL32" s="397"/>
      <c r="WHM32" s="397"/>
      <c r="WHN32" s="397"/>
      <c r="WHO32" s="397"/>
      <c r="WHP32" s="397"/>
      <c r="WHQ32" s="397"/>
      <c r="WHR32" s="397"/>
      <c r="WHS32" s="397"/>
      <c r="WHT32" s="397"/>
      <c r="WHU32" s="397"/>
      <c r="WHV32" s="397"/>
      <c r="WHW32" s="397"/>
      <c r="WHX32" s="397"/>
      <c r="WHY32" s="397"/>
      <c r="WHZ32" s="397"/>
      <c r="WIA32" s="397"/>
      <c r="WIB32" s="397"/>
      <c r="WIC32" s="397"/>
      <c r="WID32" s="397"/>
      <c r="WIE32" s="397"/>
      <c r="WIF32" s="397"/>
      <c r="WIG32" s="397"/>
      <c r="WIH32" s="397"/>
      <c r="WII32" s="397"/>
      <c r="WIJ32" s="397"/>
      <c r="WIK32" s="397"/>
      <c r="WIL32" s="397"/>
      <c r="WIM32" s="397"/>
      <c r="WIN32" s="397"/>
      <c r="WIO32" s="397"/>
      <c r="WIP32" s="397"/>
      <c r="WIQ32" s="397"/>
      <c r="WIR32" s="397"/>
      <c r="WIS32" s="397"/>
      <c r="WIT32" s="397"/>
      <c r="WIU32" s="397"/>
      <c r="WIV32" s="397"/>
      <c r="WIW32" s="397"/>
      <c r="WIX32" s="397"/>
      <c r="WIY32" s="397"/>
      <c r="WIZ32" s="397"/>
      <c r="WJA32" s="397"/>
      <c r="WJB32" s="397"/>
      <c r="WJC32" s="397"/>
      <c r="WJD32" s="397"/>
      <c r="WJE32" s="397"/>
      <c r="WJF32" s="397"/>
      <c r="WJG32" s="397"/>
      <c r="WJH32" s="397"/>
      <c r="WJI32" s="397"/>
      <c r="WJJ32" s="397"/>
      <c r="WJK32" s="397"/>
      <c r="WJL32" s="397"/>
      <c r="WJM32" s="397"/>
      <c r="WJN32" s="397"/>
      <c r="WJO32" s="397"/>
      <c r="WJP32" s="397"/>
      <c r="WJQ32" s="397"/>
      <c r="WJR32" s="397"/>
      <c r="WJS32" s="397"/>
      <c r="WJT32" s="397"/>
      <c r="WJU32" s="397"/>
      <c r="WJV32" s="397"/>
      <c r="WJW32" s="397"/>
      <c r="WJX32" s="397"/>
      <c r="WJY32" s="397"/>
      <c r="WJZ32" s="397"/>
      <c r="WKA32" s="397"/>
      <c r="WKB32" s="397"/>
      <c r="WKC32" s="397"/>
      <c r="WKD32" s="397"/>
      <c r="WKE32" s="397"/>
      <c r="WKF32" s="397"/>
      <c r="WKG32" s="397"/>
      <c r="WKH32" s="397"/>
      <c r="WKI32" s="397"/>
      <c r="WKJ32" s="397"/>
      <c r="WKK32" s="397"/>
      <c r="WKL32" s="397"/>
      <c r="WKM32" s="397"/>
      <c r="WKN32" s="397"/>
      <c r="WKO32" s="397"/>
      <c r="WKP32" s="397"/>
      <c r="WKQ32" s="397"/>
      <c r="WKR32" s="397"/>
      <c r="WKS32" s="397"/>
      <c r="WKT32" s="397"/>
      <c r="WKU32" s="397"/>
      <c r="WKV32" s="397"/>
      <c r="WKW32" s="397"/>
      <c r="WKX32" s="397"/>
      <c r="WKY32" s="397"/>
      <c r="WKZ32" s="397"/>
      <c r="WLA32" s="397"/>
      <c r="WLB32" s="397"/>
      <c r="WLC32" s="397"/>
      <c r="WLD32" s="397"/>
      <c r="WLE32" s="397"/>
      <c r="WLF32" s="397"/>
      <c r="WLG32" s="397"/>
      <c r="WLH32" s="397"/>
      <c r="WLI32" s="397"/>
      <c r="WLJ32" s="397"/>
      <c r="WLK32" s="397"/>
      <c r="WLL32" s="397"/>
      <c r="WLM32" s="397"/>
      <c r="WLN32" s="397"/>
      <c r="WLO32" s="397"/>
      <c r="WLP32" s="397"/>
      <c r="WLQ32" s="397"/>
      <c r="WLR32" s="397"/>
      <c r="WLS32" s="397"/>
      <c r="WLT32" s="397"/>
      <c r="WLU32" s="397"/>
      <c r="WLV32" s="397"/>
      <c r="WLW32" s="397"/>
      <c r="WLX32" s="397"/>
      <c r="WLY32" s="397"/>
      <c r="WLZ32" s="397"/>
      <c r="WMA32" s="397"/>
      <c r="WMB32" s="397"/>
      <c r="WMC32" s="397"/>
      <c r="WMD32" s="397"/>
      <c r="WME32" s="397"/>
      <c r="WMF32" s="397"/>
      <c r="WMG32" s="397"/>
      <c r="WMH32" s="397"/>
      <c r="WMI32" s="397"/>
      <c r="WMJ32" s="397"/>
      <c r="WMK32" s="397"/>
      <c r="WML32" s="397"/>
      <c r="WMM32" s="397"/>
      <c r="WMN32" s="397"/>
      <c r="WMO32" s="397"/>
      <c r="WMP32" s="397"/>
      <c r="WMQ32" s="397"/>
      <c r="WMR32" s="397"/>
      <c r="WMS32" s="397"/>
      <c r="WMT32" s="397"/>
      <c r="WMU32" s="397"/>
      <c r="WMV32" s="397"/>
      <c r="WMW32" s="397"/>
      <c r="WMX32" s="397"/>
      <c r="WMY32" s="397"/>
      <c r="WMZ32" s="397"/>
      <c r="WNA32" s="397"/>
      <c r="WNB32" s="397"/>
      <c r="WNC32" s="397"/>
      <c r="WND32" s="397"/>
      <c r="WNE32" s="397"/>
      <c r="WNF32" s="397"/>
      <c r="WNG32" s="397"/>
      <c r="WNH32" s="397"/>
      <c r="WNI32" s="397"/>
      <c r="WNJ32" s="397"/>
      <c r="WNK32" s="397"/>
      <c r="WNL32" s="397"/>
      <c r="WNM32" s="397"/>
      <c r="WNN32" s="397"/>
      <c r="WNO32" s="397"/>
      <c r="WNP32" s="397"/>
      <c r="WNQ32" s="397"/>
      <c r="WNR32" s="397"/>
      <c r="WNS32" s="397"/>
      <c r="WNT32" s="397"/>
      <c r="WNU32" s="397"/>
      <c r="WNV32" s="397"/>
      <c r="WNW32" s="397"/>
      <c r="WNX32" s="397"/>
      <c r="WNY32" s="397"/>
      <c r="WNZ32" s="397"/>
      <c r="WOA32" s="397"/>
      <c r="WOB32" s="397"/>
      <c r="WOC32" s="397"/>
      <c r="WOD32" s="397"/>
      <c r="WOE32" s="397"/>
      <c r="WOF32" s="397"/>
      <c r="WOG32" s="397"/>
      <c r="WOH32" s="397"/>
      <c r="WOI32" s="397"/>
      <c r="WOJ32" s="397"/>
      <c r="WOK32" s="397"/>
      <c r="WOL32" s="397"/>
      <c r="WOM32" s="397"/>
      <c r="WON32" s="397"/>
      <c r="WOO32" s="397"/>
      <c r="WOP32" s="397"/>
      <c r="WOQ32" s="397"/>
      <c r="WOR32" s="397"/>
      <c r="WOS32" s="397"/>
      <c r="WOT32" s="397"/>
      <c r="WOU32" s="397"/>
      <c r="WOV32" s="397"/>
      <c r="WOW32" s="397"/>
      <c r="WOX32" s="397"/>
      <c r="WOY32" s="397"/>
      <c r="WOZ32" s="397"/>
      <c r="WPA32" s="397"/>
      <c r="WPB32" s="397"/>
      <c r="WPC32" s="397"/>
      <c r="WPD32" s="397"/>
      <c r="WPE32" s="397"/>
      <c r="WPF32" s="397"/>
      <c r="WPG32" s="397"/>
      <c r="WPH32" s="397"/>
      <c r="WPI32" s="397"/>
      <c r="WPJ32" s="397"/>
      <c r="WPK32" s="397"/>
      <c r="WPL32" s="397"/>
      <c r="WPM32" s="397"/>
      <c r="WPN32" s="397"/>
      <c r="WPO32" s="397"/>
      <c r="WPP32" s="397"/>
      <c r="WPQ32" s="397"/>
      <c r="WPR32" s="397"/>
      <c r="WPS32" s="397"/>
      <c r="WPT32" s="397"/>
      <c r="WPU32" s="397"/>
      <c r="WPV32" s="397"/>
      <c r="WPW32" s="397"/>
      <c r="WPX32" s="397"/>
      <c r="WPY32" s="397"/>
      <c r="WPZ32" s="397"/>
      <c r="WQA32" s="397"/>
      <c r="WQB32" s="397"/>
      <c r="WQC32" s="397"/>
      <c r="WQD32" s="397"/>
      <c r="WQE32" s="397"/>
      <c r="WQF32" s="397"/>
      <c r="WQG32" s="397"/>
      <c r="WQH32" s="397"/>
      <c r="WQI32" s="397"/>
      <c r="WQJ32" s="397"/>
      <c r="WQK32" s="397"/>
      <c r="WQL32" s="397"/>
      <c r="WQM32" s="397"/>
      <c r="WQN32" s="397"/>
      <c r="WQO32" s="397"/>
      <c r="WQP32" s="397"/>
      <c r="WQQ32" s="397"/>
      <c r="WQR32" s="397"/>
      <c r="WQS32" s="397"/>
      <c r="WQT32" s="397"/>
      <c r="WQU32" s="397"/>
      <c r="WQV32" s="397"/>
      <c r="WQW32" s="397"/>
      <c r="WQX32" s="397"/>
      <c r="WQY32" s="397"/>
      <c r="WQZ32" s="397"/>
      <c r="WRA32" s="397"/>
      <c r="WRB32" s="397"/>
      <c r="WRC32" s="397"/>
      <c r="WRD32" s="397"/>
      <c r="WRE32" s="397"/>
      <c r="WRF32" s="397"/>
      <c r="WRG32" s="397"/>
      <c r="WRH32" s="397"/>
      <c r="WRI32" s="397"/>
      <c r="WRJ32" s="397"/>
      <c r="WRK32" s="397"/>
      <c r="WRL32" s="397"/>
      <c r="WRM32" s="397"/>
      <c r="WRN32" s="397"/>
      <c r="WRO32" s="397"/>
      <c r="WRP32" s="397"/>
      <c r="WRQ32" s="397"/>
      <c r="WRR32" s="397"/>
      <c r="WRS32" s="397"/>
      <c r="WRT32" s="397"/>
      <c r="WRU32" s="397"/>
      <c r="WRV32" s="397"/>
      <c r="WRW32" s="397"/>
      <c r="WRX32" s="397"/>
      <c r="WRY32" s="397"/>
      <c r="WRZ32" s="397"/>
      <c r="WSA32" s="397"/>
      <c r="WSB32" s="397"/>
      <c r="WSC32" s="397"/>
      <c r="WSD32" s="397"/>
      <c r="WSE32" s="397"/>
      <c r="WSF32" s="397"/>
      <c r="WSG32" s="397"/>
      <c r="WSH32" s="397"/>
      <c r="WSI32" s="397"/>
      <c r="WSJ32" s="397"/>
      <c r="WSK32" s="397"/>
      <c r="WSL32" s="397"/>
      <c r="WSM32" s="397"/>
      <c r="WSN32" s="397"/>
      <c r="WSO32" s="397"/>
      <c r="WSP32" s="397"/>
      <c r="WSQ32" s="397"/>
      <c r="WSR32" s="397"/>
      <c r="WSS32" s="397"/>
      <c r="WST32" s="397"/>
      <c r="WSU32" s="397"/>
      <c r="WSV32" s="397"/>
      <c r="WSW32" s="397"/>
      <c r="WSX32" s="397"/>
      <c r="WSY32" s="397"/>
      <c r="WSZ32" s="397"/>
      <c r="WTA32" s="397"/>
      <c r="WTB32" s="397"/>
      <c r="WTC32" s="397"/>
      <c r="WTD32" s="397"/>
      <c r="WTE32" s="397"/>
      <c r="WTF32" s="397"/>
      <c r="WTG32" s="397"/>
      <c r="WTH32" s="397"/>
      <c r="WTI32" s="397"/>
      <c r="WTJ32" s="397"/>
      <c r="WTK32" s="397"/>
      <c r="WTL32" s="397"/>
      <c r="WTM32" s="397"/>
      <c r="WTN32" s="397"/>
      <c r="WTO32" s="397"/>
      <c r="WTP32" s="397"/>
      <c r="WTQ32" s="397"/>
      <c r="WTR32" s="397"/>
      <c r="WTS32" s="397"/>
      <c r="WTT32" s="397"/>
      <c r="WTU32" s="397"/>
      <c r="WTV32" s="397"/>
      <c r="WTW32" s="397"/>
      <c r="WTX32" s="397"/>
      <c r="WTY32" s="397"/>
      <c r="WTZ32" s="397"/>
      <c r="WUA32" s="397"/>
      <c r="WUB32" s="397"/>
      <c r="WUC32" s="397"/>
      <c r="WUD32" s="397"/>
      <c r="WUE32" s="397"/>
      <c r="WUF32" s="397"/>
      <c r="WUG32" s="397"/>
      <c r="WUH32" s="397"/>
      <c r="WUI32" s="397"/>
      <c r="WUJ32" s="397"/>
      <c r="WUK32" s="397"/>
      <c r="WUL32" s="397"/>
      <c r="WUM32" s="397"/>
      <c r="WUN32" s="397"/>
      <c r="WUO32" s="397"/>
      <c r="WUP32" s="397"/>
      <c r="WUQ32" s="397"/>
      <c r="WUR32" s="397"/>
      <c r="WUS32" s="397"/>
      <c r="WUT32" s="397"/>
      <c r="WUU32" s="397"/>
      <c r="WUV32" s="397"/>
      <c r="WUW32" s="397"/>
      <c r="WUX32" s="397"/>
      <c r="WUY32" s="397"/>
      <c r="WUZ32" s="397"/>
      <c r="WVA32" s="397"/>
      <c r="WVB32" s="397"/>
      <c r="WVC32" s="397"/>
      <c r="WVD32" s="397"/>
      <c r="WVE32" s="397"/>
      <c r="WVF32" s="397"/>
      <c r="WVG32" s="397"/>
      <c r="WVH32" s="397"/>
      <c r="WVI32" s="397"/>
      <c r="WVJ32" s="397"/>
      <c r="WVK32" s="397"/>
      <c r="WVL32" s="397"/>
      <c r="WVM32" s="397"/>
      <c r="WVN32" s="397"/>
      <c r="WVO32" s="397"/>
      <c r="WVP32" s="397"/>
      <c r="WVQ32" s="397"/>
      <c r="WVR32" s="397"/>
      <c r="WVS32" s="397"/>
      <c r="WVT32" s="397"/>
      <c r="WVU32" s="397"/>
      <c r="WVV32" s="397"/>
      <c r="WVW32" s="397"/>
      <c r="WVX32" s="397"/>
      <c r="WVY32" s="397"/>
      <c r="WVZ32" s="397"/>
      <c r="WWA32" s="397"/>
      <c r="WWB32" s="397"/>
      <c r="WWC32" s="397"/>
      <c r="WWD32" s="397"/>
      <c r="WWE32" s="397"/>
      <c r="WWF32" s="397"/>
      <c r="WWG32" s="397"/>
      <c r="WWH32" s="397"/>
      <c r="WWI32" s="397"/>
      <c r="WWJ32" s="397"/>
      <c r="WWK32" s="397"/>
      <c r="WWL32" s="397"/>
      <c r="WWM32" s="397"/>
      <c r="WWN32" s="397"/>
      <c r="WWO32" s="397"/>
      <c r="WWP32" s="397"/>
      <c r="WWQ32" s="397"/>
      <c r="WWR32" s="397"/>
      <c r="WWS32" s="397"/>
      <c r="WWT32" s="397"/>
      <c r="WWU32" s="397"/>
      <c r="WWV32" s="397"/>
      <c r="WWW32" s="397"/>
      <c r="WWX32" s="397"/>
      <c r="WWY32" s="397"/>
      <c r="WWZ32" s="397"/>
      <c r="WXA32" s="397"/>
      <c r="WXB32" s="397"/>
      <c r="WXC32" s="397"/>
      <c r="WXD32" s="397"/>
      <c r="WXE32" s="397"/>
      <c r="WXF32" s="397"/>
      <c r="WXG32" s="397"/>
      <c r="WXH32" s="397"/>
      <c r="WXI32" s="397"/>
      <c r="WXJ32" s="397"/>
      <c r="WXK32" s="397"/>
      <c r="WXL32" s="397"/>
      <c r="WXM32" s="397"/>
      <c r="WXN32" s="397"/>
      <c r="WXO32" s="397"/>
      <c r="WXP32" s="397"/>
      <c r="WXQ32" s="397"/>
      <c r="WXR32" s="397"/>
      <c r="WXS32" s="397"/>
      <c r="WXT32" s="397"/>
      <c r="WXU32" s="397"/>
      <c r="WXV32" s="397"/>
      <c r="WXW32" s="397"/>
      <c r="WXX32" s="397"/>
      <c r="WXY32" s="397"/>
      <c r="WXZ32" s="397"/>
      <c r="WYA32" s="397"/>
      <c r="WYB32" s="397"/>
      <c r="WYC32" s="397"/>
      <c r="WYD32" s="397"/>
      <c r="WYE32" s="397"/>
      <c r="WYF32" s="397"/>
      <c r="WYG32" s="397"/>
      <c r="WYH32" s="397"/>
      <c r="WYI32" s="397"/>
      <c r="WYJ32" s="397"/>
      <c r="WYK32" s="397"/>
      <c r="WYL32" s="397"/>
      <c r="WYM32" s="397"/>
      <c r="WYN32" s="397"/>
      <c r="WYO32" s="397"/>
      <c r="WYP32" s="397"/>
      <c r="WYQ32" s="397"/>
      <c r="WYR32" s="397"/>
      <c r="WYS32" s="397"/>
      <c r="WYT32" s="397"/>
      <c r="WYU32" s="397"/>
      <c r="WYV32" s="397"/>
      <c r="WYW32" s="397"/>
      <c r="WYX32" s="397"/>
      <c r="WYY32" s="397"/>
      <c r="WYZ32" s="397"/>
      <c r="WZA32" s="397"/>
      <c r="WZB32" s="397"/>
      <c r="WZC32" s="397"/>
      <c r="WZD32" s="397"/>
      <c r="WZE32" s="397"/>
      <c r="WZF32" s="397"/>
      <c r="WZG32" s="397"/>
      <c r="WZH32" s="397"/>
      <c r="WZI32" s="397"/>
      <c r="WZJ32" s="397"/>
      <c r="WZK32" s="397"/>
      <c r="WZL32" s="397"/>
      <c r="WZM32" s="397"/>
      <c r="WZN32" s="397"/>
      <c r="WZO32" s="397"/>
      <c r="WZP32" s="397"/>
      <c r="WZQ32" s="397"/>
      <c r="WZR32" s="397"/>
      <c r="WZS32" s="397"/>
      <c r="WZT32" s="397"/>
      <c r="WZU32" s="397"/>
      <c r="WZV32" s="397"/>
      <c r="WZW32" s="397"/>
      <c r="WZX32" s="397"/>
      <c r="WZY32" s="397"/>
      <c r="WZZ32" s="397"/>
      <c r="XAA32" s="397"/>
      <c r="XAB32" s="397"/>
      <c r="XAC32" s="397"/>
      <c r="XAD32" s="397"/>
      <c r="XAE32" s="397"/>
      <c r="XAF32" s="397"/>
      <c r="XAG32" s="397"/>
      <c r="XAH32" s="397"/>
      <c r="XAI32" s="397"/>
      <c r="XAJ32" s="397"/>
      <c r="XAK32" s="397"/>
      <c r="XAL32" s="397"/>
      <c r="XAM32" s="397"/>
      <c r="XAN32" s="397"/>
      <c r="XAO32" s="397"/>
      <c r="XAP32" s="397"/>
      <c r="XAQ32" s="397"/>
      <c r="XAR32" s="397"/>
      <c r="XAS32" s="397"/>
      <c r="XAT32" s="397"/>
      <c r="XAU32" s="397"/>
      <c r="XAV32" s="397"/>
      <c r="XAW32" s="397"/>
      <c r="XAX32" s="397"/>
      <c r="XAY32" s="397"/>
      <c r="XAZ32" s="397"/>
      <c r="XBA32" s="397"/>
      <c r="XBB32" s="397"/>
      <c r="XBC32" s="397"/>
      <c r="XBD32" s="397"/>
      <c r="XBE32" s="397"/>
      <c r="XBF32" s="397"/>
      <c r="XBG32" s="397"/>
      <c r="XBH32" s="397"/>
      <c r="XBI32" s="397"/>
      <c r="XBJ32" s="397"/>
      <c r="XBK32" s="397"/>
      <c r="XBL32" s="397"/>
      <c r="XBM32" s="397"/>
      <c r="XBN32" s="397"/>
      <c r="XBO32" s="397"/>
      <c r="XBP32" s="397"/>
      <c r="XBQ32" s="397"/>
      <c r="XBR32" s="397"/>
      <c r="XBS32" s="397"/>
      <c r="XBT32" s="397"/>
      <c r="XBU32" s="397"/>
      <c r="XBV32" s="397"/>
      <c r="XBW32" s="397"/>
      <c r="XBX32" s="397"/>
      <c r="XBY32" s="397"/>
      <c r="XBZ32" s="397"/>
      <c r="XCA32" s="397"/>
      <c r="XCB32" s="397"/>
      <c r="XCC32" s="397"/>
      <c r="XCD32" s="397"/>
      <c r="XCE32" s="397"/>
      <c r="XCF32" s="397"/>
      <c r="XCG32" s="397"/>
      <c r="XCH32" s="397"/>
      <c r="XCI32" s="397"/>
      <c r="XCJ32" s="397"/>
      <c r="XCK32" s="397"/>
      <c r="XCL32" s="397"/>
      <c r="XCM32" s="397"/>
      <c r="XCN32" s="397"/>
      <c r="XCO32" s="397"/>
      <c r="XCP32" s="397"/>
      <c r="XCQ32" s="397"/>
      <c r="XCR32" s="397"/>
      <c r="XCS32" s="397"/>
      <c r="XCT32" s="397"/>
      <c r="XCU32" s="397"/>
      <c r="XCV32" s="397"/>
      <c r="XCW32" s="397"/>
      <c r="XCX32" s="397"/>
      <c r="XCY32" s="397"/>
      <c r="XCZ32" s="397"/>
      <c r="XDA32" s="397"/>
      <c r="XDB32" s="397"/>
      <c r="XDC32" s="397"/>
      <c r="XDD32" s="397"/>
      <c r="XDE32" s="397"/>
      <c r="XDF32" s="397"/>
      <c r="XDG32" s="397"/>
      <c r="XDH32" s="397"/>
      <c r="XDI32" s="397"/>
      <c r="XDJ32" s="397"/>
      <c r="XDK32" s="397"/>
      <c r="XDL32" s="397"/>
      <c r="XDM32" s="397"/>
      <c r="XDN32" s="397"/>
      <c r="XDO32" s="397"/>
      <c r="XDP32" s="397"/>
      <c r="XDQ32" s="397"/>
      <c r="XDR32" s="397"/>
      <c r="XDS32" s="397"/>
      <c r="XDT32" s="397"/>
      <c r="XDU32" s="397"/>
      <c r="XDV32" s="397"/>
      <c r="XDW32" s="397"/>
      <c r="XDX32" s="397"/>
      <c r="XDY32" s="397"/>
      <c r="XDZ32" s="397"/>
      <c r="XEA32" s="397"/>
      <c r="XEB32" s="397"/>
      <c r="XEC32" s="397"/>
      <c r="XED32" s="397"/>
      <c r="XEE32" s="397"/>
      <c r="XEF32" s="397"/>
      <c r="XEG32" s="397"/>
      <c r="XEH32" s="397"/>
      <c r="XEI32" s="397"/>
      <c r="XEJ32" s="397"/>
      <c r="XEK32" s="397"/>
      <c r="XEL32" s="397"/>
      <c r="XEM32" s="397"/>
      <c r="XEN32" s="397"/>
      <c r="XEO32" s="397"/>
      <c r="XEP32" s="397"/>
      <c r="XEQ32" s="397"/>
      <c r="XER32" s="397"/>
      <c r="XES32" s="397"/>
      <c r="XET32" s="397"/>
      <c r="XEU32" s="397"/>
      <c r="XEV32" s="397"/>
      <c r="XEW32" s="397"/>
      <c r="XEX32" s="397"/>
      <c r="XEY32" s="397"/>
      <c r="XEZ32" s="397"/>
      <c r="XFA32" s="397"/>
      <c r="XFB32" s="397"/>
      <c r="XFC32" s="397"/>
      <c r="XFD32" s="397"/>
    </row>
    <row r="33" spans="1:667" ht="31.5">
      <c r="A33" s="828">
        <v>6020099</v>
      </c>
      <c r="B33" s="398"/>
      <c r="C33" s="398" t="s">
        <v>126</v>
      </c>
      <c r="D33" s="771"/>
      <c r="E33" s="403"/>
      <c r="F33" s="398"/>
      <c r="G33" s="398" t="s">
        <v>119</v>
      </c>
      <c r="H33" s="820" t="s">
        <v>113</v>
      </c>
      <c r="I33" s="666"/>
      <c r="J33" s="395"/>
      <c r="K33" s="395"/>
      <c r="L33" s="395"/>
      <c r="M33" s="395"/>
      <c r="N33" s="395"/>
      <c r="O33" s="395"/>
      <c r="P33" s="395"/>
      <c r="Q33" s="395"/>
      <c r="R33" s="395"/>
      <c r="S33" s="395"/>
      <c r="T33" s="395"/>
      <c r="U33" s="395"/>
      <c r="V33" s="395"/>
      <c r="W33" s="395"/>
      <c r="X33" s="395"/>
      <c r="Y33" s="395"/>
      <c r="Z33" s="395"/>
      <c r="AA33" s="395"/>
      <c r="AB33" s="395"/>
      <c r="AC33" s="395"/>
      <c r="AD33" s="395"/>
      <c r="AE33" s="395"/>
      <c r="AF33" s="395"/>
      <c r="AG33" s="395"/>
      <c r="AH33" s="395"/>
      <c r="AI33" s="395"/>
      <c r="AJ33" s="395"/>
      <c r="AK33" s="395"/>
      <c r="AL33" s="395"/>
      <c r="AM33" s="395"/>
      <c r="AN33" s="395"/>
      <c r="AO33" s="395"/>
      <c r="AP33" s="395"/>
      <c r="AQ33" s="395"/>
      <c r="AR33" s="395"/>
      <c r="AS33" s="395"/>
      <c r="AT33" s="395"/>
      <c r="AU33" s="395"/>
      <c r="AV33" s="395"/>
      <c r="AW33" s="395"/>
      <c r="AX33" s="395"/>
      <c r="AY33" s="395"/>
      <c r="AZ33" s="395"/>
      <c r="BA33" s="395"/>
      <c r="BB33" s="395"/>
      <c r="BC33" s="395"/>
      <c r="BD33" s="395"/>
      <c r="BE33" s="39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395"/>
      <c r="CA33" s="395"/>
      <c r="CB33" s="395"/>
      <c r="CC33" s="395"/>
      <c r="CD33" s="395"/>
      <c r="CE33" s="395"/>
      <c r="CF33" s="395"/>
      <c r="CG33" s="395"/>
      <c r="CH33" s="395"/>
      <c r="CI33" s="395"/>
      <c r="CJ33" s="395"/>
      <c r="CK33" s="395"/>
      <c r="CL33" s="395"/>
      <c r="CM33" s="395"/>
      <c r="CN33" s="395"/>
      <c r="CO33" s="395"/>
      <c r="CP33" s="395"/>
      <c r="CQ33" s="395"/>
      <c r="CR33" s="395"/>
      <c r="CS33" s="395"/>
      <c r="CT33" s="395"/>
      <c r="CU33" s="395"/>
      <c r="CV33" s="395"/>
      <c r="CW33" s="395"/>
      <c r="CX33" s="395"/>
      <c r="CY33" s="395"/>
      <c r="CZ33" s="395"/>
      <c r="DA33" s="395"/>
      <c r="DB33" s="395"/>
      <c r="DC33" s="395"/>
      <c r="DD33" s="395"/>
      <c r="DE33" s="395"/>
      <c r="DF33" s="395"/>
      <c r="DG33" s="395"/>
      <c r="DH33" s="395"/>
      <c r="DI33" s="395"/>
      <c r="DJ33" s="395"/>
      <c r="DK33" s="395"/>
      <c r="DL33" s="395"/>
      <c r="DM33" s="395"/>
      <c r="DN33" s="395"/>
      <c r="DO33" s="395"/>
      <c r="DP33" s="395"/>
      <c r="DQ33" s="395"/>
      <c r="DR33" s="395"/>
      <c r="DS33" s="395"/>
      <c r="DT33" s="395"/>
      <c r="DU33" s="395"/>
      <c r="DV33" s="395"/>
      <c r="DW33" s="395"/>
      <c r="DX33" s="395"/>
      <c r="DY33" s="395"/>
      <c r="DZ33" s="395"/>
      <c r="EA33" s="395"/>
      <c r="EB33" s="395"/>
      <c r="EC33" s="395"/>
      <c r="ED33" s="395"/>
      <c r="EE33" s="395"/>
      <c r="EF33" s="395"/>
      <c r="EG33" s="395"/>
      <c r="EH33" s="395"/>
      <c r="EI33" s="395"/>
      <c r="EJ33" s="395"/>
      <c r="EK33" s="395"/>
      <c r="EL33" s="395"/>
      <c r="EM33" s="395"/>
      <c r="EN33" s="395"/>
      <c r="EO33" s="395"/>
      <c r="EP33" s="395"/>
      <c r="EQ33" s="395"/>
      <c r="ER33" s="395"/>
      <c r="ES33" s="395"/>
      <c r="ET33" s="395"/>
      <c r="EU33" s="395"/>
      <c r="EV33" s="395"/>
      <c r="EW33" s="395"/>
      <c r="EX33" s="395"/>
      <c r="EY33" s="395"/>
      <c r="EZ33" s="395"/>
      <c r="FA33" s="395"/>
      <c r="FB33" s="395"/>
      <c r="FC33" s="395"/>
      <c r="FD33" s="395"/>
      <c r="FE33" s="395"/>
      <c r="FF33" s="395"/>
      <c r="FG33" s="395"/>
      <c r="FH33" s="395"/>
      <c r="FI33" s="395"/>
      <c r="FJ33" s="395"/>
      <c r="FK33" s="395"/>
      <c r="FL33" s="395"/>
      <c r="FM33" s="395"/>
      <c r="FN33" s="395"/>
      <c r="FO33" s="395"/>
      <c r="FP33" s="395"/>
      <c r="FQ33" s="395"/>
      <c r="FR33" s="395"/>
      <c r="FS33" s="395"/>
      <c r="FT33" s="395"/>
      <c r="FU33" s="395"/>
      <c r="FV33" s="395"/>
      <c r="FW33" s="395"/>
      <c r="FX33" s="395"/>
      <c r="FY33" s="395"/>
      <c r="FZ33" s="395"/>
      <c r="GA33" s="395"/>
      <c r="GB33" s="395"/>
      <c r="GC33" s="395"/>
      <c r="GD33" s="395"/>
      <c r="GE33" s="395"/>
      <c r="GF33" s="395"/>
      <c r="GG33" s="395"/>
      <c r="GH33" s="395"/>
      <c r="GI33" s="395"/>
      <c r="GJ33" s="395"/>
      <c r="GK33" s="395"/>
      <c r="GL33" s="395"/>
      <c r="GM33" s="395"/>
      <c r="GN33" s="395"/>
      <c r="GO33" s="395"/>
      <c r="GP33" s="395"/>
      <c r="GQ33" s="395"/>
      <c r="GR33" s="395"/>
      <c r="GS33" s="395"/>
      <c r="GT33" s="395"/>
      <c r="GU33" s="395"/>
      <c r="GV33" s="395"/>
      <c r="GW33" s="395"/>
      <c r="GX33" s="395"/>
      <c r="GY33" s="395"/>
      <c r="GZ33" s="395"/>
      <c r="HA33" s="395"/>
      <c r="HB33" s="395"/>
      <c r="HC33" s="395"/>
      <c r="HD33" s="395"/>
      <c r="HE33" s="395"/>
      <c r="HF33" s="395"/>
      <c r="HG33" s="395"/>
      <c r="HH33" s="395"/>
      <c r="HI33" s="395"/>
      <c r="HJ33" s="395"/>
      <c r="HK33" s="395"/>
      <c r="HL33" s="395"/>
      <c r="HM33" s="395"/>
      <c r="HN33" s="395"/>
      <c r="HO33" s="395"/>
      <c r="HP33" s="395"/>
      <c r="HQ33" s="395"/>
      <c r="HR33" s="395"/>
      <c r="HS33" s="395"/>
      <c r="HT33" s="395"/>
      <c r="HU33" s="395"/>
      <c r="HV33" s="395"/>
      <c r="HW33" s="395"/>
      <c r="HX33" s="395"/>
      <c r="HY33" s="395"/>
      <c r="HZ33" s="395"/>
      <c r="IA33" s="395"/>
      <c r="IB33" s="395"/>
      <c r="IC33" s="395"/>
      <c r="ID33" s="395"/>
      <c r="IE33" s="395"/>
      <c r="IF33" s="395"/>
      <c r="IG33" s="395"/>
      <c r="IH33" s="395"/>
      <c r="II33" s="395"/>
      <c r="IJ33" s="395"/>
      <c r="IK33" s="395"/>
      <c r="IL33" s="395"/>
      <c r="IM33" s="395"/>
      <c r="IN33" s="395"/>
      <c r="IO33" s="395"/>
      <c r="IP33" s="395"/>
      <c r="IQ33" s="395"/>
      <c r="IR33" s="395"/>
      <c r="IS33" s="395"/>
      <c r="IT33" s="395"/>
      <c r="IU33" s="395"/>
      <c r="IV33" s="395"/>
      <c r="IW33" s="395"/>
      <c r="IX33" s="395"/>
      <c r="IY33" s="395"/>
      <c r="IZ33" s="395"/>
      <c r="JA33" s="395"/>
      <c r="JB33" s="395"/>
      <c r="JC33" s="395"/>
      <c r="JD33" s="395"/>
      <c r="JE33" s="395"/>
      <c r="JF33" s="395"/>
      <c r="JG33" s="395"/>
      <c r="JH33" s="395"/>
      <c r="JI33" s="395"/>
      <c r="JJ33" s="395"/>
      <c r="JK33" s="395"/>
      <c r="JL33" s="395"/>
      <c r="JM33" s="395"/>
      <c r="JN33" s="395"/>
      <c r="JO33" s="395"/>
      <c r="JP33" s="395"/>
      <c r="JQ33" s="395"/>
      <c r="JR33" s="395"/>
      <c r="JS33" s="395"/>
      <c r="JT33" s="395"/>
      <c r="JU33" s="395"/>
      <c r="JV33" s="395"/>
      <c r="JW33" s="395"/>
      <c r="JX33" s="395"/>
      <c r="JY33" s="395"/>
      <c r="JZ33" s="395"/>
      <c r="KA33" s="395"/>
      <c r="KB33" s="395"/>
      <c r="KC33" s="395"/>
      <c r="KD33" s="395"/>
      <c r="KE33" s="395"/>
      <c r="KF33" s="395"/>
      <c r="KG33" s="395"/>
      <c r="KH33" s="395"/>
      <c r="KI33" s="395"/>
      <c r="KJ33" s="395"/>
      <c r="KK33" s="395"/>
      <c r="KL33" s="395"/>
      <c r="KM33" s="395"/>
      <c r="KN33" s="395"/>
      <c r="KO33" s="395"/>
      <c r="KP33" s="395"/>
      <c r="KQ33" s="395"/>
      <c r="KR33" s="395"/>
      <c r="KS33" s="395"/>
      <c r="KT33" s="395"/>
      <c r="KU33" s="395"/>
      <c r="KV33" s="395"/>
      <c r="KW33" s="395"/>
      <c r="KX33" s="395"/>
      <c r="KY33" s="395"/>
      <c r="KZ33" s="395"/>
      <c r="LA33" s="395"/>
      <c r="LB33" s="395"/>
      <c r="LC33" s="395"/>
      <c r="LD33" s="395"/>
      <c r="LE33" s="395"/>
      <c r="LF33" s="395"/>
      <c r="LG33" s="395"/>
      <c r="LH33" s="395"/>
      <c r="LI33" s="395"/>
      <c r="LJ33" s="395"/>
      <c r="LK33" s="395"/>
      <c r="LL33" s="395"/>
      <c r="LM33" s="395"/>
      <c r="LN33" s="395"/>
      <c r="LO33" s="395"/>
      <c r="LP33" s="395"/>
      <c r="LQ33" s="395"/>
      <c r="LR33" s="395"/>
      <c r="LS33" s="395"/>
      <c r="LT33" s="395"/>
      <c r="LU33" s="395"/>
      <c r="LV33" s="395"/>
      <c r="LW33" s="395"/>
      <c r="LX33" s="395"/>
      <c r="LY33" s="395"/>
      <c r="LZ33" s="395"/>
      <c r="MA33" s="395"/>
      <c r="MB33" s="395"/>
      <c r="MC33" s="395"/>
      <c r="MD33" s="395"/>
      <c r="ME33" s="395"/>
      <c r="MF33" s="395"/>
      <c r="MG33" s="395"/>
      <c r="MH33" s="395"/>
      <c r="MI33" s="395"/>
      <c r="MJ33" s="395"/>
      <c r="MK33" s="395"/>
      <c r="ML33" s="395"/>
      <c r="MM33" s="395"/>
      <c r="MN33" s="395"/>
      <c r="MO33" s="395"/>
      <c r="MP33" s="395"/>
      <c r="MQ33" s="395"/>
      <c r="MR33" s="395"/>
      <c r="MS33" s="395"/>
      <c r="MT33" s="395"/>
      <c r="MU33" s="395"/>
      <c r="MV33" s="395"/>
      <c r="MW33" s="395"/>
      <c r="MX33" s="395"/>
      <c r="MY33" s="395"/>
      <c r="MZ33" s="395"/>
      <c r="NA33" s="395"/>
      <c r="NB33" s="395"/>
      <c r="NC33" s="395"/>
      <c r="ND33" s="395"/>
      <c r="NE33" s="395"/>
      <c r="NF33" s="395"/>
      <c r="NG33" s="395"/>
      <c r="NH33" s="395"/>
      <c r="NI33" s="395"/>
      <c r="NJ33" s="395"/>
      <c r="NK33" s="395"/>
      <c r="NL33" s="395"/>
      <c r="NM33" s="395"/>
      <c r="NN33" s="395"/>
      <c r="NO33" s="395"/>
      <c r="NP33" s="395"/>
      <c r="NQ33" s="395"/>
      <c r="NR33" s="395"/>
      <c r="NS33" s="395"/>
      <c r="NT33" s="395"/>
      <c r="NU33" s="395"/>
      <c r="NV33" s="395"/>
      <c r="NW33" s="395"/>
      <c r="NX33" s="395"/>
      <c r="NY33" s="395"/>
      <c r="NZ33" s="395"/>
      <c r="OA33" s="395"/>
      <c r="OB33" s="395"/>
      <c r="OC33" s="395"/>
      <c r="OD33" s="395"/>
      <c r="OE33" s="395"/>
      <c r="OF33" s="395"/>
      <c r="OG33" s="395"/>
      <c r="OH33" s="395"/>
      <c r="OI33" s="395"/>
      <c r="OJ33" s="395"/>
      <c r="OK33" s="395"/>
      <c r="OL33" s="395"/>
      <c r="OM33" s="395"/>
      <c r="ON33" s="395"/>
      <c r="OO33" s="395"/>
      <c r="OP33" s="395"/>
      <c r="OQ33" s="395"/>
      <c r="OR33" s="395"/>
      <c r="OS33" s="395"/>
      <c r="OT33" s="395"/>
      <c r="OU33" s="395"/>
      <c r="OV33" s="395"/>
      <c r="OW33" s="395"/>
      <c r="OX33" s="395"/>
      <c r="OY33" s="395"/>
      <c r="OZ33" s="395"/>
      <c r="PA33" s="395"/>
      <c r="PB33" s="395"/>
      <c r="PC33" s="395"/>
      <c r="PD33" s="395"/>
      <c r="PE33" s="395"/>
      <c r="PF33" s="395"/>
      <c r="PG33" s="395"/>
      <c r="PH33" s="395"/>
      <c r="PI33" s="395"/>
      <c r="PJ33" s="395"/>
      <c r="PK33" s="395"/>
      <c r="PL33" s="395"/>
      <c r="PM33" s="395"/>
      <c r="PN33" s="395"/>
      <c r="PO33" s="395"/>
      <c r="PP33" s="395"/>
      <c r="PQ33" s="395"/>
      <c r="PR33" s="395"/>
      <c r="PS33" s="395"/>
      <c r="PT33" s="395"/>
      <c r="PU33" s="395"/>
      <c r="PV33" s="395"/>
      <c r="PW33" s="395"/>
      <c r="PX33" s="395"/>
      <c r="PY33" s="395"/>
      <c r="PZ33" s="395"/>
      <c r="QA33" s="395"/>
      <c r="QB33" s="395"/>
      <c r="QC33" s="395"/>
      <c r="QD33" s="395"/>
      <c r="QE33" s="395"/>
      <c r="QF33" s="395"/>
      <c r="QG33" s="395"/>
      <c r="QH33" s="395"/>
      <c r="QI33" s="395"/>
      <c r="QJ33" s="395"/>
      <c r="QK33" s="395"/>
      <c r="QL33" s="395"/>
      <c r="QM33" s="395"/>
      <c r="QN33" s="395"/>
      <c r="QO33" s="395"/>
      <c r="QP33" s="395"/>
      <c r="QQ33" s="395"/>
      <c r="QR33" s="395"/>
      <c r="QS33" s="395"/>
      <c r="QT33" s="395"/>
      <c r="QU33" s="395"/>
      <c r="QV33" s="395"/>
      <c r="QW33" s="395"/>
      <c r="QX33" s="395"/>
      <c r="QY33" s="395"/>
      <c r="QZ33" s="395"/>
      <c r="RA33" s="395"/>
      <c r="RB33" s="395"/>
      <c r="RC33" s="395"/>
      <c r="RD33" s="395"/>
      <c r="RE33" s="395"/>
      <c r="RF33" s="395"/>
      <c r="RG33" s="395"/>
      <c r="RH33" s="395"/>
      <c r="RI33" s="395"/>
      <c r="RJ33" s="395"/>
      <c r="RK33" s="395"/>
      <c r="RL33" s="395"/>
      <c r="RM33" s="395"/>
      <c r="RN33" s="395"/>
      <c r="RO33" s="395"/>
      <c r="RP33" s="395"/>
      <c r="RQ33" s="395"/>
      <c r="RR33" s="395"/>
      <c r="RS33" s="395"/>
      <c r="RT33" s="395"/>
      <c r="RU33" s="395"/>
      <c r="RV33" s="395"/>
      <c r="RW33" s="395"/>
      <c r="RX33" s="395"/>
      <c r="RY33" s="395"/>
      <c r="RZ33" s="395"/>
      <c r="SA33" s="395"/>
      <c r="SB33" s="395"/>
      <c r="SC33" s="395"/>
      <c r="SD33" s="395"/>
      <c r="SE33" s="395"/>
      <c r="SF33" s="395"/>
      <c r="SG33" s="395"/>
      <c r="SH33" s="395"/>
      <c r="SI33" s="395"/>
      <c r="SJ33" s="395"/>
      <c r="SK33" s="395"/>
      <c r="SL33" s="395"/>
      <c r="SM33" s="395"/>
      <c r="SN33" s="395"/>
      <c r="SO33" s="395"/>
      <c r="SP33" s="395"/>
      <c r="SQ33" s="395"/>
      <c r="SR33" s="395"/>
      <c r="SS33" s="395"/>
      <c r="ST33" s="395"/>
      <c r="SU33" s="395"/>
      <c r="SV33" s="395"/>
      <c r="SW33" s="395"/>
      <c r="SX33" s="395"/>
      <c r="SY33" s="395"/>
      <c r="SZ33" s="395"/>
      <c r="TA33" s="395"/>
      <c r="TB33" s="395"/>
      <c r="TC33" s="395"/>
      <c r="TD33" s="395"/>
      <c r="TE33" s="395"/>
      <c r="TF33" s="395"/>
      <c r="TG33" s="395"/>
      <c r="TH33" s="395"/>
      <c r="TI33" s="395"/>
      <c r="TJ33" s="395"/>
      <c r="TK33" s="395"/>
      <c r="TL33" s="395"/>
      <c r="TM33" s="395"/>
      <c r="TN33" s="395"/>
      <c r="TO33" s="395"/>
      <c r="TP33" s="395"/>
      <c r="TQ33" s="395"/>
      <c r="TR33" s="395"/>
      <c r="TS33" s="395"/>
      <c r="TT33" s="395"/>
      <c r="TU33" s="395"/>
      <c r="TV33" s="395"/>
      <c r="TW33" s="395"/>
      <c r="TX33" s="395"/>
      <c r="TY33" s="395"/>
      <c r="TZ33" s="395"/>
      <c r="UA33" s="395"/>
      <c r="UB33" s="395"/>
      <c r="UC33" s="395"/>
      <c r="UD33" s="395"/>
      <c r="UE33" s="395"/>
      <c r="UF33" s="395"/>
      <c r="UG33" s="395"/>
      <c r="UH33" s="395"/>
      <c r="UI33" s="395"/>
      <c r="UJ33" s="395"/>
      <c r="UK33" s="395"/>
      <c r="UL33" s="395"/>
      <c r="UM33" s="395"/>
      <c r="UN33" s="395"/>
      <c r="UO33" s="395"/>
      <c r="UP33" s="395"/>
      <c r="UQ33" s="395"/>
      <c r="UR33" s="395"/>
      <c r="US33" s="395"/>
      <c r="UT33" s="395"/>
      <c r="UU33" s="395"/>
      <c r="UV33" s="395"/>
      <c r="UW33" s="395"/>
      <c r="UX33" s="395"/>
      <c r="UY33" s="395"/>
      <c r="UZ33" s="395"/>
      <c r="VA33" s="395"/>
      <c r="VB33" s="395"/>
      <c r="VC33" s="395"/>
      <c r="VD33" s="395"/>
      <c r="VE33" s="395"/>
      <c r="VF33" s="395"/>
      <c r="VG33" s="395"/>
      <c r="VH33" s="395"/>
      <c r="VI33" s="395"/>
      <c r="VJ33" s="395"/>
      <c r="VK33" s="395"/>
      <c r="VL33" s="395"/>
      <c r="VM33" s="395"/>
      <c r="VN33" s="395"/>
      <c r="VO33" s="395"/>
      <c r="VP33" s="395"/>
      <c r="VQ33" s="395"/>
      <c r="VR33" s="395"/>
      <c r="VS33" s="395"/>
      <c r="VT33" s="395"/>
      <c r="VU33" s="395"/>
      <c r="VV33" s="395"/>
      <c r="VW33" s="395"/>
      <c r="VX33" s="395"/>
      <c r="VY33" s="395"/>
      <c r="VZ33" s="395"/>
      <c r="WA33" s="395"/>
      <c r="WB33" s="395"/>
      <c r="WC33" s="395"/>
      <c r="WD33" s="395"/>
      <c r="WE33" s="395"/>
      <c r="WF33" s="395"/>
      <c r="WG33" s="395"/>
      <c r="WH33" s="395"/>
      <c r="WI33" s="395"/>
      <c r="WJ33" s="395"/>
      <c r="WK33" s="395"/>
      <c r="WL33" s="395"/>
      <c r="WM33" s="395"/>
      <c r="WN33" s="395"/>
      <c r="WO33" s="395"/>
      <c r="WP33" s="395"/>
      <c r="WQ33" s="395"/>
      <c r="WR33" s="395"/>
      <c r="WS33" s="395"/>
      <c r="WT33" s="395"/>
      <c r="WU33" s="395"/>
      <c r="WV33" s="395"/>
      <c r="WW33" s="395"/>
      <c r="WX33" s="395"/>
      <c r="WY33" s="395"/>
      <c r="WZ33" s="395"/>
      <c r="XA33" s="395"/>
      <c r="XB33" s="395"/>
      <c r="XC33" s="395"/>
      <c r="XD33" s="395"/>
      <c r="XE33" s="395"/>
      <c r="XF33" s="395"/>
      <c r="XG33" s="395"/>
      <c r="XH33" s="395"/>
      <c r="XI33" s="395"/>
      <c r="XJ33" s="395"/>
      <c r="XK33" s="395"/>
      <c r="XL33" s="395"/>
      <c r="XM33" s="395"/>
      <c r="XN33" s="395"/>
      <c r="XO33" s="395"/>
      <c r="XP33" s="395"/>
      <c r="XQ33" s="395"/>
      <c r="XR33" s="395"/>
      <c r="XS33" s="395"/>
      <c r="XT33" s="395"/>
      <c r="XU33" s="395"/>
      <c r="XV33" s="395"/>
      <c r="XW33" s="395"/>
      <c r="XX33" s="395"/>
      <c r="XY33" s="395"/>
      <c r="XZ33" s="395"/>
      <c r="YA33" s="395"/>
      <c r="YB33" s="395"/>
      <c r="YC33" s="395"/>
      <c r="YD33" s="395"/>
      <c r="YE33" s="395"/>
      <c r="YF33" s="395"/>
      <c r="YG33" s="395"/>
      <c r="YH33" s="395"/>
      <c r="YI33" s="395"/>
      <c r="YJ33" s="395"/>
      <c r="YK33" s="395"/>
      <c r="YL33" s="395"/>
      <c r="YM33" s="395"/>
      <c r="YN33" s="395"/>
      <c r="YO33" s="395"/>
      <c r="YP33" s="395"/>
      <c r="YQ33" s="395"/>
    </row>
    <row r="34" spans="1:667" ht="31.5">
      <c r="A34" s="828">
        <v>6023300</v>
      </c>
      <c r="B34" s="822"/>
      <c r="C34" s="398" t="s">
        <v>127</v>
      </c>
      <c r="D34" s="771"/>
      <c r="E34" s="403"/>
      <c r="F34" s="398"/>
      <c r="G34" s="398" t="s">
        <v>119</v>
      </c>
      <c r="H34" s="820" t="s">
        <v>113</v>
      </c>
      <c r="I34" s="387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395"/>
      <c r="BG34" s="395"/>
      <c r="BH34" s="395"/>
      <c r="BI34" s="395"/>
      <c r="BJ34" s="395"/>
      <c r="BK34" s="395"/>
      <c r="BL34" s="395"/>
      <c r="BM34" s="395"/>
      <c r="BN34" s="395"/>
      <c r="BO34" s="395"/>
      <c r="BP34" s="395"/>
      <c r="BQ34" s="395"/>
      <c r="BR34" s="395"/>
      <c r="BS34" s="395"/>
      <c r="BT34" s="395"/>
      <c r="BU34" s="395"/>
      <c r="BV34" s="395"/>
      <c r="BW34" s="395"/>
      <c r="BX34" s="395"/>
      <c r="BY34" s="395"/>
      <c r="BZ34" s="395"/>
      <c r="CA34" s="395"/>
      <c r="CB34" s="395"/>
      <c r="CC34" s="395"/>
      <c r="CD34" s="395"/>
      <c r="CE34" s="395"/>
      <c r="CF34" s="395"/>
      <c r="CG34" s="395"/>
      <c r="CH34" s="395"/>
      <c r="CI34" s="395"/>
      <c r="CJ34" s="395"/>
      <c r="CK34" s="395"/>
      <c r="CL34" s="395"/>
      <c r="CM34" s="395"/>
      <c r="CN34" s="395"/>
      <c r="CO34" s="395"/>
      <c r="CP34" s="395"/>
      <c r="CQ34" s="395"/>
      <c r="CR34" s="395"/>
      <c r="CS34" s="395"/>
      <c r="CT34" s="395"/>
      <c r="CU34" s="395"/>
      <c r="CV34" s="395"/>
      <c r="CW34" s="395"/>
      <c r="CX34" s="395"/>
      <c r="CY34" s="395"/>
      <c r="CZ34" s="395"/>
      <c r="DA34" s="395"/>
      <c r="DB34" s="395"/>
      <c r="DC34" s="395"/>
      <c r="DD34" s="395"/>
      <c r="DE34" s="395"/>
      <c r="DF34" s="395"/>
      <c r="DG34" s="395"/>
      <c r="DH34" s="395"/>
      <c r="DI34" s="395"/>
      <c r="DJ34" s="395"/>
      <c r="DK34" s="395"/>
      <c r="DL34" s="395"/>
      <c r="DM34" s="395"/>
      <c r="DN34" s="395"/>
      <c r="DO34" s="395"/>
      <c r="DP34" s="395"/>
      <c r="DQ34" s="395"/>
      <c r="DR34" s="395"/>
      <c r="DS34" s="395"/>
      <c r="DT34" s="395"/>
      <c r="DU34" s="395"/>
      <c r="DV34" s="395"/>
      <c r="DW34" s="395"/>
      <c r="DX34" s="395"/>
      <c r="DY34" s="395"/>
      <c r="DZ34" s="395"/>
      <c r="EA34" s="395"/>
      <c r="EB34" s="395"/>
      <c r="EC34" s="395"/>
      <c r="ED34" s="395"/>
      <c r="EE34" s="395"/>
      <c r="EF34" s="395"/>
      <c r="EG34" s="395"/>
      <c r="EH34" s="395"/>
      <c r="EI34" s="395"/>
      <c r="EJ34" s="395"/>
      <c r="EK34" s="395"/>
      <c r="EL34" s="395"/>
      <c r="EM34" s="395"/>
      <c r="EN34" s="395"/>
      <c r="EO34" s="395"/>
      <c r="EP34" s="395"/>
      <c r="EQ34" s="395"/>
      <c r="ER34" s="395"/>
      <c r="ES34" s="395"/>
      <c r="ET34" s="395"/>
      <c r="EU34" s="395"/>
      <c r="EV34" s="395"/>
      <c r="EW34" s="395"/>
      <c r="EX34" s="395"/>
      <c r="EY34" s="395"/>
      <c r="EZ34" s="395"/>
      <c r="FA34" s="395"/>
      <c r="FB34" s="395"/>
      <c r="FC34" s="395"/>
      <c r="FD34" s="395"/>
      <c r="FE34" s="395"/>
      <c r="FF34" s="395"/>
      <c r="FG34" s="395"/>
      <c r="FH34" s="395"/>
      <c r="FI34" s="395"/>
      <c r="FJ34" s="395"/>
      <c r="FK34" s="395"/>
      <c r="FL34" s="395"/>
      <c r="FM34" s="395"/>
      <c r="FN34" s="395"/>
      <c r="FO34" s="395"/>
      <c r="FP34" s="395"/>
      <c r="FQ34" s="395"/>
      <c r="FR34" s="395"/>
      <c r="FS34" s="395"/>
      <c r="FT34" s="395"/>
      <c r="FU34" s="395"/>
      <c r="FV34" s="395"/>
      <c r="FW34" s="395"/>
      <c r="FX34" s="395"/>
      <c r="FY34" s="395"/>
      <c r="FZ34" s="395"/>
      <c r="GA34" s="395"/>
      <c r="GB34" s="395"/>
      <c r="GC34" s="395"/>
      <c r="GD34" s="395"/>
      <c r="GE34" s="395"/>
      <c r="GF34" s="395"/>
      <c r="GG34" s="395"/>
      <c r="GH34" s="395"/>
      <c r="GI34" s="395"/>
      <c r="GJ34" s="395"/>
      <c r="GK34" s="395"/>
      <c r="GL34" s="395"/>
      <c r="GM34" s="395"/>
      <c r="GN34" s="395"/>
      <c r="GO34" s="395"/>
      <c r="GP34" s="395"/>
      <c r="GQ34" s="395"/>
      <c r="GR34" s="395"/>
      <c r="GS34" s="395"/>
      <c r="GT34" s="395"/>
      <c r="GU34" s="395"/>
      <c r="GV34" s="395"/>
      <c r="GW34" s="395"/>
      <c r="GX34" s="395"/>
      <c r="GY34" s="395"/>
      <c r="GZ34" s="395"/>
      <c r="HA34" s="395"/>
      <c r="HB34" s="395"/>
      <c r="HC34" s="395"/>
      <c r="HD34" s="395"/>
      <c r="HE34" s="395"/>
      <c r="HF34" s="395"/>
      <c r="HG34" s="395"/>
      <c r="HH34" s="395"/>
      <c r="HI34" s="395"/>
      <c r="HJ34" s="395"/>
      <c r="HK34" s="395"/>
      <c r="HL34" s="395"/>
      <c r="HM34" s="395"/>
      <c r="HN34" s="395"/>
      <c r="HO34" s="395"/>
      <c r="HP34" s="395"/>
      <c r="HQ34" s="395"/>
      <c r="HR34" s="395"/>
      <c r="HS34" s="395"/>
      <c r="HT34" s="395"/>
      <c r="HU34" s="395"/>
      <c r="HV34" s="395"/>
      <c r="HW34" s="395"/>
      <c r="HX34" s="395"/>
      <c r="HY34" s="395"/>
      <c r="HZ34" s="395"/>
      <c r="IA34" s="395"/>
      <c r="IB34" s="395"/>
      <c r="IC34" s="395"/>
      <c r="ID34" s="395"/>
      <c r="IE34" s="395"/>
      <c r="IF34" s="395"/>
      <c r="IG34" s="395"/>
      <c r="IH34" s="395"/>
      <c r="II34" s="395"/>
      <c r="IJ34" s="395"/>
      <c r="IK34" s="395"/>
      <c r="IL34" s="395"/>
      <c r="IM34" s="395"/>
      <c r="IN34" s="395"/>
      <c r="IO34" s="395"/>
      <c r="IP34" s="395"/>
      <c r="IQ34" s="395"/>
      <c r="IR34" s="395"/>
      <c r="IS34" s="395"/>
      <c r="IT34" s="395"/>
      <c r="IU34" s="395"/>
      <c r="IV34" s="395"/>
      <c r="IW34" s="395"/>
      <c r="IX34" s="395"/>
      <c r="IY34" s="395"/>
      <c r="IZ34" s="395"/>
      <c r="JA34" s="395"/>
      <c r="JB34" s="395"/>
      <c r="JC34" s="395"/>
      <c r="JD34" s="395"/>
      <c r="JE34" s="395"/>
      <c r="JF34" s="395"/>
      <c r="JG34" s="395"/>
      <c r="JH34" s="395"/>
      <c r="JI34" s="395"/>
      <c r="JJ34" s="395"/>
      <c r="JK34" s="395"/>
      <c r="JL34" s="395"/>
      <c r="JM34" s="395"/>
      <c r="JN34" s="395"/>
      <c r="JO34" s="395"/>
      <c r="JP34" s="395"/>
      <c r="JQ34" s="395"/>
      <c r="JR34" s="395"/>
      <c r="JS34" s="395"/>
      <c r="JT34" s="395"/>
      <c r="JU34" s="395"/>
      <c r="JV34" s="395"/>
      <c r="JW34" s="395"/>
      <c r="JX34" s="395"/>
      <c r="JY34" s="395"/>
      <c r="JZ34" s="395"/>
      <c r="KA34" s="395"/>
      <c r="KB34" s="395"/>
      <c r="KC34" s="395"/>
      <c r="KD34" s="395"/>
      <c r="KE34" s="395"/>
      <c r="KF34" s="395"/>
      <c r="KG34" s="395"/>
      <c r="KH34" s="395"/>
      <c r="KI34" s="395"/>
      <c r="KJ34" s="395"/>
      <c r="KK34" s="395"/>
      <c r="KL34" s="395"/>
      <c r="KM34" s="395"/>
      <c r="KN34" s="395"/>
      <c r="KO34" s="395"/>
      <c r="KP34" s="395"/>
      <c r="KQ34" s="395"/>
      <c r="KR34" s="395"/>
      <c r="KS34" s="395"/>
      <c r="KT34" s="395"/>
      <c r="KU34" s="395"/>
      <c r="KV34" s="395"/>
      <c r="KW34" s="395"/>
      <c r="KX34" s="395"/>
      <c r="KY34" s="395"/>
      <c r="KZ34" s="395"/>
      <c r="LA34" s="395"/>
      <c r="LB34" s="395"/>
      <c r="LC34" s="395"/>
      <c r="LD34" s="395"/>
      <c r="LE34" s="395"/>
      <c r="LF34" s="395"/>
      <c r="LG34" s="395"/>
      <c r="LH34" s="395"/>
      <c r="LI34" s="395"/>
      <c r="LJ34" s="395"/>
      <c r="LK34" s="395"/>
      <c r="LL34" s="395"/>
      <c r="LM34" s="395"/>
      <c r="LN34" s="395"/>
      <c r="LO34" s="395"/>
      <c r="LP34" s="395"/>
      <c r="LQ34" s="395"/>
      <c r="LR34" s="395"/>
      <c r="LS34" s="395"/>
      <c r="LT34" s="395"/>
      <c r="LU34" s="395"/>
      <c r="LV34" s="395"/>
      <c r="LW34" s="395"/>
      <c r="LX34" s="395"/>
      <c r="LY34" s="395"/>
      <c r="LZ34" s="395"/>
      <c r="MA34" s="395"/>
      <c r="MB34" s="395"/>
      <c r="MC34" s="395"/>
      <c r="MD34" s="395"/>
      <c r="ME34" s="395"/>
      <c r="MF34" s="395"/>
      <c r="MG34" s="395"/>
      <c r="MH34" s="395"/>
      <c r="MI34" s="395"/>
      <c r="MJ34" s="395"/>
      <c r="MK34" s="395"/>
      <c r="ML34" s="395"/>
      <c r="MM34" s="395"/>
      <c r="MN34" s="395"/>
      <c r="MO34" s="395"/>
      <c r="MP34" s="395"/>
      <c r="MQ34" s="395"/>
      <c r="MR34" s="395"/>
      <c r="MS34" s="395"/>
      <c r="MT34" s="395"/>
      <c r="MU34" s="395"/>
      <c r="MV34" s="395"/>
      <c r="MW34" s="395"/>
      <c r="MX34" s="395"/>
      <c r="MY34" s="395"/>
      <c r="MZ34" s="395"/>
      <c r="NA34" s="395"/>
      <c r="NB34" s="395"/>
      <c r="NC34" s="395"/>
      <c r="ND34" s="395"/>
      <c r="NE34" s="395"/>
      <c r="NF34" s="395"/>
      <c r="NG34" s="395"/>
      <c r="NH34" s="395"/>
      <c r="NI34" s="395"/>
      <c r="NJ34" s="395"/>
      <c r="NK34" s="395"/>
      <c r="NL34" s="395"/>
      <c r="NM34" s="395"/>
      <c r="NN34" s="395"/>
      <c r="NO34" s="395"/>
      <c r="NP34" s="395"/>
      <c r="NQ34" s="395"/>
      <c r="NR34" s="395"/>
      <c r="NS34" s="395"/>
      <c r="NT34" s="395"/>
      <c r="NU34" s="395"/>
      <c r="NV34" s="395"/>
      <c r="NW34" s="395"/>
      <c r="NX34" s="395"/>
      <c r="NY34" s="395"/>
      <c r="NZ34" s="395"/>
      <c r="OA34" s="395"/>
      <c r="OB34" s="395"/>
      <c r="OC34" s="395"/>
      <c r="OD34" s="395"/>
      <c r="OE34" s="395"/>
      <c r="OF34" s="395"/>
      <c r="OG34" s="395"/>
      <c r="OH34" s="395"/>
      <c r="OI34" s="395"/>
      <c r="OJ34" s="395"/>
      <c r="OK34" s="395"/>
      <c r="OL34" s="395"/>
      <c r="OM34" s="395"/>
      <c r="ON34" s="395"/>
      <c r="OO34" s="395"/>
      <c r="OP34" s="395"/>
      <c r="OQ34" s="395"/>
      <c r="OR34" s="395"/>
      <c r="OS34" s="395"/>
      <c r="OT34" s="395"/>
      <c r="OU34" s="395"/>
      <c r="OV34" s="395"/>
      <c r="OW34" s="395"/>
      <c r="OX34" s="395"/>
      <c r="OY34" s="395"/>
      <c r="OZ34" s="395"/>
      <c r="PA34" s="395"/>
      <c r="PB34" s="395"/>
      <c r="PC34" s="395"/>
      <c r="PD34" s="395"/>
      <c r="PE34" s="395"/>
      <c r="PF34" s="395"/>
      <c r="PG34" s="395"/>
      <c r="PH34" s="395"/>
      <c r="PI34" s="395"/>
      <c r="PJ34" s="395"/>
      <c r="PK34" s="395"/>
      <c r="PL34" s="395"/>
      <c r="PM34" s="395"/>
      <c r="PN34" s="395"/>
      <c r="PO34" s="395"/>
      <c r="PP34" s="395"/>
      <c r="PQ34" s="395"/>
      <c r="PR34" s="395"/>
      <c r="PS34" s="395"/>
      <c r="PT34" s="395"/>
      <c r="PU34" s="395"/>
      <c r="PV34" s="395"/>
      <c r="PW34" s="395"/>
      <c r="PX34" s="395"/>
      <c r="PY34" s="395"/>
      <c r="PZ34" s="395"/>
      <c r="QA34" s="395"/>
      <c r="QB34" s="395"/>
      <c r="QC34" s="395"/>
      <c r="QD34" s="395"/>
      <c r="QE34" s="395"/>
      <c r="QF34" s="395"/>
      <c r="QG34" s="395"/>
      <c r="QH34" s="395"/>
      <c r="QI34" s="395"/>
      <c r="QJ34" s="395"/>
      <c r="QK34" s="395"/>
      <c r="QL34" s="395"/>
      <c r="QM34" s="395"/>
      <c r="QN34" s="395"/>
      <c r="QO34" s="395"/>
      <c r="QP34" s="395"/>
      <c r="QQ34" s="395"/>
      <c r="QR34" s="395"/>
      <c r="QS34" s="395"/>
      <c r="QT34" s="395"/>
      <c r="QU34" s="395"/>
      <c r="QV34" s="395"/>
      <c r="QW34" s="395"/>
      <c r="QX34" s="395"/>
      <c r="QY34" s="395"/>
      <c r="QZ34" s="395"/>
      <c r="RA34" s="395"/>
      <c r="RB34" s="395"/>
      <c r="RC34" s="395"/>
      <c r="RD34" s="395"/>
      <c r="RE34" s="395"/>
      <c r="RF34" s="395"/>
      <c r="RG34" s="395"/>
      <c r="RH34" s="395"/>
      <c r="RI34" s="395"/>
      <c r="RJ34" s="395"/>
      <c r="RK34" s="395"/>
      <c r="RL34" s="395"/>
      <c r="RM34" s="395"/>
      <c r="RN34" s="395"/>
      <c r="RO34" s="395"/>
      <c r="RP34" s="395"/>
      <c r="RQ34" s="395"/>
      <c r="RR34" s="395"/>
      <c r="RS34" s="395"/>
      <c r="RT34" s="395"/>
      <c r="RU34" s="395"/>
      <c r="RV34" s="395"/>
      <c r="RW34" s="395"/>
      <c r="RX34" s="395"/>
      <c r="RY34" s="395"/>
      <c r="RZ34" s="395"/>
      <c r="SA34" s="395"/>
      <c r="SB34" s="395"/>
      <c r="SC34" s="395"/>
      <c r="SD34" s="395"/>
      <c r="SE34" s="395"/>
      <c r="SF34" s="395"/>
      <c r="SG34" s="395"/>
      <c r="SH34" s="395"/>
      <c r="SI34" s="395"/>
      <c r="SJ34" s="395"/>
      <c r="SK34" s="395"/>
      <c r="SL34" s="395"/>
      <c r="SM34" s="395"/>
      <c r="SN34" s="395"/>
      <c r="SO34" s="395"/>
      <c r="SP34" s="395"/>
      <c r="SQ34" s="395"/>
      <c r="SR34" s="395"/>
      <c r="SS34" s="395"/>
      <c r="ST34" s="395"/>
      <c r="SU34" s="395"/>
      <c r="SV34" s="395"/>
      <c r="SW34" s="395"/>
      <c r="SX34" s="395"/>
      <c r="SY34" s="395"/>
      <c r="SZ34" s="395"/>
      <c r="TA34" s="395"/>
      <c r="TB34" s="395"/>
      <c r="TC34" s="395"/>
      <c r="TD34" s="395"/>
      <c r="TE34" s="395"/>
      <c r="TF34" s="395"/>
      <c r="TG34" s="395"/>
      <c r="TH34" s="395"/>
      <c r="TI34" s="395"/>
      <c r="TJ34" s="395"/>
      <c r="TK34" s="395"/>
      <c r="TL34" s="395"/>
      <c r="TM34" s="395"/>
      <c r="TN34" s="395"/>
      <c r="TO34" s="395"/>
      <c r="TP34" s="395"/>
      <c r="TQ34" s="395"/>
      <c r="TR34" s="395"/>
      <c r="TS34" s="395"/>
      <c r="TT34" s="395"/>
      <c r="TU34" s="395"/>
      <c r="TV34" s="395"/>
      <c r="TW34" s="395"/>
      <c r="TX34" s="395"/>
      <c r="TY34" s="395"/>
      <c r="TZ34" s="395"/>
      <c r="UA34" s="395"/>
      <c r="UB34" s="395"/>
      <c r="UC34" s="395"/>
      <c r="UD34" s="395"/>
      <c r="UE34" s="395"/>
      <c r="UF34" s="395"/>
      <c r="UG34" s="395"/>
      <c r="UH34" s="395"/>
      <c r="UI34" s="395"/>
      <c r="UJ34" s="395"/>
      <c r="UK34" s="395"/>
      <c r="UL34" s="395"/>
      <c r="UM34" s="395"/>
      <c r="UN34" s="395"/>
      <c r="UO34" s="395"/>
      <c r="UP34" s="395"/>
      <c r="UQ34" s="395"/>
      <c r="UR34" s="395"/>
      <c r="US34" s="395"/>
      <c r="UT34" s="395"/>
      <c r="UU34" s="395"/>
      <c r="UV34" s="395"/>
      <c r="UW34" s="395"/>
      <c r="UX34" s="395"/>
      <c r="UY34" s="395"/>
      <c r="UZ34" s="395"/>
      <c r="VA34" s="395"/>
      <c r="VB34" s="395"/>
      <c r="VC34" s="395"/>
      <c r="VD34" s="395"/>
      <c r="VE34" s="395"/>
      <c r="VF34" s="395"/>
      <c r="VG34" s="395"/>
      <c r="VH34" s="395"/>
      <c r="VI34" s="395"/>
      <c r="VJ34" s="395"/>
      <c r="VK34" s="395"/>
      <c r="VL34" s="395"/>
      <c r="VM34" s="395"/>
      <c r="VN34" s="395"/>
      <c r="VO34" s="395"/>
      <c r="VP34" s="395"/>
      <c r="VQ34" s="395"/>
      <c r="VR34" s="395"/>
      <c r="VS34" s="395"/>
      <c r="VT34" s="395"/>
      <c r="VU34" s="395"/>
      <c r="VV34" s="395"/>
      <c r="VW34" s="395"/>
      <c r="VX34" s="395"/>
      <c r="VY34" s="395"/>
      <c r="VZ34" s="395"/>
      <c r="WA34" s="395"/>
      <c r="WB34" s="395"/>
      <c r="WC34" s="395"/>
      <c r="WD34" s="395"/>
      <c r="WE34" s="395"/>
      <c r="WF34" s="395"/>
      <c r="WG34" s="395"/>
      <c r="WH34" s="395"/>
      <c r="WI34" s="395"/>
      <c r="WJ34" s="395"/>
      <c r="WK34" s="395"/>
      <c r="WL34" s="395"/>
      <c r="WM34" s="395"/>
      <c r="WN34" s="395"/>
      <c r="WO34" s="395"/>
      <c r="WP34" s="395"/>
      <c r="WQ34" s="395"/>
      <c r="WR34" s="395"/>
      <c r="WS34" s="395"/>
      <c r="WT34" s="395"/>
      <c r="WU34" s="395"/>
      <c r="WV34" s="395"/>
      <c r="WW34" s="395"/>
      <c r="WX34" s="395"/>
      <c r="WY34" s="395"/>
      <c r="WZ34" s="395"/>
      <c r="XA34" s="395"/>
      <c r="XB34" s="395"/>
      <c r="XC34" s="395"/>
      <c r="XD34" s="395"/>
      <c r="XE34" s="395"/>
      <c r="XF34" s="395"/>
      <c r="XG34" s="395"/>
      <c r="XH34" s="395"/>
      <c r="XI34" s="395"/>
      <c r="XJ34" s="395"/>
      <c r="XK34" s="395"/>
      <c r="XL34" s="395"/>
      <c r="XM34" s="395"/>
      <c r="XN34" s="395"/>
      <c r="XO34" s="395"/>
      <c r="XP34" s="395"/>
      <c r="XQ34" s="395"/>
      <c r="XR34" s="395"/>
      <c r="XS34" s="395"/>
      <c r="XT34" s="395"/>
      <c r="XU34" s="395"/>
      <c r="XV34" s="395"/>
      <c r="XW34" s="395"/>
      <c r="XX34" s="395"/>
      <c r="XY34" s="395"/>
      <c r="XZ34" s="395"/>
      <c r="YA34" s="395"/>
      <c r="YB34" s="395"/>
      <c r="YC34" s="395"/>
      <c r="YD34" s="395"/>
      <c r="YE34" s="395"/>
      <c r="YF34" s="395"/>
      <c r="YG34" s="395"/>
      <c r="YH34" s="395"/>
      <c r="YI34" s="395"/>
      <c r="YJ34" s="395"/>
      <c r="YK34" s="395"/>
      <c r="YL34" s="395"/>
      <c r="YM34" s="395"/>
      <c r="YN34" s="395"/>
      <c r="YO34" s="395"/>
      <c r="YP34" s="395"/>
      <c r="YQ34" s="395"/>
    </row>
    <row r="35" spans="1:667" ht="31.5">
      <c r="A35" s="828">
        <v>6022010</v>
      </c>
      <c r="B35" s="825"/>
      <c r="C35" s="398" t="s">
        <v>128</v>
      </c>
      <c r="D35" s="771"/>
      <c r="E35" s="403"/>
      <c r="F35" s="398"/>
      <c r="G35" s="398" t="s">
        <v>119</v>
      </c>
      <c r="H35" s="820" t="s">
        <v>113</v>
      </c>
      <c r="I35" s="387"/>
      <c r="J35" s="395"/>
      <c r="K35" s="395"/>
      <c r="L35" s="395"/>
      <c r="M35" s="395"/>
      <c r="N35" s="395"/>
      <c r="O35" s="395"/>
      <c r="P35" s="395"/>
      <c r="Q35" s="395"/>
      <c r="R35" s="395"/>
      <c r="S35" s="395"/>
      <c r="T35" s="395"/>
      <c r="U35" s="395"/>
      <c r="V35" s="395"/>
      <c r="W35" s="395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395"/>
      <c r="AI35" s="395"/>
      <c r="AJ35" s="395"/>
      <c r="AK35" s="395"/>
      <c r="AL35" s="395"/>
      <c r="AM35" s="395"/>
      <c r="AN35" s="395"/>
      <c r="AO35" s="395"/>
      <c r="AP35" s="395"/>
      <c r="AQ35" s="395"/>
      <c r="AR35" s="395"/>
      <c r="AS35" s="395"/>
      <c r="AT35" s="395"/>
      <c r="AU35" s="395"/>
      <c r="AV35" s="395"/>
      <c r="AW35" s="395"/>
      <c r="AX35" s="395"/>
      <c r="AY35" s="395"/>
      <c r="AZ35" s="395"/>
      <c r="BA35" s="395"/>
      <c r="BB35" s="395"/>
      <c r="BC35" s="395"/>
      <c r="BD35" s="395"/>
      <c r="BE35" s="395"/>
      <c r="BF35" s="395"/>
      <c r="BG35" s="395"/>
      <c r="BH35" s="395"/>
      <c r="BI35" s="395"/>
      <c r="BJ35" s="395"/>
      <c r="BK35" s="395"/>
      <c r="BL35" s="395"/>
      <c r="BM35" s="395"/>
      <c r="BN35" s="395"/>
      <c r="BO35" s="395"/>
      <c r="BP35" s="395"/>
      <c r="BQ35" s="395"/>
      <c r="BR35" s="395"/>
      <c r="BS35" s="395"/>
      <c r="BT35" s="395"/>
      <c r="BU35" s="395"/>
      <c r="BV35" s="395"/>
      <c r="BW35" s="395"/>
      <c r="BX35" s="395"/>
      <c r="BY35" s="395"/>
      <c r="BZ35" s="395"/>
      <c r="CA35" s="395"/>
      <c r="CB35" s="395"/>
      <c r="CC35" s="395"/>
      <c r="CD35" s="395"/>
      <c r="CE35" s="395"/>
      <c r="CF35" s="395"/>
      <c r="CG35" s="395"/>
      <c r="CH35" s="395"/>
      <c r="CI35" s="395"/>
      <c r="CJ35" s="395"/>
      <c r="CK35" s="395"/>
      <c r="CL35" s="395"/>
      <c r="CM35" s="395"/>
      <c r="CN35" s="395"/>
      <c r="CO35" s="395"/>
      <c r="CP35" s="395"/>
      <c r="CQ35" s="395"/>
      <c r="CR35" s="395"/>
      <c r="CS35" s="395"/>
      <c r="CT35" s="395"/>
      <c r="CU35" s="395"/>
      <c r="CV35" s="395"/>
      <c r="CW35" s="395"/>
      <c r="CX35" s="395"/>
      <c r="CY35" s="395"/>
      <c r="CZ35" s="395"/>
      <c r="DA35" s="395"/>
      <c r="DB35" s="395"/>
      <c r="DC35" s="395"/>
      <c r="DD35" s="395"/>
      <c r="DE35" s="395"/>
      <c r="DF35" s="395"/>
      <c r="DG35" s="395"/>
      <c r="DH35" s="395"/>
      <c r="DI35" s="395"/>
      <c r="DJ35" s="395"/>
      <c r="DK35" s="395"/>
      <c r="DL35" s="395"/>
      <c r="DM35" s="395"/>
      <c r="DN35" s="395"/>
      <c r="DO35" s="395"/>
      <c r="DP35" s="395"/>
      <c r="DQ35" s="395"/>
      <c r="DR35" s="395"/>
      <c r="DS35" s="395"/>
      <c r="DT35" s="395"/>
      <c r="DU35" s="395"/>
      <c r="DV35" s="395"/>
      <c r="DW35" s="395"/>
      <c r="DX35" s="395"/>
      <c r="DY35" s="395"/>
      <c r="DZ35" s="395"/>
      <c r="EA35" s="395"/>
      <c r="EB35" s="395"/>
      <c r="EC35" s="395"/>
      <c r="ED35" s="395"/>
      <c r="EE35" s="395"/>
      <c r="EF35" s="395"/>
      <c r="EG35" s="395"/>
      <c r="EH35" s="395"/>
      <c r="EI35" s="395"/>
      <c r="EJ35" s="395"/>
      <c r="EK35" s="395"/>
      <c r="EL35" s="395"/>
      <c r="EM35" s="395"/>
      <c r="EN35" s="395"/>
      <c r="EO35" s="395"/>
      <c r="EP35" s="395"/>
      <c r="EQ35" s="395"/>
      <c r="ER35" s="395"/>
      <c r="ES35" s="395"/>
      <c r="ET35" s="395"/>
      <c r="EU35" s="395"/>
      <c r="EV35" s="395"/>
      <c r="EW35" s="395"/>
      <c r="EX35" s="395"/>
      <c r="EY35" s="395"/>
      <c r="EZ35" s="395"/>
      <c r="FA35" s="395"/>
      <c r="FB35" s="395"/>
      <c r="FC35" s="395"/>
      <c r="FD35" s="395"/>
      <c r="FE35" s="395"/>
      <c r="FF35" s="395"/>
      <c r="FG35" s="395"/>
      <c r="FH35" s="395"/>
      <c r="FI35" s="395"/>
      <c r="FJ35" s="395"/>
      <c r="FK35" s="395"/>
      <c r="FL35" s="395"/>
      <c r="FM35" s="395"/>
      <c r="FN35" s="395"/>
      <c r="FO35" s="395"/>
      <c r="FP35" s="395"/>
      <c r="FQ35" s="395"/>
      <c r="FR35" s="395"/>
      <c r="FS35" s="395"/>
      <c r="FT35" s="395"/>
      <c r="FU35" s="395"/>
      <c r="FV35" s="395"/>
      <c r="FW35" s="395"/>
      <c r="FX35" s="395"/>
      <c r="FY35" s="395"/>
      <c r="FZ35" s="395"/>
      <c r="GA35" s="395"/>
      <c r="GB35" s="395"/>
      <c r="GC35" s="395"/>
      <c r="GD35" s="395"/>
      <c r="GE35" s="395"/>
      <c r="GF35" s="395"/>
      <c r="GG35" s="395"/>
      <c r="GH35" s="395"/>
      <c r="GI35" s="395"/>
      <c r="GJ35" s="395"/>
      <c r="GK35" s="395"/>
      <c r="GL35" s="395"/>
      <c r="GM35" s="395"/>
      <c r="GN35" s="395"/>
      <c r="GO35" s="395"/>
      <c r="GP35" s="395"/>
      <c r="GQ35" s="395"/>
      <c r="GR35" s="395"/>
      <c r="GS35" s="395"/>
      <c r="GT35" s="395"/>
      <c r="GU35" s="395"/>
      <c r="GV35" s="395"/>
      <c r="GW35" s="395"/>
      <c r="GX35" s="395"/>
      <c r="GY35" s="395"/>
      <c r="GZ35" s="395"/>
      <c r="HA35" s="395"/>
      <c r="HB35" s="395"/>
      <c r="HC35" s="395"/>
      <c r="HD35" s="395"/>
      <c r="HE35" s="395"/>
      <c r="HF35" s="395"/>
      <c r="HG35" s="395"/>
      <c r="HH35" s="395"/>
      <c r="HI35" s="395"/>
      <c r="HJ35" s="395"/>
      <c r="HK35" s="395"/>
      <c r="HL35" s="395"/>
      <c r="HM35" s="395"/>
      <c r="HN35" s="395"/>
      <c r="HO35" s="395"/>
      <c r="HP35" s="395"/>
      <c r="HQ35" s="395"/>
      <c r="HR35" s="395"/>
      <c r="HS35" s="395"/>
      <c r="HT35" s="395"/>
      <c r="HU35" s="395"/>
      <c r="HV35" s="395"/>
      <c r="HW35" s="395"/>
      <c r="HX35" s="395"/>
      <c r="HY35" s="395"/>
      <c r="HZ35" s="395"/>
      <c r="IA35" s="395"/>
      <c r="IB35" s="395"/>
      <c r="IC35" s="395"/>
      <c r="ID35" s="395"/>
      <c r="IE35" s="395"/>
      <c r="IF35" s="395"/>
      <c r="IG35" s="395"/>
      <c r="IH35" s="395"/>
      <c r="II35" s="395"/>
      <c r="IJ35" s="395"/>
      <c r="IK35" s="395"/>
      <c r="IL35" s="395"/>
      <c r="IM35" s="395"/>
      <c r="IN35" s="395"/>
      <c r="IO35" s="395"/>
      <c r="IP35" s="395"/>
      <c r="IQ35" s="395"/>
      <c r="IR35" s="395"/>
      <c r="IS35" s="395"/>
      <c r="IT35" s="395"/>
      <c r="IU35" s="395"/>
      <c r="IV35" s="395"/>
      <c r="IW35" s="395"/>
      <c r="IX35" s="395"/>
      <c r="IY35" s="395"/>
      <c r="IZ35" s="395"/>
      <c r="JA35" s="395"/>
      <c r="JB35" s="395"/>
      <c r="JC35" s="395"/>
      <c r="JD35" s="395"/>
      <c r="JE35" s="395"/>
      <c r="JF35" s="395"/>
      <c r="JG35" s="395"/>
      <c r="JH35" s="395"/>
      <c r="JI35" s="395"/>
      <c r="JJ35" s="395"/>
      <c r="JK35" s="395"/>
      <c r="JL35" s="395"/>
      <c r="JM35" s="395"/>
      <c r="JN35" s="395"/>
      <c r="JO35" s="395"/>
      <c r="JP35" s="395"/>
      <c r="JQ35" s="395"/>
      <c r="JR35" s="395"/>
      <c r="JS35" s="395"/>
      <c r="JT35" s="395"/>
      <c r="JU35" s="395"/>
      <c r="JV35" s="395"/>
      <c r="JW35" s="395"/>
      <c r="JX35" s="395"/>
      <c r="JY35" s="395"/>
      <c r="JZ35" s="395"/>
      <c r="KA35" s="395"/>
      <c r="KB35" s="395"/>
      <c r="KC35" s="395"/>
      <c r="KD35" s="395"/>
      <c r="KE35" s="395"/>
      <c r="KF35" s="395"/>
      <c r="KG35" s="395"/>
      <c r="KH35" s="395"/>
      <c r="KI35" s="395"/>
      <c r="KJ35" s="395"/>
      <c r="KK35" s="395"/>
      <c r="KL35" s="395"/>
      <c r="KM35" s="395"/>
      <c r="KN35" s="395"/>
      <c r="KO35" s="395"/>
      <c r="KP35" s="395"/>
      <c r="KQ35" s="395"/>
      <c r="KR35" s="395"/>
      <c r="KS35" s="395"/>
      <c r="KT35" s="395"/>
      <c r="KU35" s="395"/>
      <c r="KV35" s="395"/>
      <c r="KW35" s="395"/>
      <c r="KX35" s="395"/>
      <c r="KY35" s="395"/>
      <c r="KZ35" s="395"/>
      <c r="LA35" s="395"/>
      <c r="LB35" s="395"/>
      <c r="LC35" s="395"/>
      <c r="LD35" s="395"/>
      <c r="LE35" s="395"/>
      <c r="LF35" s="395"/>
      <c r="LG35" s="395"/>
      <c r="LH35" s="395"/>
      <c r="LI35" s="395"/>
      <c r="LJ35" s="395"/>
      <c r="LK35" s="395"/>
      <c r="LL35" s="395"/>
      <c r="LM35" s="395"/>
      <c r="LN35" s="395"/>
      <c r="LO35" s="395"/>
      <c r="LP35" s="395"/>
      <c r="LQ35" s="395"/>
      <c r="LR35" s="395"/>
      <c r="LS35" s="395"/>
      <c r="LT35" s="395"/>
      <c r="LU35" s="395"/>
      <c r="LV35" s="395"/>
      <c r="LW35" s="395"/>
      <c r="LX35" s="395"/>
      <c r="LY35" s="395"/>
      <c r="LZ35" s="395"/>
      <c r="MA35" s="395"/>
      <c r="MB35" s="395"/>
      <c r="MC35" s="395"/>
      <c r="MD35" s="395"/>
      <c r="ME35" s="395"/>
      <c r="MF35" s="395"/>
      <c r="MG35" s="395"/>
      <c r="MH35" s="395"/>
      <c r="MI35" s="395"/>
      <c r="MJ35" s="395"/>
      <c r="MK35" s="395"/>
      <c r="ML35" s="395"/>
      <c r="MM35" s="395"/>
      <c r="MN35" s="395"/>
      <c r="MO35" s="395"/>
      <c r="MP35" s="395"/>
      <c r="MQ35" s="395"/>
      <c r="MR35" s="395"/>
      <c r="MS35" s="395"/>
      <c r="MT35" s="395"/>
      <c r="MU35" s="395"/>
      <c r="MV35" s="395"/>
      <c r="MW35" s="395"/>
      <c r="MX35" s="395"/>
      <c r="MY35" s="395"/>
      <c r="MZ35" s="395"/>
      <c r="NA35" s="395"/>
      <c r="NB35" s="395"/>
      <c r="NC35" s="395"/>
      <c r="ND35" s="395"/>
      <c r="NE35" s="395"/>
      <c r="NF35" s="395"/>
      <c r="NG35" s="395"/>
      <c r="NH35" s="395"/>
      <c r="NI35" s="395"/>
      <c r="NJ35" s="395"/>
      <c r="NK35" s="395"/>
      <c r="NL35" s="395"/>
      <c r="NM35" s="395"/>
      <c r="NN35" s="395"/>
      <c r="NO35" s="395"/>
      <c r="NP35" s="395"/>
      <c r="NQ35" s="395"/>
      <c r="NR35" s="395"/>
      <c r="NS35" s="395"/>
      <c r="NT35" s="395"/>
      <c r="NU35" s="395"/>
      <c r="NV35" s="395"/>
      <c r="NW35" s="395"/>
      <c r="NX35" s="395"/>
      <c r="NY35" s="395"/>
      <c r="NZ35" s="395"/>
      <c r="OA35" s="395"/>
      <c r="OB35" s="395"/>
      <c r="OC35" s="395"/>
      <c r="OD35" s="395"/>
      <c r="OE35" s="395"/>
      <c r="OF35" s="395"/>
      <c r="OG35" s="395"/>
      <c r="OH35" s="395"/>
      <c r="OI35" s="395"/>
      <c r="OJ35" s="395"/>
      <c r="OK35" s="395"/>
      <c r="OL35" s="395"/>
      <c r="OM35" s="395"/>
      <c r="ON35" s="395"/>
      <c r="OO35" s="395"/>
      <c r="OP35" s="395"/>
      <c r="OQ35" s="395"/>
      <c r="OR35" s="395"/>
      <c r="OS35" s="395"/>
      <c r="OT35" s="395"/>
      <c r="OU35" s="395"/>
      <c r="OV35" s="395"/>
      <c r="OW35" s="395"/>
      <c r="OX35" s="395"/>
      <c r="OY35" s="395"/>
      <c r="OZ35" s="395"/>
      <c r="PA35" s="395"/>
      <c r="PB35" s="395"/>
      <c r="PC35" s="395"/>
      <c r="PD35" s="395"/>
      <c r="PE35" s="395"/>
      <c r="PF35" s="395"/>
      <c r="PG35" s="395"/>
      <c r="PH35" s="395"/>
      <c r="PI35" s="395"/>
      <c r="PJ35" s="395"/>
      <c r="PK35" s="395"/>
      <c r="PL35" s="395"/>
      <c r="PM35" s="395"/>
      <c r="PN35" s="395"/>
      <c r="PO35" s="395"/>
      <c r="PP35" s="395"/>
      <c r="PQ35" s="395"/>
      <c r="PR35" s="395"/>
      <c r="PS35" s="395"/>
      <c r="PT35" s="395"/>
      <c r="PU35" s="395"/>
      <c r="PV35" s="395"/>
      <c r="PW35" s="395"/>
      <c r="PX35" s="395"/>
      <c r="PY35" s="395"/>
      <c r="PZ35" s="395"/>
      <c r="QA35" s="395"/>
      <c r="QB35" s="395"/>
      <c r="QC35" s="395"/>
      <c r="QD35" s="395"/>
      <c r="QE35" s="395"/>
      <c r="QF35" s="395"/>
      <c r="QG35" s="395"/>
      <c r="QH35" s="395"/>
      <c r="QI35" s="395"/>
      <c r="QJ35" s="395"/>
      <c r="QK35" s="395"/>
      <c r="QL35" s="395"/>
      <c r="QM35" s="395"/>
      <c r="QN35" s="395"/>
      <c r="QO35" s="395"/>
      <c r="QP35" s="395"/>
      <c r="QQ35" s="395"/>
      <c r="QR35" s="395"/>
      <c r="QS35" s="395"/>
      <c r="QT35" s="395"/>
      <c r="QU35" s="395"/>
      <c r="QV35" s="395"/>
      <c r="QW35" s="395"/>
      <c r="QX35" s="395"/>
      <c r="QY35" s="395"/>
      <c r="QZ35" s="395"/>
      <c r="RA35" s="395"/>
      <c r="RB35" s="395"/>
      <c r="RC35" s="395"/>
      <c r="RD35" s="395"/>
      <c r="RE35" s="395"/>
      <c r="RF35" s="395"/>
      <c r="RG35" s="395"/>
      <c r="RH35" s="395"/>
      <c r="RI35" s="395"/>
      <c r="RJ35" s="395"/>
      <c r="RK35" s="395"/>
      <c r="RL35" s="395"/>
      <c r="RM35" s="395"/>
      <c r="RN35" s="395"/>
      <c r="RO35" s="395"/>
      <c r="RP35" s="395"/>
      <c r="RQ35" s="395"/>
      <c r="RR35" s="395"/>
      <c r="RS35" s="395"/>
      <c r="RT35" s="395"/>
      <c r="RU35" s="395"/>
      <c r="RV35" s="395"/>
      <c r="RW35" s="395"/>
      <c r="RX35" s="395"/>
      <c r="RY35" s="395"/>
      <c r="RZ35" s="395"/>
      <c r="SA35" s="395"/>
      <c r="SB35" s="395"/>
      <c r="SC35" s="395"/>
      <c r="SD35" s="395"/>
      <c r="SE35" s="395"/>
      <c r="SF35" s="395"/>
      <c r="SG35" s="395"/>
      <c r="SH35" s="395"/>
      <c r="SI35" s="395"/>
      <c r="SJ35" s="395"/>
      <c r="SK35" s="395"/>
      <c r="SL35" s="395"/>
      <c r="SM35" s="395"/>
      <c r="SN35" s="395"/>
      <c r="SO35" s="395"/>
      <c r="SP35" s="395"/>
      <c r="SQ35" s="395"/>
      <c r="SR35" s="395"/>
      <c r="SS35" s="395"/>
      <c r="ST35" s="395"/>
      <c r="SU35" s="395"/>
      <c r="SV35" s="395"/>
      <c r="SW35" s="395"/>
      <c r="SX35" s="395"/>
      <c r="SY35" s="395"/>
      <c r="SZ35" s="395"/>
      <c r="TA35" s="395"/>
      <c r="TB35" s="395"/>
      <c r="TC35" s="395"/>
      <c r="TD35" s="395"/>
      <c r="TE35" s="395"/>
      <c r="TF35" s="395"/>
      <c r="TG35" s="395"/>
      <c r="TH35" s="395"/>
      <c r="TI35" s="395"/>
      <c r="TJ35" s="395"/>
      <c r="TK35" s="395"/>
      <c r="TL35" s="395"/>
      <c r="TM35" s="395"/>
      <c r="TN35" s="395"/>
      <c r="TO35" s="395"/>
      <c r="TP35" s="395"/>
      <c r="TQ35" s="395"/>
      <c r="TR35" s="395"/>
      <c r="TS35" s="395"/>
      <c r="TT35" s="395"/>
      <c r="TU35" s="395"/>
      <c r="TV35" s="395"/>
      <c r="TW35" s="395"/>
      <c r="TX35" s="395"/>
      <c r="TY35" s="395"/>
      <c r="TZ35" s="395"/>
      <c r="UA35" s="395"/>
      <c r="UB35" s="395"/>
      <c r="UC35" s="395"/>
      <c r="UD35" s="395"/>
      <c r="UE35" s="395"/>
      <c r="UF35" s="395"/>
      <c r="UG35" s="395"/>
      <c r="UH35" s="395"/>
      <c r="UI35" s="395"/>
      <c r="UJ35" s="395"/>
      <c r="UK35" s="395"/>
      <c r="UL35" s="395"/>
      <c r="UM35" s="395"/>
      <c r="UN35" s="395"/>
      <c r="UO35" s="395"/>
      <c r="UP35" s="395"/>
      <c r="UQ35" s="395"/>
      <c r="UR35" s="395"/>
      <c r="US35" s="395"/>
      <c r="UT35" s="395"/>
      <c r="UU35" s="395"/>
      <c r="UV35" s="395"/>
      <c r="UW35" s="395"/>
      <c r="UX35" s="395"/>
      <c r="UY35" s="395"/>
      <c r="UZ35" s="395"/>
      <c r="VA35" s="395"/>
      <c r="VB35" s="395"/>
      <c r="VC35" s="395"/>
      <c r="VD35" s="395"/>
      <c r="VE35" s="395"/>
      <c r="VF35" s="395"/>
      <c r="VG35" s="395"/>
      <c r="VH35" s="395"/>
      <c r="VI35" s="395"/>
      <c r="VJ35" s="395"/>
      <c r="VK35" s="395"/>
      <c r="VL35" s="395"/>
      <c r="VM35" s="395"/>
      <c r="VN35" s="395"/>
      <c r="VO35" s="395"/>
      <c r="VP35" s="395"/>
      <c r="VQ35" s="395"/>
      <c r="VR35" s="395"/>
      <c r="VS35" s="395"/>
      <c r="VT35" s="395"/>
      <c r="VU35" s="395"/>
      <c r="VV35" s="395"/>
      <c r="VW35" s="395"/>
      <c r="VX35" s="395"/>
      <c r="VY35" s="395"/>
      <c r="VZ35" s="395"/>
      <c r="WA35" s="395"/>
      <c r="WB35" s="395"/>
      <c r="WC35" s="395"/>
      <c r="WD35" s="395"/>
      <c r="WE35" s="395"/>
      <c r="WF35" s="395"/>
      <c r="WG35" s="395"/>
      <c r="WH35" s="395"/>
      <c r="WI35" s="395"/>
      <c r="WJ35" s="395"/>
      <c r="WK35" s="395"/>
      <c r="WL35" s="395"/>
      <c r="WM35" s="395"/>
      <c r="WN35" s="395"/>
      <c r="WO35" s="395"/>
      <c r="WP35" s="395"/>
      <c r="WQ35" s="395"/>
      <c r="WR35" s="395"/>
      <c r="WS35" s="395"/>
      <c r="WT35" s="395"/>
      <c r="WU35" s="395"/>
      <c r="WV35" s="395"/>
      <c r="WW35" s="395"/>
      <c r="WX35" s="395"/>
      <c r="WY35" s="395"/>
      <c r="WZ35" s="395"/>
      <c r="XA35" s="395"/>
      <c r="XB35" s="395"/>
      <c r="XC35" s="395"/>
      <c r="XD35" s="395"/>
      <c r="XE35" s="395"/>
      <c r="XF35" s="395"/>
      <c r="XG35" s="395"/>
      <c r="XH35" s="395"/>
      <c r="XI35" s="395"/>
      <c r="XJ35" s="395"/>
      <c r="XK35" s="395"/>
      <c r="XL35" s="395"/>
      <c r="XM35" s="395"/>
      <c r="XN35" s="395"/>
      <c r="XO35" s="395"/>
      <c r="XP35" s="395"/>
      <c r="XQ35" s="395"/>
      <c r="XR35" s="395"/>
      <c r="XS35" s="395"/>
      <c r="XT35" s="395"/>
      <c r="XU35" s="395"/>
      <c r="XV35" s="395"/>
      <c r="XW35" s="395"/>
      <c r="XX35" s="395"/>
      <c r="XY35" s="395"/>
      <c r="XZ35" s="395"/>
      <c r="YA35" s="395"/>
      <c r="YB35" s="395"/>
      <c r="YC35" s="395"/>
      <c r="YD35" s="395"/>
      <c r="YE35" s="395"/>
      <c r="YF35" s="395"/>
      <c r="YG35" s="395"/>
      <c r="YH35" s="395"/>
      <c r="YI35" s="395"/>
      <c r="YJ35" s="395"/>
      <c r="YK35" s="395"/>
      <c r="YL35" s="395"/>
      <c r="YM35" s="395"/>
      <c r="YN35" s="395"/>
      <c r="YO35" s="395"/>
      <c r="YP35" s="395"/>
      <c r="YQ35" s="395"/>
    </row>
    <row r="36" spans="1:667" ht="15.75">
      <c r="A36" s="828">
        <v>6029001</v>
      </c>
      <c r="B36" s="398"/>
      <c r="C36" s="398" t="s">
        <v>129</v>
      </c>
      <c r="D36" s="771"/>
      <c r="E36" s="403"/>
      <c r="F36" s="398"/>
      <c r="G36" s="398"/>
      <c r="H36" s="820" t="s">
        <v>113</v>
      </c>
      <c r="I36" s="387"/>
      <c r="J36" s="395"/>
      <c r="K36" s="395"/>
      <c r="L36" s="395"/>
      <c r="M36" s="395"/>
      <c r="N36" s="395"/>
      <c r="O36" s="395"/>
      <c r="P36" s="395"/>
      <c r="Q36" s="395"/>
      <c r="R36" s="395"/>
      <c r="S36" s="395"/>
      <c r="T36" s="395"/>
      <c r="U36" s="395"/>
      <c r="V36" s="395"/>
      <c r="W36" s="395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395"/>
      <c r="AI36" s="395"/>
      <c r="AJ36" s="395"/>
      <c r="AK36" s="395"/>
      <c r="AL36" s="395"/>
      <c r="AM36" s="395"/>
      <c r="AN36" s="395"/>
      <c r="AO36" s="395"/>
      <c r="AP36" s="395"/>
      <c r="AQ36" s="395"/>
      <c r="AR36" s="395"/>
      <c r="AS36" s="395"/>
      <c r="AT36" s="395"/>
      <c r="AU36" s="395"/>
      <c r="AV36" s="395"/>
      <c r="AW36" s="395"/>
      <c r="AX36" s="395"/>
      <c r="AY36" s="395"/>
      <c r="AZ36" s="395"/>
      <c r="BA36" s="395"/>
      <c r="BB36" s="395"/>
      <c r="BC36" s="395"/>
      <c r="BD36" s="395"/>
      <c r="BE36" s="39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395"/>
      <c r="CA36" s="395"/>
      <c r="CB36" s="395"/>
      <c r="CC36" s="395"/>
      <c r="CD36" s="395"/>
      <c r="CE36" s="395"/>
      <c r="CF36" s="395"/>
      <c r="CG36" s="395"/>
      <c r="CH36" s="395"/>
      <c r="CI36" s="395"/>
      <c r="CJ36" s="395"/>
      <c r="CK36" s="395"/>
      <c r="CL36" s="395"/>
      <c r="CM36" s="395"/>
      <c r="CN36" s="395"/>
      <c r="CO36" s="395"/>
      <c r="CP36" s="395"/>
      <c r="CQ36" s="395"/>
      <c r="CR36" s="395"/>
      <c r="CS36" s="395"/>
      <c r="CT36" s="395"/>
      <c r="CU36" s="395"/>
      <c r="CV36" s="395"/>
      <c r="CW36" s="395"/>
      <c r="CX36" s="395"/>
      <c r="CY36" s="395"/>
      <c r="CZ36" s="395"/>
      <c r="DA36" s="395"/>
      <c r="DB36" s="395"/>
      <c r="DC36" s="395"/>
      <c r="DD36" s="395"/>
      <c r="DE36" s="395"/>
      <c r="DF36" s="395"/>
      <c r="DG36" s="395"/>
      <c r="DH36" s="395"/>
      <c r="DI36" s="395"/>
      <c r="DJ36" s="395"/>
      <c r="DK36" s="395"/>
      <c r="DL36" s="395"/>
      <c r="DM36" s="395"/>
      <c r="DN36" s="395"/>
      <c r="DO36" s="395"/>
      <c r="DP36" s="395"/>
      <c r="DQ36" s="395"/>
      <c r="DR36" s="395"/>
      <c r="DS36" s="395"/>
      <c r="DT36" s="395"/>
      <c r="DU36" s="395"/>
      <c r="DV36" s="395"/>
      <c r="DW36" s="395"/>
      <c r="DX36" s="395"/>
      <c r="DY36" s="395"/>
      <c r="DZ36" s="395"/>
      <c r="EA36" s="395"/>
      <c r="EB36" s="395"/>
      <c r="EC36" s="395"/>
      <c r="ED36" s="395"/>
      <c r="EE36" s="395"/>
      <c r="EF36" s="395"/>
      <c r="EG36" s="395"/>
      <c r="EH36" s="395"/>
      <c r="EI36" s="395"/>
      <c r="EJ36" s="395"/>
      <c r="EK36" s="395"/>
      <c r="EL36" s="395"/>
      <c r="EM36" s="395"/>
      <c r="EN36" s="395"/>
      <c r="EO36" s="395"/>
      <c r="EP36" s="395"/>
      <c r="EQ36" s="395"/>
      <c r="ER36" s="395"/>
      <c r="ES36" s="395"/>
      <c r="ET36" s="395"/>
      <c r="EU36" s="395"/>
      <c r="EV36" s="395"/>
      <c r="EW36" s="395"/>
      <c r="EX36" s="395"/>
      <c r="EY36" s="395"/>
      <c r="EZ36" s="395"/>
      <c r="FA36" s="395"/>
      <c r="FB36" s="395"/>
      <c r="FC36" s="395"/>
      <c r="FD36" s="395"/>
      <c r="FE36" s="395"/>
      <c r="FF36" s="395"/>
      <c r="FG36" s="395"/>
      <c r="FH36" s="395"/>
      <c r="FI36" s="395"/>
      <c r="FJ36" s="395"/>
      <c r="FK36" s="395"/>
      <c r="FL36" s="395"/>
      <c r="FM36" s="395"/>
      <c r="FN36" s="395"/>
      <c r="FO36" s="395"/>
      <c r="FP36" s="395"/>
      <c r="FQ36" s="395"/>
      <c r="FR36" s="395"/>
      <c r="FS36" s="395"/>
      <c r="FT36" s="395"/>
      <c r="FU36" s="395"/>
      <c r="FV36" s="395"/>
      <c r="FW36" s="395"/>
      <c r="FX36" s="395"/>
      <c r="FY36" s="395"/>
      <c r="FZ36" s="395"/>
      <c r="GA36" s="395"/>
      <c r="GB36" s="395"/>
      <c r="GC36" s="395"/>
      <c r="GD36" s="395"/>
      <c r="GE36" s="395"/>
      <c r="GF36" s="395"/>
      <c r="GG36" s="395"/>
      <c r="GH36" s="395"/>
      <c r="GI36" s="395"/>
      <c r="GJ36" s="395"/>
      <c r="GK36" s="395"/>
      <c r="GL36" s="395"/>
      <c r="GM36" s="395"/>
      <c r="GN36" s="395"/>
      <c r="GO36" s="395"/>
      <c r="GP36" s="395"/>
      <c r="GQ36" s="395"/>
      <c r="GR36" s="395"/>
      <c r="GS36" s="395"/>
      <c r="GT36" s="395"/>
      <c r="GU36" s="395"/>
      <c r="GV36" s="395"/>
      <c r="GW36" s="395"/>
      <c r="GX36" s="395"/>
      <c r="GY36" s="395"/>
      <c r="GZ36" s="395"/>
      <c r="HA36" s="395"/>
      <c r="HB36" s="395"/>
      <c r="HC36" s="395"/>
      <c r="HD36" s="395"/>
      <c r="HE36" s="395"/>
      <c r="HF36" s="395"/>
      <c r="HG36" s="395"/>
      <c r="HH36" s="395"/>
      <c r="HI36" s="395"/>
      <c r="HJ36" s="395"/>
      <c r="HK36" s="395"/>
      <c r="HL36" s="395"/>
      <c r="HM36" s="395"/>
      <c r="HN36" s="395"/>
      <c r="HO36" s="395"/>
      <c r="HP36" s="395"/>
      <c r="HQ36" s="395"/>
      <c r="HR36" s="395"/>
      <c r="HS36" s="395"/>
      <c r="HT36" s="395"/>
      <c r="HU36" s="395"/>
      <c r="HV36" s="395"/>
      <c r="HW36" s="395"/>
      <c r="HX36" s="395"/>
      <c r="HY36" s="395"/>
      <c r="HZ36" s="395"/>
      <c r="IA36" s="395"/>
      <c r="IB36" s="395"/>
      <c r="IC36" s="395"/>
      <c r="ID36" s="395"/>
      <c r="IE36" s="395"/>
      <c r="IF36" s="395"/>
      <c r="IG36" s="395"/>
      <c r="IH36" s="395"/>
      <c r="II36" s="395"/>
      <c r="IJ36" s="395"/>
      <c r="IK36" s="395"/>
      <c r="IL36" s="395"/>
      <c r="IM36" s="395"/>
      <c r="IN36" s="395"/>
      <c r="IO36" s="395"/>
      <c r="IP36" s="395"/>
      <c r="IQ36" s="395"/>
      <c r="IR36" s="395"/>
      <c r="IS36" s="395"/>
      <c r="IT36" s="395"/>
      <c r="IU36" s="395"/>
      <c r="IV36" s="395"/>
      <c r="IW36" s="395"/>
      <c r="IX36" s="395"/>
      <c r="IY36" s="395"/>
      <c r="IZ36" s="395"/>
      <c r="JA36" s="395"/>
      <c r="JB36" s="395"/>
      <c r="JC36" s="395"/>
      <c r="JD36" s="395"/>
      <c r="JE36" s="395"/>
      <c r="JF36" s="395"/>
      <c r="JG36" s="395"/>
      <c r="JH36" s="395"/>
      <c r="JI36" s="395"/>
      <c r="JJ36" s="395"/>
      <c r="JK36" s="395"/>
      <c r="JL36" s="395"/>
      <c r="JM36" s="395"/>
      <c r="JN36" s="395"/>
      <c r="JO36" s="395"/>
      <c r="JP36" s="395"/>
      <c r="JQ36" s="395"/>
      <c r="JR36" s="395"/>
      <c r="JS36" s="395"/>
      <c r="JT36" s="395"/>
      <c r="JU36" s="395"/>
      <c r="JV36" s="395"/>
      <c r="JW36" s="395"/>
      <c r="JX36" s="395"/>
      <c r="JY36" s="395"/>
      <c r="JZ36" s="395"/>
      <c r="KA36" s="395"/>
      <c r="KB36" s="395"/>
      <c r="KC36" s="395"/>
      <c r="KD36" s="395"/>
      <c r="KE36" s="395"/>
      <c r="KF36" s="395"/>
      <c r="KG36" s="395"/>
      <c r="KH36" s="395"/>
      <c r="KI36" s="395"/>
      <c r="KJ36" s="395"/>
      <c r="KK36" s="395"/>
      <c r="KL36" s="395"/>
      <c r="KM36" s="395"/>
      <c r="KN36" s="395"/>
      <c r="KO36" s="395"/>
      <c r="KP36" s="395"/>
      <c r="KQ36" s="395"/>
      <c r="KR36" s="395"/>
      <c r="KS36" s="395"/>
      <c r="KT36" s="395"/>
      <c r="KU36" s="395"/>
      <c r="KV36" s="395"/>
      <c r="KW36" s="395"/>
      <c r="KX36" s="395"/>
      <c r="KY36" s="395"/>
      <c r="KZ36" s="395"/>
      <c r="LA36" s="395"/>
      <c r="LB36" s="395"/>
      <c r="LC36" s="395"/>
      <c r="LD36" s="395"/>
      <c r="LE36" s="395"/>
      <c r="LF36" s="395"/>
      <c r="LG36" s="395"/>
      <c r="LH36" s="395"/>
      <c r="LI36" s="395"/>
      <c r="LJ36" s="395"/>
      <c r="LK36" s="395"/>
      <c r="LL36" s="395"/>
      <c r="LM36" s="395"/>
      <c r="LN36" s="395"/>
      <c r="LO36" s="395"/>
      <c r="LP36" s="395"/>
      <c r="LQ36" s="395"/>
      <c r="LR36" s="395"/>
      <c r="LS36" s="395"/>
      <c r="LT36" s="395"/>
      <c r="LU36" s="395"/>
      <c r="LV36" s="395"/>
      <c r="LW36" s="395"/>
      <c r="LX36" s="395"/>
      <c r="LY36" s="395"/>
      <c r="LZ36" s="395"/>
      <c r="MA36" s="395"/>
      <c r="MB36" s="395"/>
      <c r="MC36" s="395"/>
      <c r="MD36" s="395"/>
      <c r="ME36" s="395"/>
      <c r="MF36" s="395"/>
      <c r="MG36" s="395"/>
      <c r="MH36" s="395"/>
      <c r="MI36" s="395"/>
      <c r="MJ36" s="395"/>
      <c r="MK36" s="395"/>
      <c r="ML36" s="395"/>
      <c r="MM36" s="395"/>
      <c r="MN36" s="395"/>
      <c r="MO36" s="395"/>
      <c r="MP36" s="395"/>
      <c r="MQ36" s="395"/>
      <c r="MR36" s="395"/>
      <c r="MS36" s="395"/>
      <c r="MT36" s="395"/>
      <c r="MU36" s="395"/>
      <c r="MV36" s="395"/>
      <c r="MW36" s="395"/>
      <c r="MX36" s="395"/>
      <c r="MY36" s="395"/>
      <c r="MZ36" s="395"/>
      <c r="NA36" s="395"/>
      <c r="NB36" s="395"/>
      <c r="NC36" s="395"/>
      <c r="ND36" s="395"/>
      <c r="NE36" s="395"/>
      <c r="NF36" s="395"/>
      <c r="NG36" s="395"/>
      <c r="NH36" s="395"/>
      <c r="NI36" s="395"/>
      <c r="NJ36" s="395"/>
      <c r="NK36" s="395"/>
      <c r="NL36" s="395"/>
      <c r="NM36" s="395"/>
      <c r="NN36" s="395"/>
      <c r="NO36" s="395"/>
      <c r="NP36" s="395"/>
      <c r="NQ36" s="395"/>
      <c r="NR36" s="395"/>
      <c r="NS36" s="395"/>
      <c r="NT36" s="395"/>
      <c r="NU36" s="395"/>
      <c r="NV36" s="395"/>
      <c r="NW36" s="395"/>
      <c r="NX36" s="395"/>
      <c r="NY36" s="395"/>
      <c r="NZ36" s="395"/>
      <c r="OA36" s="395"/>
      <c r="OB36" s="395"/>
      <c r="OC36" s="395"/>
      <c r="OD36" s="395"/>
      <c r="OE36" s="395"/>
      <c r="OF36" s="395"/>
      <c r="OG36" s="395"/>
      <c r="OH36" s="395"/>
      <c r="OI36" s="395"/>
      <c r="OJ36" s="395"/>
      <c r="OK36" s="395"/>
      <c r="OL36" s="395"/>
      <c r="OM36" s="395"/>
      <c r="ON36" s="395"/>
      <c r="OO36" s="395"/>
      <c r="OP36" s="395"/>
      <c r="OQ36" s="395"/>
      <c r="OR36" s="395"/>
      <c r="OS36" s="395"/>
      <c r="OT36" s="395"/>
      <c r="OU36" s="395"/>
      <c r="OV36" s="395"/>
      <c r="OW36" s="395"/>
      <c r="OX36" s="395"/>
      <c r="OY36" s="395"/>
      <c r="OZ36" s="395"/>
      <c r="PA36" s="395"/>
      <c r="PB36" s="395"/>
      <c r="PC36" s="395"/>
      <c r="PD36" s="395"/>
      <c r="PE36" s="395"/>
      <c r="PF36" s="395"/>
      <c r="PG36" s="395"/>
      <c r="PH36" s="395"/>
      <c r="PI36" s="395"/>
      <c r="PJ36" s="395"/>
      <c r="PK36" s="395"/>
      <c r="PL36" s="395"/>
      <c r="PM36" s="395"/>
      <c r="PN36" s="395"/>
      <c r="PO36" s="395"/>
      <c r="PP36" s="395"/>
      <c r="PQ36" s="395"/>
      <c r="PR36" s="395"/>
      <c r="PS36" s="395"/>
      <c r="PT36" s="395"/>
      <c r="PU36" s="395"/>
      <c r="PV36" s="395"/>
      <c r="PW36" s="395"/>
      <c r="PX36" s="395"/>
      <c r="PY36" s="395"/>
      <c r="PZ36" s="395"/>
      <c r="QA36" s="395"/>
      <c r="QB36" s="395"/>
      <c r="QC36" s="395"/>
      <c r="QD36" s="395"/>
      <c r="QE36" s="395"/>
      <c r="QF36" s="395"/>
      <c r="QG36" s="395"/>
      <c r="QH36" s="395"/>
      <c r="QI36" s="395"/>
      <c r="QJ36" s="395"/>
      <c r="QK36" s="395"/>
      <c r="QL36" s="395"/>
      <c r="QM36" s="395"/>
      <c r="QN36" s="395"/>
      <c r="QO36" s="395"/>
      <c r="QP36" s="395"/>
      <c r="QQ36" s="395"/>
      <c r="QR36" s="395"/>
      <c r="QS36" s="395"/>
      <c r="QT36" s="395"/>
      <c r="QU36" s="395"/>
      <c r="QV36" s="395"/>
      <c r="QW36" s="395"/>
      <c r="QX36" s="395"/>
      <c r="QY36" s="395"/>
      <c r="QZ36" s="395"/>
      <c r="RA36" s="395"/>
      <c r="RB36" s="395"/>
      <c r="RC36" s="395"/>
      <c r="RD36" s="395"/>
      <c r="RE36" s="395"/>
      <c r="RF36" s="395"/>
      <c r="RG36" s="395"/>
      <c r="RH36" s="395"/>
      <c r="RI36" s="395"/>
      <c r="RJ36" s="395"/>
      <c r="RK36" s="395"/>
      <c r="RL36" s="395"/>
      <c r="RM36" s="395"/>
      <c r="RN36" s="395"/>
      <c r="RO36" s="395"/>
      <c r="RP36" s="395"/>
      <c r="RQ36" s="395"/>
      <c r="RR36" s="395"/>
      <c r="RS36" s="395"/>
      <c r="RT36" s="395"/>
      <c r="RU36" s="395"/>
      <c r="RV36" s="395"/>
      <c r="RW36" s="395"/>
      <c r="RX36" s="395"/>
      <c r="RY36" s="395"/>
      <c r="RZ36" s="395"/>
      <c r="SA36" s="395"/>
      <c r="SB36" s="395"/>
      <c r="SC36" s="395"/>
      <c r="SD36" s="395"/>
      <c r="SE36" s="395"/>
      <c r="SF36" s="395"/>
      <c r="SG36" s="395"/>
      <c r="SH36" s="395"/>
      <c r="SI36" s="395"/>
      <c r="SJ36" s="395"/>
      <c r="SK36" s="395"/>
      <c r="SL36" s="395"/>
      <c r="SM36" s="395"/>
      <c r="SN36" s="395"/>
      <c r="SO36" s="395"/>
      <c r="SP36" s="395"/>
      <c r="SQ36" s="395"/>
      <c r="SR36" s="395"/>
      <c r="SS36" s="395"/>
      <c r="ST36" s="395"/>
      <c r="SU36" s="395"/>
      <c r="SV36" s="395"/>
      <c r="SW36" s="395"/>
      <c r="SX36" s="395"/>
      <c r="SY36" s="395"/>
      <c r="SZ36" s="395"/>
      <c r="TA36" s="395"/>
      <c r="TB36" s="395"/>
      <c r="TC36" s="395"/>
      <c r="TD36" s="395"/>
      <c r="TE36" s="395"/>
      <c r="TF36" s="395"/>
      <c r="TG36" s="395"/>
      <c r="TH36" s="395"/>
      <c r="TI36" s="395"/>
      <c r="TJ36" s="395"/>
      <c r="TK36" s="395"/>
      <c r="TL36" s="395"/>
      <c r="TM36" s="395"/>
      <c r="TN36" s="395"/>
      <c r="TO36" s="395"/>
      <c r="TP36" s="395"/>
      <c r="TQ36" s="395"/>
      <c r="TR36" s="395"/>
      <c r="TS36" s="395"/>
      <c r="TT36" s="395"/>
      <c r="TU36" s="395"/>
      <c r="TV36" s="395"/>
      <c r="TW36" s="395"/>
      <c r="TX36" s="395"/>
      <c r="TY36" s="395"/>
      <c r="TZ36" s="395"/>
      <c r="UA36" s="395"/>
      <c r="UB36" s="395"/>
      <c r="UC36" s="395"/>
      <c r="UD36" s="395"/>
      <c r="UE36" s="395"/>
      <c r="UF36" s="395"/>
      <c r="UG36" s="395"/>
      <c r="UH36" s="395"/>
      <c r="UI36" s="395"/>
      <c r="UJ36" s="395"/>
      <c r="UK36" s="395"/>
      <c r="UL36" s="395"/>
      <c r="UM36" s="395"/>
      <c r="UN36" s="395"/>
      <c r="UO36" s="395"/>
      <c r="UP36" s="395"/>
      <c r="UQ36" s="395"/>
      <c r="UR36" s="395"/>
      <c r="US36" s="395"/>
      <c r="UT36" s="395"/>
      <c r="UU36" s="395"/>
      <c r="UV36" s="395"/>
      <c r="UW36" s="395"/>
      <c r="UX36" s="395"/>
      <c r="UY36" s="395"/>
      <c r="UZ36" s="395"/>
      <c r="VA36" s="395"/>
      <c r="VB36" s="395"/>
      <c r="VC36" s="395"/>
      <c r="VD36" s="395"/>
      <c r="VE36" s="395"/>
      <c r="VF36" s="395"/>
      <c r="VG36" s="395"/>
      <c r="VH36" s="395"/>
      <c r="VI36" s="395"/>
      <c r="VJ36" s="395"/>
      <c r="VK36" s="395"/>
      <c r="VL36" s="395"/>
      <c r="VM36" s="395"/>
      <c r="VN36" s="395"/>
      <c r="VO36" s="395"/>
      <c r="VP36" s="395"/>
      <c r="VQ36" s="395"/>
      <c r="VR36" s="395"/>
      <c r="VS36" s="395"/>
      <c r="VT36" s="395"/>
      <c r="VU36" s="395"/>
      <c r="VV36" s="395"/>
      <c r="VW36" s="395"/>
      <c r="VX36" s="395"/>
      <c r="VY36" s="395"/>
      <c r="VZ36" s="395"/>
      <c r="WA36" s="395"/>
      <c r="WB36" s="395"/>
      <c r="WC36" s="395"/>
      <c r="WD36" s="395"/>
      <c r="WE36" s="395"/>
      <c r="WF36" s="395"/>
      <c r="WG36" s="395"/>
      <c r="WH36" s="395"/>
      <c r="WI36" s="395"/>
      <c r="WJ36" s="395"/>
      <c r="WK36" s="395"/>
      <c r="WL36" s="395"/>
      <c r="WM36" s="395"/>
      <c r="WN36" s="395"/>
      <c r="WO36" s="395"/>
      <c r="WP36" s="395"/>
      <c r="WQ36" s="395"/>
      <c r="WR36" s="395"/>
      <c r="WS36" s="395"/>
      <c r="WT36" s="395"/>
      <c r="WU36" s="395"/>
      <c r="WV36" s="395"/>
      <c r="WW36" s="395"/>
      <c r="WX36" s="395"/>
      <c r="WY36" s="395"/>
      <c r="WZ36" s="395"/>
      <c r="XA36" s="395"/>
      <c r="XB36" s="395"/>
      <c r="XC36" s="395"/>
      <c r="XD36" s="395"/>
      <c r="XE36" s="395"/>
      <c r="XF36" s="395"/>
      <c r="XG36" s="395"/>
      <c r="XH36" s="395"/>
      <c r="XI36" s="395"/>
      <c r="XJ36" s="395"/>
      <c r="XK36" s="395"/>
      <c r="XL36" s="395"/>
      <c r="XM36" s="395"/>
      <c r="XN36" s="395"/>
      <c r="XO36" s="395"/>
      <c r="XP36" s="395"/>
      <c r="XQ36" s="395"/>
      <c r="XR36" s="395"/>
      <c r="XS36" s="395"/>
      <c r="XT36" s="395"/>
      <c r="XU36" s="395"/>
      <c r="XV36" s="395"/>
      <c r="XW36" s="395"/>
      <c r="XX36" s="395"/>
      <c r="XY36" s="395"/>
      <c r="XZ36" s="395"/>
      <c r="YA36" s="395"/>
      <c r="YB36" s="395"/>
      <c r="YC36" s="395"/>
      <c r="YD36" s="395"/>
      <c r="YE36" s="395"/>
      <c r="YF36" s="395"/>
      <c r="YG36" s="395"/>
      <c r="YH36" s="395"/>
      <c r="YI36" s="395"/>
      <c r="YJ36" s="395"/>
      <c r="YK36" s="395"/>
      <c r="YL36" s="395"/>
      <c r="YM36" s="395"/>
      <c r="YN36" s="395"/>
      <c r="YO36" s="395"/>
      <c r="YP36" s="395"/>
      <c r="YQ36" s="395"/>
    </row>
    <row r="37" spans="1:667" ht="15.75">
      <c r="A37" s="828">
        <v>6029099</v>
      </c>
      <c r="B37" s="822"/>
      <c r="C37" s="398" t="s">
        <v>130</v>
      </c>
      <c r="D37" s="771"/>
      <c r="E37" s="403"/>
      <c r="F37" s="398"/>
      <c r="G37" s="398"/>
      <c r="H37" s="820" t="s">
        <v>113</v>
      </c>
      <c r="I37" s="387"/>
      <c r="J37" s="395"/>
      <c r="K37" s="395"/>
      <c r="L37" s="395"/>
      <c r="M37" s="395"/>
      <c r="N37" s="395"/>
      <c r="O37" s="395"/>
      <c r="P37" s="395"/>
      <c r="Q37" s="395"/>
      <c r="R37" s="395"/>
      <c r="S37" s="395"/>
      <c r="T37" s="395"/>
      <c r="U37" s="395"/>
      <c r="V37" s="395"/>
      <c r="W37" s="395"/>
      <c r="X37" s="395"/>
      <c r="Y37" s="395"/>
      <c r="Z37" s="395"/>
      <c r="AA37" s="395"/>
      <c r="AB37" s="395"/>
      <c r="AC37" s="395"/>
      <c r="AD37" s="395"/>
      <c r="AE37" s="395"/>
      <c r="AF37" s="395"/>
      <c r="AG37" s="395"/>
      <c r="AH37" s="395"/>
      <c r="AI37" s="395"/>
      <c r="AJ37" s="395"/>
      <c r="AK37" s="395"/>
      <c r="AL37" s="395"/>
      <c r="AM37" s="395"/>
      <c r="AN37" s="395"/>
      <c r="AO37" s="395"/>
      <c r="AP37" s="395"/>
      <c r="AQ37" s="395"/>
      <c r="AR37" s="395"/>
      <c r="AS37" s="395"/>
      <c r="AT37" s="395"/>
      <c r="AU37" s="395"/>
      <c r="AV37" s="395"/>
      <c r="AW37" s="395"/>
      <c r="AX37" s="395"/>
      <c r="AY37" s="395"/>
      <c r="AZ37" s="395"/>
      <c r="BA37" s="395"/>
      <c r="BB37" s="395"/>
      <c r="BC37" s="395"/>
      <c r="BD37" s="395"/>
      <c r="BE37" s="395"/>
      <c r="BF37" s="395"/>
      <c r="BG37" s="395"/>
      <c r="BH37" s="395"/>
      <c r="BI37" s="395"/>
      <c r="BJ37" s="395"/>
      <c r="BK37" s="395"/>
      <c r="BL37" s="395"/>
      <c r="BM37" s="395"/>
      <c r="BN37" s="395"/>
      <c r="BO37" s="395"/>
      <c r="BP37" s="395"/>
      <c r="BQ37" s="395"/>
      <c r="BR37" s="395"/>
      <c r="BS37" s="395"/>
      <c r="BT37" s="395"/>
      <c r="BU37" s="395"/>
      <c r="BV37" s="395"/>
      <c r="BW37" s="395"/>
      <c r="BX37" s="395"/>
      <c r="BY37" s="395"/>
      <c r="BZ37" s="395"/>
      <c r="CA37" s="395"/>
      <c r="CB37" s="395"/>
      <c r="CC37" s="395"/>
      <c r="CD37" s="395"/>
      <c r="CE37" s="395"/>
      <c r="CF37" s="395"/>
      <c r="CG37" s="395"/>
      <c r="CH37" s="395"/>
      <c r="CI37" s="395"/>
      <c r="CJ37" s="395"/>
      <c r="CK37" s="395"/>
      <c r="CL37" s="395"/>
      <c r="CM37" s="395"/>
      <c r="CN37" s="395"/>
      <c r="CO37" s="395"/>
      <c r="CP37" s="395"/>
      <c r="CQ37" s="395"/>
      <c r="CR37" s="395"/>
      <c r="CS37" s="395"/>
      <c r="CT37" s="395"/>
      <c r="CU37" s="395"/>
      <c r="CV37" s="395"/>
      <c r="CW37" s="395"/>
      <c r="CX37" s="395"/>
      <c r="CY37" s="395"/>
      <c r="CZ37" s="395"/>
      <c r="DA37" s="395"/>
      <c r="DB37" s="395"/>
      <c r="DC37" s="395"/>
      <c r="DD37" s="395"/>
      <c r="DE37" s="395"/>
      <c r="DF37" s="395"/>
      <c r="DG37" s="395"/>
      <c r="DH37" s="395"/>
      <c r="DI37" s="395"/>
      <c r="DJ37" s="395"/>
      <c r="DK37" s="395"/>
      <c r="DL37" s="395"/>
      <c r="DM37" s="395"/>
      <c r="DN37" s="395"/>
      <c r="DO37" s="395"/>
      <c r="DP37" s="395"/>
      <c r="DQ37" s="395"/>
      <c r="DR37" s="395"/>
      <c r="DS37" s="395"/>
      <c r="DT37" s="395"/>
      <c r="DU37" s="395"/>
      <c r="DV37" s="395"/>
      <c r="DW37" s="395"/>
      <c r="DX37" s="395"/>
      <c r="DY37" s="395"/>
      <c r="DZ37" s="395"/>
      <c r="EA37" s="395"/>
      <c r="EB37" s="395"/>
      <c r="EC37" s="395"/>
      <c r="ED37" s="395"/>
      <c r="EE37" s="395"/>
      <c r="EF37" s="395"/>
      <c r="EG37" s="395"/>
      <c r="EH37" s="395"/>
      <c r="EI37" s="395"/>
      <c r="EJ37" s="395"/>
      <c r="EK37" s="395"/>
      <c r="EL37" s="395"/>
      <c r="EM37" s="395"/>
      <c r="EN37" s="395"/>
      <c r="EO37" s="395"/>
      <c r="EP37" s="395"/>
      <c r="EQ37" s="395"/>
      <c r="ER37" s="395"/>
      <c r="ES37" s="395"/>
      <c r="ET37" s="395"/>
      <c r="EU37" s="395"/>
      <c r="EV37" s="395"/>
      <c r="EW37" s="395"/>
      <c r="EX37" s="395"/>
      <c r="EY37" s="395"/>
      <c r="EZ37" s="395"/>
      <c r="FA37" s="395"/>
      <c r="FB37" s="395"/>
      <c r="FC37" s="395"/>
      <c r="FD37" s="395"/>
      <c r="FE37" s="395"/>
      <c r="FF37" s="395"/>
      <c r="FG37" s="395"/>
      <c r="FH37" s="395"/>
      <c r="FI37" s="395"/>
      <c r="FJ37" s="395"/>
      <c r="FK37" s="395"/>
      <c r="FL37" s="395"/>
      <c r="FM37" s="395"/>
      <c r="FN37" s="395"/>
      <c r="FO37" s="395"/>
      <c r="FP37" s="395"/>
      <c r="FQ37" s="395"/>
      <c r="FR37" s="395"/>
      <c r="FS37" s="395"/>
      <c r="FT37" s="395"/>
      <c r="FU37" s="395"/>
      <c r="FV37" s="395"/>
      <c r="FW37" s="395"/>
      <c r="FX37" s="395"/>
      <c r="FY37" s="395"/>
      <c r="FZ37" s="395"/>
      <c r="GA37" s="395"/>
      <c r="GB37" s="395"/>
      <c r="GC37" s="395"/>
      <c r="GD37" s="395"/>
      <c r="GE37" s="395"/>
      <c r="GF37" s="395"/>
      <c r="GG37" s="395"/>
      <c r="GH37" s="395"/>
      <c r="GI37" s="395"/>
      <c r="GJ37" s="395"/>
      <c r="GK37" s="395"/>
      <c r="GL37" s="395"/>
      <c r="GM37" s="395"/>
      <c r="GN37" s="395"/>
      <c r="GO37" s="395"/>
      <c r="GP37" s="395"/>
      <c r="GQ37" s="395"/>
      <c r="GR37" s="395"/>
      <c r="GS37" s="395"/>
      <c r="GT37" s="395"/>
      <c r="GU37" s="395"/>
      <c r="GV37" s="395"/>
      <c r="GW37" s="395"/>
      <c r="GX37" s="395"/>
      <c r="GY37" s="395"/>
      <c r="GZ37" s="395"/>
      <c r="HA37" s="395"/>
      <c r="HB37" s="395"/>
      <c r="HC37" s="395"/>
      <c r="HD37" s="395"/>
      <c r="HE37" s="395"/>
      <c r="HF37" s="395"/>
      <c r="HG37" s="395"/>
      <c r="HH37" s="395"/>
      <c r="HI37" s="395"/>
      <c r="HJ37" s="395"/>
      <c r="HK37" s="395"/>
      <c r="HL37" s="395"/>
      <c r="HM37" s="395"/>
      <c r="HN37" s="395"/>
      <c r="HO37" s="395"/>
      <c r="HP37" s="395"/>
      <c r="HQ37" s="395"/>
      <c r="HR37" s="395"/>
      <c r="HS37" s="395"/>
      <c r="HT37" s="395"/>
      <c r="HU37" s="395"/>
      <c r="HV37" s="395"/>
      <c r="HW37" s="395"/>
      <c r="HX37" s="395"/>
      <c r="HY37" s="395"/>
      <c r="HZ37" s="395"/>
      <c r="IA37" s="395"/>
      <c r="IB37" s="395"/>
      <c r="IC37" s="395"/>
      <c r="ID37" s="395"/>
      <c r="IE37" s="395"/>
      <c r="IF37" s="395"/>
      <c r="IG37" s="395"/>
      <c r="IH37" s="395"/>
      <c r="II37" s="395"/>
      <c r="IJ37" s="395"/>
      <c r="IK37" s="395"/>
      <c r="IL37" s="395"/>
      <c r="IM37" s="395"/>
      <c r="IN37" s="395"/>
      <c r="IO37" s="395"/>
      <c r="IP37" s="395"/>
      <c r="IQ37" s="395"/>
      <c r="IR37" s="395"/>
      <c r="IS37" s="395"/>
      <c r="IT37" s="395"/>
      <c r="IU37" s="395"/>
      <c r="IV37" s="395"/>
      <c r="IW37" s="395"/>
      <c r="IX37" s="395"/>
      <c r="IY37" s="395"/>
      <c r="IZ37" s="395"/>
      <c r="JA37" s="395"/>
      <c r="JB37" s="395"/>
      <c r="JC37" s="395"/>
      <c r="JD37" s="395"/>
      <c r="JE37" s="395"/>
      <c r="JF37" s="395"/>
      <c r="JG37" s="395"/>
      <c r="JH37" s="395"/>
      <c r="JI37" s="395"/>
      <c r="JJ37" s="395"/>
      <c r="JK37" s="395"/>
      <c r="JL37" s="395"/>
      <c r="JM37" s="395"/>
      <c r="JN37" s="395"/>
      <c r="JO37" s="395"/>
      <c r="JP37" s="395"/>
      <c r="JQ37" s="395"/>
      <c r="JR37" s="395"/>
      <c r="JS37" s="395"/>
      <c r="JT37" s="395"/>
      <c r="JU37" s="395"/>
      <c r="JV37" s="395"/>
      <c r="JW37" s="395"/>
      <c r="JX37" s="395"/>
      <c r="JY37" s="395"/>
      <c r="JZ37" s="395"/>
      <c r="KA37" s="395"/>
      <c r="KB37" s="395"/>
      <c r="KC37" s="395"/>
      <c r="KD37" s="395"/>
      <c r="KE37" s="395"/>
      <c r="KF37" s="395"/>
      <c r="KG37" s="395"/>
      <c r="KH37" s="395"/>
      <c r="KI37" s="395"/>
      <c r="KJ37" s="395"/>
      <c r="KK37" s="395"/>
      <c r="KL37" s="395"/>
      <c r="KM37" s="395"/>
      <c r="KN37" s="395"/>
      <c r="KO37" s="395"/>
      <c r="KP37" s="395"/>
      <c r="KQ37" s="395"/>
      <c r="KR37" s="395"/>
      <c r="KS37" s="395"/>
      <c r="KT37" s="395"/>
      <c r="KU37" s="395"/>
      <c r="KV37" s="395"/>
      <c r="KW37" s="395"/>
      <c r="KX37" s="395"/>
      <c r="KY37" s="395"/>
      <c r="KZ37" s="395"/>
      <c r="LA37" s="395"/>
      <c r="LB37" s="395"/>
      <c r="LC37" s="395"/>
      <c r="LD37" s="395"/>
      <c r="LE37" s="395"/>
      <c r="LF37" s="395"/>
      <c r="LG37" s="395"/>
      <c r="LH37" s="395"/>
      <c r="LI37" s="395"/>
      <c r="LJ37" s="395"/>
      <c r="LK37" s="395"/>
      <c r="LL37" s="395"/>
      <c r="LM37" s="395"/>
      <c r="LN37" s="395"/>
      <c r="LO37" s="395"/>
      <c r="LP37" s="395"/>
      <c r="LQ37" s="395"/>
      <c r="LR37" s="395"/>
      <c r="LS37" s="395"/>
      <c r="LT37" s="395"/>
      <c r="LU37" s="395"/>
      <c r="LV37" s="395"/>
      <c r="LW37" s="395"/>
      <c r="LX37" s="395"/>
      <c r="LY37" s="395"/>
      <c r="LZ37" s="395"/>
      <c r="MA37" s="395"/>
      <c r="MB37" s="395"/>
      <c r="MC37" s="395"/>
      <c r="MD37" s="395"/>
      <c r="ME37" s="395"/>
      <c r="MF37" s="395"/>
      <c r="MG37" s="395"/>
      <c r="MH37" s="395"/>
      <c r="MI37" s="395"/>
      <c r="MJ37" s="395"/>
      <c r="MK37" s="395"/>
      <c r="ML37" s="395"/>
      <c r="MM37" s="395"/>
      <c r="MN37" s="395"/>
      <c r="MO37" s="395"/>
      <c r="MP37" s="395"/>
      <c r="MQ37" s="395"/>
      <c r="MR37" s="395"/>
      <c r="MS37" s="395"/>
      <c r="MT37" s="395"/>
      <c r="MU37" s="395"/>
      <c r="MV37" s="395"/>
      <c r="MW37" s="395"/>
      <c r="MX37" s="395"/>
      <c r="MY37" s="395"/>
      <c r="MZ37" s="395"/>
      <c r="NA37" s="395"/>
      <c r="NB37" s="395"/>
      <c r="NC37" s="395"/>
      <c r="ND37" s="395"/>
      <c r="NE37" s="395"/>
      <c r="NF37" s="395"/>
      <c r="NG37" s="395"/>
      <c r="NH37" s="395"/>
      <c r="NI37" s="395"/>
      <c r="NJ37" s="395"/>
      <c r="NK37" s="395"/>
      <c r="NL37" s="395"/>
      <c r="NM37" s="395"/>
      <c r="NN37" s="395"/>
      <c r="NO37" s="395"/>
      <c r="NP37" s="395"/>
      <c r="NQ37" s="395"/>
      <c r="NR37" s="395"/>
      <c r="NS37" s="395"/>
      <c r="NT37" s="395"/>
      <c r="NU37" s="395"/>
      <c r="NV37" s="395"/>
      <c r="NW37" s="395"/>
      <c r="NX37" s="395"/>
      <c r="NY37" s="395"/>
      <c r="NZ37" s="395"/>
      <c r="OA37" s="395"/>
      <c r="OB37" s="395"/>
      <c r="OC37" s="395"/>
      <c r="OD37" s="395"/>
      <c r="OE37" s="395"/>
      <c r="OF37" s="395"/>
      <c r="OG37" s="395"/>
      <c r="OH37" s="395"/>
      <c r="OI37" s="395"/>
      <c r="OJ37" s="395"/>
      <c r="OK37" s="395"/>
      <c r="OL37" s="395"/>
      <c r="OM37" s="395"/>
      <c r="ON37" s="395"/>
      <c r="OO37" s="395"/>
      <c r="OP37" s="395"/>
      <c r="OQ37" s="395"/>
      <c r="OR37" s="395"/>
      <c r="OS37" s="395"/>
      <c r="OT37" s="395"/>
      <c r="OU37" s="395"/>
      <c r="OV37" s="395"/>
      <c r="OW37" s="395"/>
      <c r="OX37" s="395"/>
      <c r="OY37" s="395"/>
      <c r="OZ37" s="395"/>
      <c r="PA37" s="395"/>
      <c r="PB37" s="395"/>
      <c r="PC37" s="395"/>
      <c r="PD37" s="395"/>
      <c r="PE37" s="395"/>
      <c r="PF37" s="395"/>
      <c r="PG37" s="395"/>
      <c r="PH37" s="395"/>
      <c r="PI37" s="395"/>
      <c r="PJ37" s="395"/>
      <c r="PK37" s="395"/>
      <c r="PL37" s="395"/>
      <c r="PM37" s="395"/>
      <c r="PN37" s="395"/>
      <c r="PO37" s="395"/>
      <c r="PP37" s="395"/>
      <c r="PQ37" s="395"/>
      <c r="PR37" s="395"/>
      <c r="PS37" s="395"/>
      <c r="PT37" s="395"/>
      <c r="PU37" s="395"/>
      <c r="PV37" s="395"/>
      <c r="PW37" s="395"/>
      <c r="PX37" s="395"/>
      <c r="PY37" s="395"/>
      <c r="PZ37" s="395"/>
      <c r="QA37" s="395"/>
      <c r="QB37" s="395"/>
      <c r="QC37" s="395"/>
      <c r="QD37" s="395"/>
      <c r="QE37" s="395"/>
      <c r="QF37" s="395"/>
      <c r="QG37" s="395"/>
      <c r="QH37" s="395"/>
      <c r="QI37" s="395"/>
      <c r="QJ37" s="395"/>
      <c r="QK37" s="395"/>
      <c r="QL37" s="395"/>
      <c r="QM37" s="395"/>
      <c r="QN37" s="395"/>
      <c r="QO37" s="395"/>
      <c r="QP37" s="395"/>
      <c r="QQ37" s="395"/>
      <c r="QR37" s="395"/>
      <c r="QS37" s="395"/>
      <c r="QT37" s="395"/>
      <c r="QU37" s="395"/>
      <c r="QV37" s="395"/>
      <c r="QW37" s="395"/>
      <c r="QX37" s="395"/>
      <c r="QY37" s="395"/>
      <c r="QZ37" s="395"/>
      <c r="RA37" s="395"/>
      <c r="RB37" s="395"/>
      <c r="RC37" s="395"/>
      <c r="RD37" s="395"/>
      <c r="RE37" s="395"/>
      <c r="RF37" s="395"/>
      <c r="RG37" s="395"/>
      <c r="RH37" s="395"/>
      <c r="RI37" s="395"/>
      <c r="RJ37" s="395"/>
      <c r="RK37" s="395"/>
      <c r="RL37" s="395"/>
      <c r="RM37" s="395"/>
      <c r="RN37" s="395"/>
      <c r="RO37" s="395"/>
      <c r="RP37" s="395"/>
      <c r="RQ37" s="395"/>
      <c r="RR37" s="395"/>
      <c r="RS37" s="395"/>
      <c r="RT37" s="395"/>
      <c r="RU37" s="395"/>
      <c r="RV37" s="395"/>
      <c r="RW37" s="395"/>
      <c r="RX37" s="395"/>
      <c r="RY37" s="395"/>
      <c r="RZ37" s="395"/>
      <c r="SA37" s="395"/>
      <c r="SB37" s="395"/>
      <c r="SC37" s="395"/>
      <c r="SD37" s="395"/>
      <c r="SE37" s="395"/>
      <c r="SF37" s="395"/>
      <c r="SG37" s="395"/>
      <c r="SH37" s="395"/>
      <c r="SI37" s="395"/>
      <c r="SJ37" s="395"/>
      <c r="SK37" s="395"/>
      <c r="SL37" s="395"/>
      <c r="SM37" s="395"/>
      <c r="SN37" s="395"/>
      <c r="SO37" s="395"/>
      <c r="SP37" s="395"/>
      <c r="SQ37" s="395"/>
      <c r="SR37" s="395"/>
      <c r="SS37" s="395"/>
      <c r="ST37" s="395"/>
      <c r="SU37" s="395"/>
      <c r="SV37" s="395"/>
      <c r="SW37" s="395"/>
      <c r="SX37" s="395"/>
      <c r="SY37" s="395"/>
      <c r="SZ37" s="395"/>
      <c r="TA37" s="395"/>
      <c r="TB37" s="395"/>
      <c r="TC37" s="395"/>
      <c r="TD37" s="395"/>
      <c r="TE37" s="395"/>
      <c r="TF37" s="395"/>
      <c r="TG37" s="395"/>
      <c r="TH37" s="395"/>
      <c r="TI37" s="395"/>
      <c r="TJ37" s="395"/>
      <c r="TK37" s="395"/>
      <c r="TL37" s="395"/>
      <c r="TM37" s="395"/>
      <c r="TN37" s="395"/>
      <c r="TO37" s="395"/>
      <c r="TP37" s="395"/>
      <c r="TQ37" s="395"/>
      <c r="TR37" s="395"/>
      <c r="TS37" s="395"/>
      <c r="TT37" s="395"/>
      <c r="TU37" s="395"/>
      <c r="TV37" s="395"/>
      <c r="TW37" s="395"/>
      <c r="TX37" s="395"/>
      <c r="TY37" s="395"/>
      <c r="TZ37" s="395"/>
      <c r="UA37" s="395"/>
      <c r="UB37" s="395"/>
      <c r="UC37" s="395"/>
      <c r="UD37" s="395"/>
      <c r="UE37" s="395"/>
      <c r="UF37" s="395"/>
      <c r="UG37" s="395"/>
      <c r="UH37" s="395"/>
      <c r="UI37" s="395"/>
      <c r="UJ37" s="395"/>
      <c r="UK37" s="395"/>
      <c r="UL37" s="395"/>
      <c r="UM37" s="395"/>
      <c r="UN37" s="395"/>
      <c r="UO37" s="395"/>
      <c r="UP37" s="395"/>
      <c r="UQ37" s="395"/>
      <c r="UR37" s="395"/>
      <c r="US37" s="395"/>
      <c r="UT37" s="395"/>
      <c r="UU37" s="395"/>
      <c r="UV37" s="395"/>
      <c r="UW37" s="395"/>
      <c r="UX37" s="395"/>
      <c r="UY37" s="395"/>
      <c r="UZ37" s="395"/>
      <c r="VA37" s="395"/>
      <c r="VB37" s="395"/>
      <c r="VC37" s="395"/>
      <c r="VD37" s="395"/>
      <c r="VE37" s="395"/>
      <c r="VF37" s="395"/>
      <c r="VG37" s="395"/>
      <c r="VH37" s="395"/>
      <c r="VI37" s="395"/>
      <c r="VJ37" s="395"/>
      <c r="VK37" s="395"/>
      <c r="VL37" s="395"/>
      <c r="VM37" s="395"/>
      <c r="VN37" s="395"/>
      <c r="VO37" s="395"/>
      <c r="VP37" s="395"/>
      <c r="VQ37" s="395"/>
      <c r="VR37" s="395"/>
      <c r="VS37" s="395"/>
      <c r="VT37" s="395"/>
      <c r="VU37" s="395"/>
      <c r="VV37" s="395"/>
      <c r="VW37" s="395"/>
      <c r="VX37" s="395"/>
      <c r="VY37" s="395"/>
      <c r="VZ37" s="395"/>
      <c r="WA37" s="395"/>
      <c r="WB37" s="395"/>
      <c r="WC37" s="395"/>
      <c r="WD37" s="395"/>
      <c r="WE37" s="395"/>
      <c r="WF37" s="395"/>
      <c r="WG37" s="395"/>
      <c r="WH37" s="395"/>
      <c r="WI37" s="395"/>
      <c r="WJ37" s="395"/>
      <c r="WK37" s="395"/>
      <c r="WL37" s="395"/>
      <c r="WM37" s="395"/>
      <c r="WN37" s="395"/>
      <c r="WO37" s="395"/>
      <c r="WP37" s="395"/>
      <c r="WQ37" s="395"/>
      <c r="WR37" s="395"/>
      <c r="WS37" s="395"/>
      <c r="WT37" s="395"/>
      <c r="WU37" s="395"/>
      <c r="WV37" s="395"/>
      <c r="WW37" s="395"/>
      <c r="WX37" s="395"/>
      <c r="WY37" s="395"/>
      <c r="WZ37" s="395"/>
      <c r="XA37" s="395"/>
      <c r="XB37" s="395"/>
      <c r="XC37" s="395"/>
      <c r="XD37" s="395"/>
      <c r="XE37" s="395"/>
      <c r="XF37" s="395"/>
      <c r="XG37" s="395"/>
      <c r="XH37" s="395"/>
      <c r="XI37" s="395"/>
      <c r="XJ37" s="395"/>
      <c r="XK37" s="395"/>
      <c r="XL37" s="395"/>
      <c r="XM37" s="395"/>
      <c r="XN37" s="395"/>
      <c r="XO37" s="395"/>
      <c r="XP37" s="395"/>
      <c r="XQ37" s="395"/>
      <c r="XR37" s="395"/>
      <c r="XS37" s="395"/>
      <c r="XT37" s="395"/>
      <c r="XU37" s="395"/>
      <c r="XV37" s="395"/>
      <c r="XW37" s="395"/>
      <c r="XX37" s="395"/>
      <c r="XY37" s="395"/>
      <c r="XZ37" s="395"/>
      <c r="YA37" s="395"/>
      <c r="YB37" s="395"/>
      <c r="YC37" s="395"/>
      <c r="YD37" s="395"/>
      <c r="YE37" s="395"/>
      <c r="YF37" s="395"/>
      <c r="YG37" s="395"/>
      <c r="YH37" s="395"/>
      <c r="YI37" s="395"/>
      <c r="YJ37" s="395"/>
      <c r="YK37" s="395"/>
      <c r="YL37" s="395"/>
      <c r="YM37" s="395"/>
      <c r="YN37" s="395"/>
      <c r="YO37" s="395"/>
      <c r="YP37" s="395"/>
      <c r="YQ37" s="395"/>
    </row>
    <row r="38" spans="1:667" ht="31.5">
      <c r="A38" s="828">
        <v>6022011</v>
      </c>
      <c r="B38" s="825"/>
      <c r="C38" s="398" t="s">
        <v>131</v>
      </c>
      <c r="D38" s="771"/>
      <c r="E38" s="403"/>
      <c r="F38" s="398"/>
      <c r="G38" s="398"/>
      <c r="H38" s="820" t="s">
        <v>113</v>
      </c>
      <c r="I38" s="387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5"/>
      <c r="AO38" s="395"/>
      <c r="AP38" s="395"/>
      <c r="AQ38" s="395"/>
      <c r="AR38" s="395"/>
      <c r="AS38" s="395"/>
      <c r="AT38" s="395"/>
      <c r="AU38" s="395"/>
      <c r="AV38" s="395"/>
      <c r="AW38" s="395"/>
      <c r="AX38" s="395"/>
      <c r="AY38" s="395"/>
      <c r="AZ38" s="395"/>
      <c r="BA38" s="395"/>
      <c r="BB38" s="395"/>
      <c r="BC38" s="395"/>
      <c r="BD38" s="395"/>
      <c r="BE38" s="395"/>
      <c r="BF38" s="395"/>
      <c r="BG38" s="395"/>
      <c r="BH38" s="395"/>
      <c r="BI38" s="395"/>
      <c r="BJ38" s="395"/>
      <c r="BK38" s="395"/>
      <c r="BL38" s="395"/>
      <c r="BM38" s="395"/>
      <c r="BN38" s="395"/>
      <c r="BO38" s="395"/>
      <c r="BP38" s="395"/>
      <c r="BQ38" s="395"/>
      <c r="BR38" s="395"/>
      <c r="BS38" s="395"/>
      <c r="BT38" s="395"/>
      <c r="BU38" s="395"/>
      <c r="BV38" s="395"/>
      <c r="BW38" s="395"/>
      <c r="BX38" s="395"/>
      <c r="BY38" s="395"/>
      <c r="BZ38" s="395"/>
      <c r="CA38" s="395"/>
      <c r="CB38" s="395"/>
      <c r="CC38" s="395"/>
      <c r="CD38" s="395"/>
      <c r="CE38" s="395"/>
      <c r="CF38" s="395"/>
      <c r="CG38" s="395"/>
      <c r="CH38" s="395"/>
      <c r="CI38" s="395"/>
      <c r="CJ38" s="395"/>
      <c r="CK38" s="395"/>
      <c r="CL38" s="395"/>
      <c r="CM38" s="395"/>
      <c r="CN38" s="395"/>
      <c r="CO38" s="395"/>
      <c r="CP38" s="395"/>
      <c r="CQ38" s="395"/>
      <c r="CR38" s="395"/>
      <c r="CS38" s="395"/>
      <c r="CT38" s="395"/>
      <c r="CU38" s="395"/>
      <c r="CV38" s="395"/>
      <c r="CW38" s="395"/>
      <c r="CX38" s="395"/>
      <c r="CY38" s="395"/>
      <c r="CZ38" s="395"/>
      <c r="DA38" s="395"/>
      <c r="DB38" s="395"/>
      <c r="DC38" s="395"/>
      <c r="DD38" s="395"/>
      <c r="DE38" s="395"/>
      <c r="DF38" s="395"/>
      <c r="DG38" s="395"/>
      <c r="DH38" s="395"/>
      <c r="DI38" s="395"/>
      <c r="DJ38" s="395"/>
      <c r="DK38" s="395"/>
      <c r="DL38" s="395"/>
      <c r="DM38" s="395"/>
      <c r="DN38" s="395"/>
      <c r="DO38" s="395"/>
      <c r="DP38" s="395"/>
      <c r="DQ38" s="395"/>
      <c r="DR38" s="395"/>
      <c r="DS38" s="395"/>
      <c r="DT38" s="395"/>
      <c r="DU38" s="395"/>
      <c r="DV38" s="395"/>
      <c r="DW38" s="395"/>
      <c r="DX38" s="395"/>
      <c r="DY38" s="395"/>
      <c r="DZ38" s="395"/>
      <c r="EA38" s="395"/>
      <c r="EB38" s="395"/>
      <c r="EC38" s="395"/>
      <c r="ED38" s="395"/>
      <c r="EE38" s="395"/>
      <c r="EF38" s="395"/>
      <c r="EG38" s="395"/>
      <c r="EH38" s="395"/>
      <c r="EI38" s="395"/>
      <c r="EJ38" s="395"/>
      <c r="EK38" s="395"/>
      <c r="EL38" s="395"/>
      <c r="EM38" s="395"/>
      <c r="EN38" s="395"/>
      <c r="EO38" s="395"/>
      <c r="EP38" s="395"/>
      <c r="EQ38" s="395"/>
      <c r="ER38" s="395"/>
      <c r="ES38" s="395"/>
      <c r="ET38" s="395"/>
      <c r="EU38" s="395"/>
      <c r="EV38" s="395"/>
      <c r="EW38" s="395"/>
      <c r="EX38" s="395"/>
      <c r="EY38" s="395"/>
      <c r="EZ38" s="395"/>
      <c r="FA38" s="395"/>
      <c r="FB38" s="395"/>
      <c r="FC38" s="395"/>
      <c r="FD38" s="395"/>
      <c r="FE38" s="395"/>
      <c r="FF38" s="395"/>
      <c r="FG38" s="395"/>
      <c r="FH38" s="395"/>
      <c r="FI38" s="395"/>
      <c r="FJ38" s="395"/>
      <c r="FK38" s="395"/>
      <c r="FL38" s="395"/>
      <c r="FM38" s="395"/>
      <c r="FN38" s="395"/>
      <c r="FO38" s="395"/>
      <c r="FP38" s="395"/>
      <c r="FQ38" s="395"/>
      <c r="FR38" s="395"/>
      <c r="FS38" s="395"/>
      <c r="FT38" s="395"/>
      <c r="FU38" s="395"/>
      <c r="FV38" s="395"/>
      <c r="FW38" s="395"/>
      <c r="FX38" s="395"/>
      <c r="FY38" s="395"/>
      <c r="FZ38" s="395"/>
      <c r="GA38" s="395"/>
      <c r="GB38" s="395"/>
      <c r="GC38" s="395"/>
      <c r="GD38" s="395"/>
      <c r="GE38" s="395"/>
      <c r="GF38" s="395"/>
      <c r="GG38" s="395"/>
      <c r="GH38" s="395"/>
      <c r="GI38" s="395"/>
      <c r="GJ38" s="395"/>
      <c r="GK38" s="395"/>
      <c r="GL38" s="395"/>
      <c r="GM38" s="395"/>
      <c r="GN38" s="395"/>
      <c r="GO38" s="395"/>
      <c r="GP38" s="395"/>
      <c r="GQ38" s="395"/>
      <c r="GR38" s="395"/>
      <c r="GS38" s="395"/>
      <c r="GT38" s="395"/>
      <c r="GU38" s="395"/>
      <c r="GV38" s="395"/>
      <c r="GW38" s="395"/>
      <c r="GX38" s="395"/>
      <c r="GY38" s="395"/>
      <c r="GZ38" s="395"/>
      <c r="HA38" s="395"/>
      <c r="HB38" s="395"/>
      <c r="HC38" s="395"/>
      <c r="HD38" s="395"/>
      <c r="HE38" s="395"/>
      <c r="HF38" s="395"/>
      <c r="HG38" s="395"/>
      <c r="HH38" s="395"/>
      <c r="HI38" s="395"/>
      <c r="HJ38" s="395"/>
      <c r="HK38" s="395"/>
      <c r="HL38" s="395"/>
      <c r="HM38" s="395"/>
      <c r="HN38" s="395"/>
      <c r="HO38" s="395"/>
      <c r="HP38" s="395"/>
      <c r="HQ38" s="395"/>
      <c r="HR38" s="395"/>
      <c r="HS38" s="395"/>
      <c r="HT38" s="395"/>
      <c r="HU38" s="395"/>
      <c r="HV38" s="395"/>
      <c r="HW38" s="395"/>
      <c r="HX38" s="395"/>
      <c r="HY38" s="395"/>
      <c r="HZ38" s="395"/>
      <c r="IA38" s="395"/>
      <c r="IB38" s="395"/>
      <c r="IC38" s="395"/>
      <c r="ID38" s="395"/>
      <c r="IE38" s="395"/>
      <c r="IF38" s="395"/>
      <c r="IG38" s="395"/>
      <c r="IH38" s="395"/>
      <c r="II38" s="395"/>
      <c r="IJ38" s="395"/>
      <c r="IK38" s="395"/>
      <c r="IL38" s="395"/>
      <c r="IM38" s="395"/>
      <c r="IN38" s="395"/>
      <c r="IO38" s="395"/>
      <c r="IP38" s="395"/>
      <c r="IQ38" s="395"/>
      <c r="IR38" s="395"/>
      <c r="IS38" s="395"/>
      <c r="IT38" s="395"/>
      <c r="IU38" s="395"/>
      <c r="IV38" s="395"/>
      <c r="IW38" s="395"/>
      <c r="IX38" s="395"/>
      <c r="IY38" s="395"/>
      <c r="IZ38" s="395"/>
      <c r="JA38" s="395"/>
      <c r="JB38" s="395"/>
      <c r="JC38" s="395"/>
      <c r="JD38" s="395"/>
      <c r="JE38" s="395"/>
      <c r="JF38" s="395"/>
      <c r="JG38" s="395"/>
      <c r="JH38" s="395"/>
      <c r="JI38" s="395"/>
      <c r="JJ38" s="395"/>
      <c r="JK38" s="395"/>
      <c r="JL38" s="395"/>
      <c r="JM38" s="395"/>
      <c r="JN38" s="395"/>
      <c r="JO38" s="395"/>
      <c r="JP38" s="395"/>
      <c r="JQ38" s="395"/>
      <c r="JR38" s="395"/>
      <c r="JS38" s="395"/>
      <c r="JT38" s="395"/>
      <c r="JU38" s="395"/>
      <c r="JV38" s="395"/>
      <c r="JW38" s="395"/>
      <c r="JX38" s="395"/>
      <c r="JY38" s="395"/>
      <c r="JZ38" s="395"/>
      <c r="KA38" s="395"/>
      <c r="KB38" s="395"/>
      <c r="KC38" s="395"/>
      <c r="KD38" s="395"/>
      <c r="KE38" s="395"/>
      <c r="KF38" s="395"/>
      <c r="KG38" s="395"/>
      <c r="KH38" s="395"/>
      <c r="KI38" s="395"/>
      <c r="KJ38" s="395"/>
      <c r="KK38" s="395"/>
      <c r="KL38" s="395"/>
      <c r="KM38" s="395"/>
      <c r="KN38" s="395"/>
      <c r="KO38" s="395"/>
      <c r="KP38" s="395"/>
      <c r="KQ38" s="395"/>
      <c r="KR38" s="395"/>
      <c r="KS38" s="395"/>
      <c r="KT38" s="395"/>
      <c r="KU38" s="395"/>
      <c r="KV38" s="395"/>
      <c r="KW38" s="395"/>
      <c r="KX38" s="395"/>
      <c r="KY38" s="395"/>
      <c r="KZ38" s="395"/>
      <c r="LA38" s="395"/>
      <c r="LB38" s="395"/>
      <c r="LC38" s="395"/>
      <c r="LD38" s="395"/>
      <c r="LE38" s="395"/>
      <c r="LF38" s="395"/>
      <c r="LG38" s="395"/>
      <c r="LH38" s="395"/>
      <c r="LI38" s="395"/>
      <c r="LJ38" s="395"/>
      <c r="LK38" s="395"/>
      <c r="LL38" s="395"/>
      <c r="LM38" s="395"/>
      <c r="LN38" s="395"/>
      <c r="LO38" s="395"/>
      <c r="LP38" s="395"/>
      <c r="LQ38" s="395"/>
      <c r="LR38" s="395"/>
      <c r="LS38" s="395"/>
      <c r="LT38" s="395"/>
      <c r="LU38" s="395"/>
      <c r="LV38" s="395"/>
      <c r="LW38" s="395"/>
      <c r="LX38" s="395"/>
      <c r="LY38" s="395"/>
      <c r="LZ38" s="395"/>
      <c r="MA38" s="395"/>
      <c r="MB38" s="395"/>
      <c r="MC38" s="395"/>
      <c r="MD38" s="395"/>
      <c r="ME38" s="395"/>
      <c r="MF38" s="395"/>
      <c r="MG38" s="395"/>
      <c r="MH38" s="395"/>
      <c r="MI38" s="395"/>
      <c r="MJ38" s="395"/>
      <c r="MK38" s="395"/>
      <c r="ML38" s="395"/>
      <c r="MM38" s="395"/>
      <c r="MN38" s="395"/>
      <c r="MO38" s="395"/>
      <c r="MP38" s="395"/>
      <c r="MQ38" s="395"/>
      <c r="MR38" s="395"/>
      <c r="MS38" s="395"/>
      <c r="MT38" s="395"/>
      <c r="MU38" s="395"/>
      <c r="MV38" s="395"/>
      <c r="MW38" s="395"/>
      <c r="MX38" s="395"/>
      <c r="MY38" s="395"/>
      <c r="MZ38" s="395"/>
      <c r="NA38" s="395"/>
      <c r="NB38" s="395"/>
      <c r="NC38" s="395"/>
      <c r="ND38" s="395"/>
      <c r="NE38" s="395"/>
      <c r="NF38" s="395"/>
      <c r="NG38" s="395"/>
      <c r="NH38" s="395"/>
      <c r="NI38" s="395"/>
      <c r="NJ38" s="395"/>
      <c r="NK38" s="395"/>
      <c r="NL38" s="395"/>
      <c r="NM38" s="395"/>
      <c r="NN38" s="395"/>
      <c r="NO38" s="395"/>
      <c r="NP38" s="395"/>
      <c r="NQ38" s="395"/>
      <c r="NR38" s="395"/>
      <c r="NS38" s="395"/>
      <c r="NT38" s="395"/>
      <c r="NU38" s="395"/>
      <c r="NV38" s="395"/>
      <c r="NW38" s="395"/>
      <c r="NX38" s="395"/>
      <c r="NY38" s="395"/>
      <c r="NZ38" s="395"/>
      <c r="OA38" s="395"/>
      <c r="OB38" s="395"/>
      <c r="OC38" s="395"/>
      <c r="OD38" s="395"/>
      <c r="OE38" s="395"/>
      <c r="OF38" s="395"/>
      <c r="OG38" s="395"/>
      <c r="OH38" s="395"/>
      <c r="OI38" s="395"/>
      <c r="OJ38" s="395"/>
      <c r="OK38" s="395"/>
      <c r="OL38" s="395"/>
      <c r="OM38" s="395"/>
      <c r="ON38" s="395"/>
      <c r="OO38" s="395"/>
      <c r="OP38" s="395"/>
      <c r="OQ38" s="395"/>
      <c r="OR38" s="395"/>
      <c r="OS38" s="395"/>
      <c r="OT38" s="395"/>
      <c r="OU38" s="395"/>
      <c r="OV38" s="395"/>
      <c r="OW38" s="395"/>
      <c r="OX38" s="395"/>
      <c r="OY38" s="395"/>
      <c r="OZ38" s="395"/>
      <c r="PA38" s="395"/>
      <c r="PB38" s="395"/>
      <c r="PC38" s="395"/>
      <c r="PD38" s="395"/>
      <c r="PE38" s="395"/>
      <c r="PF38" s="395"/>
      <c r="PG38" s="395"/>
      <c r="PH38" s="395"/>
      <c r="PI38" s="395"/>
      <c r="PJ38" s="395"/>
      <c r="PK38" s="395"/>
      <c r="PL38" s="395"/>
      <c r="PM38" s="395"/>
      <c r="PN38" s="395"/>
      <c r="PO38" s="395"/>
      <c r="PP38" s="395"/>
      <c r="PQ38" s="395"/>
      <c r="PR38" s="395"/>
      <c r="PS38" s="395"/>
      <c r="PT38" s="395"/>
      <c r="PU38" s="395"/>
      <c r="PV38" s="395"/>
      <c r="PW38" s="395"/>
      <c r="PX38" s="395"/>
      <c r="PY38" s="395"/>
      <c r="PZ38" s="395"/>
      <c r="QA38" s="395"/>
      <c r="QB38" s="395"/>
      <c r="QC38" s="395"/>
      <c r="QD38" s="395"/>
      <c r="QE38" s="395"/>
      <c r="QF38" s="395"/>
      <c r="QG38" s="395"/>
      <c r="QH38" s="395"/>
      <c r="QI38" s="395"/>
      <c r="QJ38" s="395"/>
      <c r="QK38" s="395"/>
      <c r="QL38" s="395"/>
      <c r="QM38" s="395"/>
      <c r="QN38" s="395"/>
      <c r="QO38" s="395"/>
      <c r="QP38" s="395"/>
      <c r="QQ38" s="395"/>
      <c r="QR38" s="395"/>
      <c r="QS38" s="395"/>
      <c r="QT38" s="395"/>
      <c r="QU38" s="395"/>
      <c r="QV38" s="395"/>
      <c r="QW38" s="395"/>
      <c r="QX38" s="395"/>
      <c r="QY38" s="395"/>
      <c r="QZ38" s="395"/>
      <c r="RA38" s="395"/>
      <c r="RB38" s="395"/>
      <c r="RC38" s="395"/>
      <c r="RD38" s="395"/>
      <c r="RE38" s="395"/>
      <c r="RF38" s="395"/>
      <c r="RG38" s="395"/>
      <c r="RH38" s="395"/>
      <c r="RI38" s="395"/>
      <c r="RJ38" s="395"/>
      <c r="RK38" s="395"/>
      <c r="RL38" s="395"/>
      <c r="RM38" s="395"/>
      <c r="RN38" s="395"/>
      <c r="RO38" s="395"/>
      <c r="RP38" s="395"/>
      <c r="RQ38" s="395"/>
      <c r="RR38" s="395"/>
      <c r="RS38" s="395"/>
      <c r="RT38" s="395"/>
      <c r="RU38" s="395"/>
      <c r="RV38" s="395"/>
      <c r="RW38" s="395"/>
      <c r="RX38" s="395"/>
      <c r="RY38" s="395"/>
      <c r="RZ38" s="395"/>
      <c r="SA38" s="395"/>
      <c r="SB38" s="395"/>
      <c r="SC38" s="395"/>
      <c r="SD38" s="395"/>
      <c r="SE38" s="395"/>
      <c r="SF38" s="395"/>
      <c r="SG38" s="395"/>
      <c r="SH38" s="395"/>
      <c r="SI38" s="395"/>
      <c r="SJ38" s="395"/>
      <c r="SK38" s="395"/>
      <c r="SL38" s="395"/>
      <c r="SM38" s="395"/>
      <c r="SN38" s="395"/>
      <c r="SO38" s="395"/>
      <c r="SP38" s="395"/>
      <c r="SQ38" s="395"/>
      <c r="SR38" s="395"/>
      <c r="SS38" s="395"/>
      <c r="ST38" s="395"/>
      <c r="SU38" s="395"/>
      <c r="SV38" s="395"/>
      <c r="SW38" s="395"/>
      <c r="SX38" s="395"/>
      <c r="SY38" s="395"/>
      <c r="SZ38" s="395"/>
      <c r="TA38" s="395"/>
      <c r="TB38" s="395"/>
      <c r="TC38" s="395"/>
      <c r="TD38" s="395"/>
      <c r="TE38" s="395"/>
      <c r="TF38" s="395"/>
      <c r="TG38" s="395"/>
      <c r="TH38" s="395"/>
      <c r="TI38" s="395"/>
      <c r="TJ38" s="395"/>
      <c r="TK38" s="395"/>
      <c r="TL38" s="395"/>
      <c r="TM38" s="395"/>
      <c r="TN38" s="395"/>
      <c r="TO38" s="395"/>
      <c r="TP38" s="395"/>
      <c r="TQ38" s="395"/>
      <c r="TR38" s="395"/>
      <c r="TS38" s="395"/>
      <c r="TT38" s="395"/>
      <c r="TU38" s="395"/>
      <c r="TV38" s="395"/>
      <c r="TW38" s="395"/>
      <c r="TX38" s="395"/>
      <c r="TY38" s="395"/>
      <c r="TZ38" s="395"/>
      <c r="UA38" s="395"/>
      <c r="UB38" s="395"/>
      <c r="UC38" s="395"/>
      <c r="UD38" s="395"/>
      <c r="UE38" s="395"/>
      <c r="UF38" s="395"/>
      <c r="UG38" s="395"/>
      <c r="UH38" s="395"/>
      <c r="UI38" s="395"/>
      <c r="UJ38" s="395"/>
      <c r="UK38" s="395"/>
      <c r="UL38" s="395"/>
      <c r="UM38" s="395"/>
      <c r="UN38" s="395"/>
      <c r="UO38" s="395"/>
      <c r="UP38" s="395"/>
      <c r="UQ38" s="395"/>
      <c r="UR38" s="395"/>
      <c r="US38" s="395"/>
      <c r="UT38" s="395"/>
      <c r="UU38" s="395"/>
      <c r="UV38" s="395"/>
      <c r="UW38" s="395"/>
      <c r="UX38" s="395"/>
      <c r="UY38" s="395"/>
      <c r="UZ38" s="395"/>
      <c r="VA38" s="395"/>
      <c r="VB38" s="395"/>
      <c r="VC38" s="395"/>
      <c r="VD38" s="395"/>
      <c r="VE38" s="395"/>
      <c r="VF38" s="395"/>
      <c r="VG38" s="395"/>
      <c r="VH38" s="395"/>
      <c r="VI38" s="395"/>
      <c r="VJ38" s="395"/>
      <c r="VK38" s="395"/>
      <c r="VL38" s="395"/>
      <c r="VM38" s="395"/>
      <c r="VN38" s="395"/>
      <c r="VO38" s="395"/>
      <c r="VP38" s="395"/>
      <c r="VQ38" s="395"/>
      <c r="VR38" s="395"/>
      <c r="VS38" s="395"/>
      <c r="VT38" s="395"/>
      <c r="VU38" s="395"/>
      <c r="VV38" s="395"/>
      <c r="VW38" s="395"/>
      <c r="VX38" s="395"/>
      <c r="VY38" s="395"/>
      <c r="VZ38" s="395"/>
      <c r="WA38" s="395"/>
      <c r="WB38" s="395"/>
      <c r="WC38" s="395"/>
      <c r="WD38" s="395"/>
      <c r="WE38" s="395"/>
      <c r="WF38" s="395"/>
      <c r="WG38" s="395"/>
      <c r="WH38" s="395"/>
      <c r="WI38" s="395"/>
      <c r="WJ38" s="395"/>
      <c r="WK38" s="395"/>
      <c r="WL38" s="395"/>
      <c r="WM38" s="395"/>
      <c r="WN38" s="395"/>
      <c r="WO38" s="395"/>
      <c r="WP38" s="395"/>
      <c r="WQ38" s="395"/>
      <c r="WR38" s="395"/>
      <c r="WS38" s="395"/>
      <c r="WT38" s="395"/>
      <c r="WU38" s="395"/>
      <c r="WV38" s="395"/>
      <c r="WW38" s="395"/>
      <c r="WX38" s="395"/>
      <c r="WY38" s="395"/>
      <c r="WZ38" s="395"/>
      <c r="XA38" s="395"/>
      <c r="XB38" s="395"/>
      <c r="XC38" s="395"/>
      <c r="XD38" s="395"/>
      <c r="XE38" s="395"/>
      <c r="XF38" s="395"/>
      <c r="XG38" s="395"/>
      <c r="XH38" s="395"/>
      <c r="XI38" s="395"/>
      <c r="XJ38" s="395"/>
      <c r="XK38" s="395"/>
      <c r="XL38" s="395"/>
      <c r="XM38" s="395"/>
      <c r="XN38" s="395"/>
      <c r="XO38" s="395"/>
      <c r="XP38" s="395"/>
      <c r="XQ38" s="395"/>
      <c r="XR38" s="395"/>
      <c r="XS38" s="395"/>
      <c r="XT38" s="395"/>
      <c r="XU38" s="395"/>
      <c r="XV38" s="395"/>
      <c r="XW38" s="395"/>
      <c r="XX38" s="395"/>
      <c r="XY38" s="395"/>
      <c r="XZ38" s="395"/>
      <c r="YA38" s="395"/>
      <c r="YB38" s="395"/>
      <c r="YC38" s="395"/>
      <c r="YD38" s="395"/>
      <c r="YE38" s="395"/>
      <c r="YF38" s="395"/>
      <c r="YG38" s="395"/>
      <c r="YH38" s="395"/>
      <c r="YI38" s="395"/>
      <c r="YJ38" s="395"/>
      <c r="YK38" s="395"/>
      <c r="YL38" s="395"/>
      <c r="YM38" s="395"/>
      <c r="YN38" s="395"/>
      <c r="YO38" s="395"/>
      <c r="YP38" s="395"/>
      <c r="YQ38" s="395"/>
    </row>
    <row r="39" spans="1:667" ht="31.5">
      <c r="A39" s="828">
        <v>6022010</v>
      </c>
      <c r="B39" s="398"/>
      <c r="C39" s="398" t="s">
        <v>132</v>
      </c>
      <c r="D39" s="771"/>
      <c r="E39" s="403"/>
      <c r="F39" s="398"/>
      <c r="G39" s="398" t="s">
        <v>133</v>
      </c>
      <c r="H39" s="820" t="s">
        <v>113</v>
      </c>
      <c r="I39" s="387"/>
      <c r="J39" s="395"/>
      <c r="K39" s="395"/>
      <c r="L39" s="395"/>
      <c r="M39" s="395"/>
      <c r="N39" s="395"/>
      <c r="O39" s="395"/>
      <c r="P39" s="395"/>
      <c r="Q39" s="395"/>
      <c r="R39" s="395"/>
      <c r="S39" s="395"/>
      <c r="T39" s="395"/>
      <c r="U39" s="395"/>
      <c r="V39" s="395"/>
      <c r="W39" s="395"/>
      <c r="X39" s="395"/>
      <c r="Y39" s="395"/>
      <c r="Z39" s="395"/>
      <c r="AA39" s="395"/>
      <c r="AB39" s="395"/>
      <c r="AC39" s="395"/>
      <c r="AD39" s="395"/>
      <c r="AE39" s="395"/>
      <c r="AF39" s="395"/>
      <c r="AG39" s="395"/>
      <c r="AH39" s="395"/>
      <c r="AI39" s="395"/>
      <c r="AJ39" s="395"/>
      <c r="AK39" s="395"/>
      <c r="AL39" s="395"/>
      <c r="AM39" s="395"/>
      <c r="AN39" s="395"/>
      <c r="AO39" s="395"/>
      <c r="AP39" s="395"/>
      <c r="AQ39" s="395"/>
      <c r="AR39" s="395"/>
      <c r="AS39" s="395"/>
      <c r="AT39" s="395"/>
      <c r="AU39" s="395"/>
      <c r="AV39" s="395"/>
      <c r="AW39" s="395"/>
      <c r="AX39" s="395"/>
      <c r="AY39" s="395"/>
      <c r="AZ39" s="395"/>
      <c r="BA39" s="395"/>
      <c r="BB39" s="395"/>
      <c r="BC39" s="395"/>
      <c r="BD39" s="395"/>
      <c r="BE39" s="395"/>
      <c r="BF39" s="395"/>
      <c r="BG39" s="395"/>
      <c r="BH39" s="395"/>
      <c r="BI39" s="395"/>
      <c r="BJ39" s="395"/>
      <c r="BK39" s="395"/>
      <c r="BL39" s="395"/>
      <c r="BM39" s="395"/>
      <c r="BN39" s="395"/>
      <c r="BO39" s="395"/>
      <c r="BP39" s="395"/>
      <c r="BQ39" s="395"/>
      <c r="BR39" s="395"/>
      <c r="BS39" s="395"/>
      <c r="BT39" s="395"/>
      <c r="BU39" s="395"/>
      <c r="BV39" s="395"/>
      <c r="BW39" s="395"/>
      <c r="BX39" s="395"/>
      <c r="BY39" s="395"/>
      <c r="BZ39" s="395"/>
      <c r="CA39" s="395"/>
      <c r="CB39" s="395"/>
      <c r="CC39" s="395"/>
      <c r="CD39" s="395"/>
      <c r="CE39" s="395"/>
      <c r="CF39" s="395"/>
      <c r="CG39" s="395"/>
      <c r="CH39" s="395"/>
      <c r="CI39" s="395"/>
      <c r="CJ39" s="395"/>
      <c r="CK39" s="395"/>
      <c r="CL39" s="395"/>
      <c r="CM39" s="395"/>
      <c r="CN39" s="395"/>
      <c r="CO39" s="395"/>
      <c r="CP39" s="395"/>
      <c r="CQ39" s="395"/>
      <c r="CR39" s="395"/>
      <c r="CS39" s="395"/>
      <c r="CT39" s="395"/>
      <c r="CU39" s="395"/>
      <c r="CV39" s="395"/>
      <c r="CW39" s="395"/>
      <c r="CX39" s="395"/>
      <c r="CY39" s="395"/>
      <c r="CZ39" s="395"/>
      <c r="DA39" s="395"/>
      <c r="DB39" s="395"/>
      <c r="DC39" s="395"/>
      <c r="DD39" s="395"/>
      <c r="DE39" s="395"/>
      <c r="DF39" s="395"/>
      <c r="DG39" s="395"/>
      <c r="DH39" s="395"/>
      <c r="DI39" s="395"/>
      <c r="DJ39" s="395"/>
      <c r="DK39" s="395"/>
      <c r="DL39" s="395"/>
      <c r="DM39" s="395"/>
      <c r="DN39" s="395"/>
      <c r="DO39" s="395"/>
      <c r="DP39" s="395"/>
      <c r="DQ39" s="395"/>
      <c r="DR39" s="395"/>
      <c r="DS39" s="395"/>
      <c r="DT39" s="395"/>
      <c r="DU39" s="395"/>
      <c r="DV39" s="395"/>
      <c r="DW39" s="395"/>
      <c r="DX39" s="395"/>
      <c r="DY39" s="395"/>
      <c r="DZ39" s="395"/>
      <c r="EA39" s="395"/>
      <c r="EB39" s="395"/>
      <c r="EC39" s="395"/>
      <c r="ED39" s="395"/>
      <c r="EE39" s="395"/>
      <c r="EF39" s="395"/>
      <c r="EG39" s="395"/>
      <c r="EH39" s="395"/>
      <c r="EI39" s="395"/>
      <c r="EJ39" s="395"/>
      <c r="EK39" s="395"/>
      <c r="EL39" s="395"/>
      <c r="EM39" s="395"/>
      <c r="EN39" s="395"/>
      <c r="EO39" s="395"/>
      <c r="EP39" s="395"/>
      <c r="EQ39" s="395"/>
      <c r="ER39" s="395"/>
      <c r="ES39" s="395"/>
      <c r="ET39" s="395"/>
      <c r="EU39" s="395"/>
      <c r="EV39" s="395"/>
      <c r="EW39" s="395"/>
      <c r="EX39" s="395"/>
      <c r="EY39" s="395"/>
      <c r="EZ39" s="395"/>
      <c r="FA39" s="395"/>
      <c r="FB39" s="395"/>
      <c r="FC39" s="395"/>
      <c r="FD39" s="395"/>
      <c r="FE39" s="395"/>
      <c r="FF39" s="395"/>
      <c r="FG39" s="395"/>
      <c r="FH39" s="395"/>
      <c r="FI39" s="395"/>
      <c r="FJ39" s="395"/>
      <c r="FK39" s="395"/>
      <c r="FL39" s="395"/>
      <c r="FM39" s="395"/>
      <c r="FN39" s="395"/>
      <c r="FO39" s="395"/>
      <c r="FP39" s="395"/>
      <c r="FQ39" s="395"/>
      <c r="FR39" s="395"/>
      <c r="FS39" s="395"/>
      <c r="FT39" s="395"/>
      <c r="FU39" s="395"/>
      <c r="FV39" s="395"/>
      <c r="FW39" s="395"/>
      <c r="FX39" s="395"/>
      <c r="FY39" s="395"/>
      <c r="FZ39" s="395"/>
      <c r="GA39" s="395"/>
      <c r="GB39" s="395"/>
      <c r="GC39" s="395"/>
      <c r="GD39" s="395"/>
      <c r="GE39" s="395"/>
      <c r="GF39" s="395"/>
      <c r="GG39" s="395"/>
      <c r="GH39" s="395"/>
      <c r="GI39" s="395"/>
      <c r="GJ39" s="395"/>
      <c r="GK39" s="395"/>
      <c r="GL39" s="395"/>
      <c r="GM39" s="395"/>
      <c r="GN39" s="395"/>
      <c r="GO39" s="395"/>
      <c r="GP39" s="395"/>
      <c r="GQ39" s="395"/>
      <c r="GR39" s="395"/>
      <c r="GS39" s="395"/>
      <c r="GT39" s="395"/>
      <c r="GU39" s="395"/>
      <c r="GV39" s="395"/>
      <c r="GW39" s="395"/>
      <c r="GX39" s="395"/>
      <c r="GY39" s="395"/>
      <c r="GZ39" s="395"/>
      <c r="HA39" s="395"/>
      <c r="HB39" s="395"/>
      <c r="HC39" s="395"/>
      <c r="HD39" s="395"/>
      <c r="HE39" s="395"/>
      <c r="HF39" s="395"/>
      <c r="HG39" s="395"/>
      <c r="HH39" s="395"/>
      <c r="HI39" s="395"/>
      <c r="HJ39" s="395"/>
      <c r="HK39" s="395"/>
      <c r="HL39" s="395"/>
      <c r="HM39" s="395"/>
      <c r="HN39" s="395"/>
      <c r="HO39" s="395"/>
      <c r="HP39" s="395"/>
      <c r="HQ39" s="395"/>
      <c r="HR39" s="395"/>
      <c r="HS39" s="395"/>
      <c r="HT39" s="395"/>
      <c r="HU39" s="395"/>
      <c r="HV39" s="395"/>
      <c r="HW39" s="395"/>
      <c r="HX39" s="395"/>
      <c r="HY39" s="395"/>
      <c r="HZ39" s="395"/>
      <c r="IA39" s="395"/>
      <c r="IB39" s="395"/>
      <c r="IC39" s="395"/>
      <c r="ID39" s="395"/>
      <c r="IE39" s="395"/>
      <c r="IF39" s="395"/>
      <c r="IG39" s="395"/>
      <c r="IH39" s="395"/>
      <c r="II39" s="395"/>
      <c r="IJ39" s="395"/>
      <c r="IK39" s="395"/>
      <c r="IL39" s="395"/>
      <c r="IM39" s="395"/>
      <c r="IN39" s="395"/>
      <c r="IO39" s="395"/>
      <c r="IP39" s="395"/>
      <c r="IQ39" s="395"/>
      <c r="IR39" s="395"/>
      <c r="IS39" s="395"/>
      <c r="IT39" s="395"/>
      <c r="IU39" s="395"/>
      <c r="IV39" s="395"/>
      <c r="IW39" s="395"/>
      <c r="IX39" s="395"/>
      <c r="IY39" s="395"/>
      <c r="IZ39" s="395"/>
      <c r="JA39" s="395"/>
      <c r="JB39" s="395"/>
      <c r="JC39" s="395"/>
      <c r="JD39" s="395"/>
      <c r="JE39" s="395"/>
      <c r="JF39" s="395"/>
      <c r="JG39" s="395"/>
      <c r="JH39" s="395"/>
      <c r="JI39" s="395"/>
      <c r="JJ39" s="395"/>
      <c r="JK39" s="395"/>
      <c r="JL39" s="395"/>
      <c r="JM39" s="395"/>
      <c r="JN39" s="395"/>
      <c r="JO39" s="395"/>
      <c r="JP39" s="395"/>
      <c r="JQ39" s="395"/>
      <c r="JR39" s="395"/>
      <c r="JS39" s="395"/>
      <c r="JT39" s="395"/>
      <c r="JU39" s="395"/>
      <c r="JV39" s="395"/>
      <c r="JW39" s="395"/>
      <c r="JX39" s="395"/>
      <c r="JY39" s="395"/>
      <c r="JZ39" s="395"/>
      <c r="KA39" s="395"/>
      <c r="KB39" s="395"/>
      <c r="KC39" s="395"/>
      <c r="KD39" s="395"/>
      <c r="KE39" s="395"/>
      <c r="KF39" s="395"/>
      <c r="KG39" s="395"/>
      <c r="KH39" s="395"/>
      <c r="KI39" s="395"/>
      <c r="KJ39" s="395"/>
      <c r="KK39" s="395"/>
      <c r="KL39" s="395"/>
      <c r="KM39" s="395"/>
      <c r="KN39" s="395"/>
      <c r="KO39" s="395"/>
      <c r="KP39" s="395"/>
      <c r="KQ39" s="395"/>
      <c r="KR39" s="395"/>
      <c r="KS39" s="395"/>
      <c r="KT39" s="395"/>
      <c r="KU39" s="395"/>
      <c r="KV39" s="395"/>
      <c r="KW39" s="395"/>
      <c r="KX39" s="395"/>
      <c r="KY39" s="395"/>
      <c r="KZ39" s="395"/>
      <c r="LA39" s="395"/>
      <c r="LB39" s="395"/>
      <c r="LC39" s="395"/>
      <c r="LD39" s="395"/>
      <c r="LE39" s="395"/>
      <c r="LF39" s="395"/>
      <c r="LG39" s="395"/>
      <c r="LH39" s="395"/>
      <c r="LI39" s="395"/>
      <c r="LJ39" s="395"/>
      <c r="LK39" s="395"/>
      <c r="LL39" s="395"/>
      <c r="LM39" s="395"/>
      <c r="LN39" s="395"/>
      <c r="LO39" s="395"/>
      <c r="LP39" s="395"/>
      <c r="LQ39" s="395"/>
      <c r="LR39" s="395"/>
      <c r="LS39" s="395"/>
      <c r="LT39" s="395"/>
      <c r="LU39" s="395"/>
      <c r="LV39" s="395"/>
      <c r="LW39" s="395"/>
      <c r="LX39" s="395"/>
      <c r="LY39" s="395"/>
      <c r="LZ39" s="395"/>
      <c r="MA39" s="395"/>
      <c r="MB39" s="395"/>
      <c r="MC39" s="395"/>
      <c r="MD39" s="395"/>
      <c r="ME39" s="395"/>
      <c r="MF39" s="395"/>
      <c r="MG39" s="395"/>
      <c r="MH39" s="395"/>
      <c r="MI39" s="395"/>
      <c r="MJ39" s="395"/>
      <c r="MK39" s="395"/>
      <c r="ML39" s="395"/>
      <c r="MM39" s="395"/>
      <c r="MN39" s="395"/>
      <c r="MO39" s="395"/>
      <c r="MP39" s="395"/>
      <c r="MQ39" s="395"/>
      <c r="MR39" s="395"/>
      <c r="MS39" s="395"/>
      <c r="MT39" s="395"/>
      <c r="MU39" s="395"/>
      <c r="MV39" s="395"/>
      <c r="MW39" s="395"/>
      <c r="MX39" s="395"/>
      <c r="MY39" s="395"/>
      <c r="MZ39" s="395"/>
      <c r="NA39" s="395"/>
      <c r="NB39" s="395"/>
      <c r="NC39" s="395"/>
      <c r="ND39" s="395"/>
      <c r="NE39" s="395"/>
      <c r="NF39" s="395"/>
      <c r="NG39" s="395"/>
      <c r="NH39" s="395"/>
      <c r="NI39" s="395"/>
      <c r="NJ39" s="395"/>
      <c r="NK39" s="395"/>
      <c r="NL39" s="395"/>
      <c r="NM39" s="395"/>
      <c r="NN39" s="395"/>
      <c r="NO39" s="395"/>
      <c r="NP39" s="395"/>
      <c r="NQ39" s="395"/>
      <c r="NR39" s="395"/>
      <c r="NS39" s="395"/>
      <c r="NT39" s="395"/>
      <c r="NU39" s="395"/>
      <c r="NV39" s="395"/>
      <c r="NW39" s="395"/>
      <c r="NX39" s="395"/>
      <c r="NY39" s="395"/>
      <c r="NZ39" s="395"/>
      <c r="OA39" s="395"/>
      <c r="OB39" s="395"/>
      <c r="OC39" s="395"/>
      <c r="OD39" s="395"/>
      <c r="OE39" s="395"/>
      <c r="OF39" s="395"/>
      <c r="OG39" s="395"/>
      <c r="OH39" s="395"/>
      <c r="OI39" s="395"/>
      <c r="OJ39" s="395"/>
      <c r="OK39" s="395"/>
      <c r="OL39" s="395"/>
      <c r="OM39" s="395"/>
      <c r="ON39" s="395"/>
      <c r="OO39" s="395"/>
      <c r="OP39" s="395"/>
      <c r="OQ39" s="395"/>
      <c r="OR39" s="395"/>
      <c r="OS39" s="395"/>
      <c r="OT39" s="395"/>
      <c r="OU39" s="395"/>
      <c r="OV39" s="395"/>
      <c r="OW39" s="395"/>
      <c r="OX39" s="395"/>
      <c r="OY39" s="395"/>
      <c r="OZ39" s="395"/>
      <c r="PA39" s="395"/>
      <c r="PB39" s="395"/>
      <c r="PC39" s="395"/>
      <c r="PD39" s="395"/>
      <c r="PE39" s="395"/>
      <c r="PF39" s="395"/>
      <c r="PG39" s="395"/>
      <c r="PH39" s="395"/>
      <c r="PI39" s="395"/>
      <c r="PJ39" s="395"/>
      <c r="PK39" s="395"/>
      <c r="PL39" s="395"/>
      <c r="PM39" s="395"/>
      <c r="PN39" s="395"/>
      <c r="PO39" s="395"/>
      <c r="PP39" s="395"/>
      <c r="PQ39" s="395"/>
      <c r="PR39" s="395"/>
      <c r="PS39" s="395"/>
      <c r="PT39" s="395"/>
      <c r="PU39" s="395"/>
      <c r="PV39" s="395"/>
      <c r="PW39" s="395"/>
      <c r="PX39" s="395"/>
      <c r="PY39" s="395"/>
      <c r="PZ39" s="395"/>
      <c r="QA39" s="395"/>
      <c r="QB39" s="395"/>
      <c r="QC39" s="395"/>
      <c r="QD39" s="395"/>
      <c r="QE39" s="395"/>
      <c r="QF39" s="395"/>
      <c r="QG39" s="395"/>
      <c r="QH39" s="395"/>
      <c r="QI39" s="395"/>
      <c r="QJ39" s="395"/>
      <c r="QK39" s="395"/>
      <c r="QL39" s="395"/>
      <c r="QM39" s="395"/>
      <c r="QN39" s="395"/>
      <c r="QO39" s="395"/>
      <c r="QP39" s="395"/>
      <c r="QQ39" s="395"/>
      <c r="QR39" s="395"/>
      <c r="QS39" s="395"/>
      <c r="QT39" s="395"/>
      <c r="QU39" s="395"/>
      <c r="QV39" s="395"/>
      <c r="QW39" s="395"/>
      <c r="QX39" s="395"/>
      <c r="QY39" s="395"/>
      <c r="QZ39" s="395"/>
      <c r="RA39" s="395"/>
      <c r="RB39" s="395"/>
      <c r="RC39" s="395"/>
      <c r="RD39" s="395"/>
      <c r="RE39" s="395"/>
      <c r="RF39" s="395"/>
      <c r="RG39" s="395"/>
      <c r="RH39" s="395"/>
      <c r="RI39" s="395"/>
      <c r="RJ39" s="395"/>
      <c r="RK39" s="395"/>
      <c r="RL39" s="395"/>
      <c r="RM39" s="395"/>
      <c r="RN39" s="395"/>
      <c r="RO39" s="395"/>
      <c r="RP39" s="395"/>
      <c r="RQ39" s="395"/>
      <c r="RR39" s="395"/>
      <c r="RS39" s="395"/>
      <c r="RT39" s="395"/>
      <c r="RU39" s="395"/>
      <c r="RV39" s="395"/>
      <c r="RW39" s="395"/>
      <c r="RX39" s="395"/>
      <c r="RY39" s="395"/>
      <c r="RZ39" s="395"/>
      <c r="SA39" s="395"/>
      <c r="SB39" s="395"/>
      <c r="SC39" s="395"/>
      <c r="SD39" s="395"/>
      <c r="SE39" s="395"/>
      <c r="SF39" s="395"/>
      <c r="SG39" s="395"/>
      <c r="SH39" s="395"/>
      <c r="SI39" s="395"/>
      <c r="SJ39" s="395"/>
      <c r="SK39" s="395"/>
      <c r="SL39" s="395"/>
      <c r="SM39" s="395"/>
      <c r="SN39" s="395"/>
      <c r="SO39" s="395"/>
      <c r="SP39" s="395"/>
      <c r="SQ39" s="395"/>
      <c r="SR39" s="395"/>
      <c r="SS39" s="395"/>
      <c r="ST39" s="395"/>
      <c r="SU39" s="395"/>
      <c r="SV39" s="395"/>
      <c r="SW39" s="395"/>
      <c r="SX39" s="395"/>
      <c r="SY39" s="395"/>
      <c r="SZ39" s="395"/>
      <c r="TA39" s="395"/>
      <c r="TB39" s="395"/>
      <c r="TC39" s="395"/>
      <c r="TD39" s="395"/>
      <c r="TE39" s="395"/>
      <c r="TF39" s="395"/>
      <c r="TG39" s="395"/>
      <c r="TH39" s="395"/>
      <c r="TI39" s="395"/>
      <c r="TJ39" s="395"/>
      <c r="TK39" s="395"/>
      <c r="TL39" s="395"/>
      <c r="TM39" s="395"/>
      <c r="TN39" s="395"/>
      <c r="TO39" s="395"/>
      <c r="TP39" s="395"/>
      <c r="TQ39" s="395"/>
      <c r="TR39" s="395"/>
      <c r="TS39" s="395"/>
      <c r="TT39" s="395"/>
      <c r="TU39" s="395"/>
      <c r="TV39" s="395"/>
      <c r="TW39" s="395"/>
      <c r="TX39" s="395"/>
      <c r="TY39" s="395"/>
      <c r="TZ39" s="395"/>
      <c r="UA39" s="395"/>
      <c r="UB39" s="395"/>
      <c r="UC39" s="395"/>
      <c r="UD39" s="395"/>
      <c r="UE39" s="395"/>
      <c r="UF39" s="395"/>
      <c r="UG39" s="395"/>
      <c r="UH39" s="395"/>
      <c r="UI39" s="395"/>
      <c r="UJ39" s="395"/>
      <c r="UK39" s="395"/>
      <c r="UL39" s="395"/>
      <c r="UM39" s="395"/>
      <c r="UN39" s="395"/>
      <c r="UO39" s="395"/>
      <c r="UP39" s="395"/>
      <c r="UQ39" s="395"/>
      <c r="UR39" s="395"/>
      <c r="US39" s="395"/>
      <c r="UT39" s="395"/>
      <c r="UU39" s="395"/>
      <c r="UV39" s="395"/>
      <c r="UW39" s="395"/>
      <c r="UX39" s="395"/>
      <c r="UY39" s="395"/>
      <c r="UZ39" s="395"/>
      <c r="VA39" s="395"/>
      <c r="VB39" s="395"/>
      <c r="VC39" s="395"/>
      <c r="VD39" s="395"/>
      <c r="VE39" s="395"/>
      <c r="VF39" s="395"/>
      <c r="VG39" s="395"/>
      <c r="VH39" s="395"/>
      <c r="VI39" s="395"/>
      <c r="VJ39" s="395"/>
      <c r="VK39" s="395"/>
      <c r="VL39" s="395"/>
      <c r="VM39" s="395"/>
      <c r="VN39" s="395"/>
      <c r="VO39" s="395"/>
      <c r="VP39" s="395"/>
      <c r="VQ39" s="395"/>
      <c r="VR39" s="395"/>
      <c r="VS39" s="395"/>
      <c r="VT39" s="395"/>
      <c r="VU39" s="395"/>
      <c r="VV39" s="395"/>
      <c r="VW39" s="395"/>
      <c r="VX39" s="395"/>
      <c r="VY39" s="395"/>
      <c r="VZ39" s="395"/>
      <c r="WA39" s="395"/>
      <c r="WB39" s="395"/>
      <c r="WC39" s="395"/>
      <c r="WD39" s="395"/>
      <c r="WE39" s="395"/>
      <c r="WF39" s="395"/>
      <c r="WG39" s="395"/>
      <c r="WH39" s="395"/>
      <c r="WI39" s="395"/>
      <c r="WJ39" s="395"/>
      <c r="WK39" s="395"/>
      <c r="WL39" s="395"/>
      <c r="WM39" s="395"/>
      <c r="WN39" s="395"/>
      <c r="WO39" s="395"/>
      <c r="WP39" s="395"/>
      <c r="WQ39" s="395"/>
      <c r="WR39" s="395"/>
      <c r="WS39" s="395"/>
      <c r="WT39" s="395"/>
      <c r="WU39" s="395"/>
      <c r="WV39" s="395"/>
      <c r="WW39" s="395"/>
      <c r="WX39" s="395"/>
      <c r="WY39" s="395"/>
      <c r="WZ39" s="395"/>
      <c r="XA39" s="395"/>
      <c r="XB39" s="395"/>
      <c r="XC39" s="395"/>
      <c r="XD39" s="395"/>
      <c r="XE39" s="395"/>
      <c r="XF39" s="395"/>
      <c r="XG39" s="395"/>
      <c r="XH39" s="395"/>
      <c r="XI39" s="395"/>
      <c r="XJ39" s="395"/>
      <c r="XK39" s="395"/>
      <c r="XL39" s="395"/>
      <c r="XM39" s="395"/>
      <c r="XN39" s="395"/>
      <c r="XO39" s="395"/>
      <c r="XP39" s="395"/>
      <c r="XQ39" s="395"/>
      <c r="XR39" s="395"/>
      <c r="XS39" s="395"/>
      <c r="XT39" s="395"/>
      <c r="XU39" s="395"/>
      <c r="XV39" s="395"/>
      <c r="XW39" s="395"/>
      <c r="XX39" s="395"/>
      <c r="XY39" s="395"/>
      <c r="XZ39" s="395"/>
      <c r="YA39" s="395"/>
      <c r="YB39" s="395"/>
      <c r="YC39" s="395"/>
      <c r="YD39" s="395"/>
      <c r="YE39" s="395"/>
      <c r="YF39" s="395"/>
      <c r="YG39" s="395"/>
      <c r="YH39" s="395"/>
      <c r="YI39" s="395"/>
      <c r="YJ39" s="395"/>
      <c r="YK39" s="395"/>
      <c r="YL39" s="395"/>
      <c r="YM39" s="395"/>
      <c r="YN39" s="395"/>
      <c r="YO39" s="395"/>
      <c r="YP39" s="395"/>
      <c r="YQ39" s="395"/>
    </row>
    <row r="40" spans="1:667" ht="31.5">
      <c r="A40" s="828">
        <v>6023900</v>
      </c>
      <c r="B40" s="822"/>
      <c r="C40" s="398" t="s">
        <v>134</v>
      </c>
      <c r="D40" s="771"/>
      <c r="E40" s="403"/>
      <c r="F40" s="398"/>
      <c r="G40" s="398" t="s">
        <v>119</v>
      </c>
      <c r="H40" s="820" t="s">
        <v>113</v>
      </c>
      <c r="I40" s="387"/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5"/>
      <c r="X40" s="395"/>
      <c r="Y40" s="395"/>
      <c r="Z40" s="395"/>
      <c r="AA40" s="395"/>
      <c r="AB40" s="395"/>
      <c r="AC40" s="395"/>
      <c r="AD40" s="395"/>
      <c r="AE40" s="395"/>
      <c r="AF40" s="395"/>
      <c r="AG40" s="395"/>
      <c r="AH40" s="395"/>
      <c r="AI40" s="395"/>
      <c r="AJ40" s="395"/>
      <c r="AK40" s="395"/>
      <c r="AL40" s="395"/>
      <c r="AM40" s="395"/>
      <c r="AN40" s="395"/>
      <c r="AO40" s="395"/>
      <c r="AP40" s="395"/>
      <c r="AQ40" s="395"/>
      <c r="AR40" s="395"/>
      <c r="AS40" s="395"/>
      <c r="AT40" s="395"/>
      <c r="AU40" s="395"/>
      <c r="AV40" s="395"/>
      <c r="AW40" s="395"/>
      <c r="AX40" s="395"/>
      <c r="AY40" s="395"/>
      <c r="AZ40" s="395"/>
      <c r="BA40" s="395"/>
      <c r="BB40" s="395"/>
      <c r="BC40" s="395"/>
      <c r="BD40" s="395"/>
      <c r="BE40" s="395"/>
      <c r="BF40" s="395"/>
      <c r="BG40" s="395"/>
      <c r="BH40" s="395"/>
      <c r="BI40" s="395"/>
      <c r="BJ40" s="395"/>
      <c r="BK40" s="395"/>
      <c r="BL40" s="395"/>
      <c r="BM40" s="395"/>
      <c r="BN40" s="395"/>
      <c r="BO40" s="395"/>
      <c r="BP40" s="395"/>
      <c r="BQ40" s="395"/>
      <c r="BR40" s="395"/>
      <c r="BS40" s="395"/>
      <c r="BT40" s="395"/>
      <c r="BU40" s="395"/>
      <c r="BV40" s="395"/>
      <c r="BW40" s="395"/>
      <c r="BX40" s="395"/>
      <c r="BY40" s="395"/>
      <c r="BZ40" s="395"/>
      <c r="CA40" s="395"/>
      <c r="CB40" s="395"/>
      <c r="CC40" s="395"/>
      <c r="CD40" s="395"/>
      <c r="CE40" s="395"/>
      <c r="CF40" s="395"/>
      <c r="CG40" s="395"/>
      <c r="CH40" s="395"/>
      <c r="CI40" s="395"/>
      <c r="CJ40" s="395"/>
      <c r="CK40" s="395"/>
      <c r="CL40" s="395"/>
      <c r="CM40" s="395"/>
      <c r="CN40" s="395"/>
      <c r="CO40" s="395"/>
      <c r="CP40" s="395"/>
      <c r="CQ40" s="395"/>
      <c r="CR40" s="395"/>
      <c r="CS40" s="395"/>
      <c r="CT40" s="395"/>
      <c r="CU40" s="395"/>
      <c r="CV40" s="395"/>
      <c r="CW40" s="395"/>
      <c r="CX40" s="395"/>
      <c r="CY40" s="395"/>
      <c r="CZ40" s="395"/>
      <c r="DA40" s="395"/>
      <c r="DB40" s="395"/>
      <c r="DC40" s="395"/>
      <c r="DD40" s="395"/>
      <c r="DE40" s="395"/>
      <c r="DF40" s="395"/>
      <c r="DG40" s="395"/>
      <c r="DH40" s="395"/>
      <c r="DI40" s="395"/>
      <c r="DJ40" s="395"/>
      <c r="DK40" s="395"/>
      <c r="DL40" s="395"/>
      <c r="DM40" s="395"/>
      <c r="DN40" s="395"/>
      <c r="DO40" s="395"/>
      <c r="DP40" s="395"/>
      <c r="DQ40" s="395"/>
      <c r="DR40" s="395"/>
      <c r="DS40" s="395"/>
      <c r="DT40" s="395"/>
      <c r="DU40" s="395"/>
      <c r="DV40" s="395"/>
      <c r="DW40" s="395"/>
      <c r="DX40" s="395"/>
      <c r="DY40" s="395"/>
      <c r="DZ40" s="395"/>
      <c r="EA40" s="395"/>
      <c r="EB40" s="395"/>
      <c r="EC40" s="395"/>
      <c r="ED40" s="395"/>
      <c r="EE40" s="395"/>
      <c r="EF40" s="395"/>
      <c r="EG40" s="395"/>
      <c r="EH40" s="395"/>
      <c r="EI40" s="395"/>
      <c r="EJ40" s="395"/>
      <c r="EK40" s="395"/>
      <c r="EL40" s="395"/>
      <c r="EM40" s="395"/>
      <c r="EN40" s="395"/>
      <c r="EO40" s="395"/>
      <c r="EP40" s="395"/>
      <c r="EQ40" s="395"/>
      <c r="ER40" s="395"/>
      <c r="ES40" s="395"/>
      <c r="ET40" s="395"/>
      <c r="EU40" s="395"/>
      <c r="EV40" s="395"/>
      <c r="EW40" s="395"/>
      <c r="EX40" s="395"/>
      <c r="EY40" s="395"/>
      <c r="EZ40" s="395"/>
      <c r="FA40" s="395"/>
      <c r="FB40" s="395"/>
      <c r="FC40" s="395"/>
      <c r="FD40" s="395"/>
      <c r="FE40" s="395"/>
      <c r="FF40" s="395"/>
      <c r="FG40" s="395"/>
      <c r="FH40" s="395"/>
      <c r="FI40" s="395"/>
      <c r="FJ40" s="395"/>
      <c r="FK40" s="395"/>
      <c r="FL40" s="395"/>
      <c r="FM40" s="395"/>
      <c r="FN40" s="395"/>
      <c r="FO40" s="395"/>
      <c r="FP40" s="395"/>
      <c r="FQ40" s="395"/>
      <c r="FR40" s="395"/>
      <c r="FS40" s="395"/>
      <c r="FT40" s="395"/>
      <c r="FU40" s="395"/>
      <c r="FV40" s="395"/>
      <c r="FW40" s="395"/>
      <c r="FX40" s="395"/>
      <c r="FY40" s="395"/>
      <c r="FZ40" s="395"/>
      <c r="GA40" s="395"/>
      <c r="GB40" s="395"/>
      <c r="GC40" s="395"/>
      <c r="GD40" s="395"/>
      <c r="GE40" s="395"/>
      <c r="GF40" s="395"/>
      <c r="GG40" s="395"/>
      <c r="GH40" s="395"/>
      <c r="GI40" s="395"/>
      <c r="GJ40" s="395"/>
      <c r="GK40" s="395"/>
      <c r="GL40" s="395"/>
      <c r="GM40" s="395"/>
      <c r="GN40" s="395"/>
      <c r="GO40" s="395"/>
      <c r="GP40" s="395"/>
      <c r="GQ40" s="395"/>
      <c r="GR40" s="395"/>
      <c r="GS40" s="395"/>
      <c r="GT40" s="395"/>
      <c r="GU40" s="395"/>
      <c r="GV40" s="395"/>
      <c r="GW40" s="395"/>
      <c r="GX40" s="395"/>
      <c r="GY40" s="395"/>
      <c r="GZ40" s="395"/>
      <c r="HA40" s="395"/>
      <c r="HB40" s="395"/>
      <c r="HC40" s="395"/>
      <c r="HD40" s="395"/>
      <c r="HE40" s="395"/>
      <c r="HF40" s="395"/>
      <c r="HG40" s="395"/>
      <c r="HH40" s="395"/>
      <c r="HI40" s="395"/>
      <c r="HJ40" s="395"/>
      <c r="HK40" s="395"/>
      <c r="HL40" s="395"/>
      <c r="HM40" s="395"/>
      <c r="HN40" s="395"/>
      <c r="HO40" s="395"/>
      <c r="HP40" s="395"/>
      <c r="HQ40" s="395"/>
      <c r="HR40" s="395"/>
      <c r="HS40" s="395"/>
      <c r="HT40" s="395"/>
      <c r="HU40" s="395"/>
      <c r="HV40" s="395"/>
      <c r="HW40" s="395"/>
      <c r="HX40" s="395"/>
      <c r="HY40" s="395"/>
      <c r="HZ40" s="395"/>
      <c r="IA40" s="395"/>
      <c r="IB40" s="395"/>
      <c r="IC40" s="395"/>
      <c r="ID40" s="395"/>
      <c r="IE40" s="395"/>
      <c r="IF40" s="395"/>
      <c r="IG40" s="395"/>
      <c r="IH40" s="395"/>
      <c r="II40" s="395"/>
      <c r="IJ40" s="395"/>
      <c r="IK40" s="395"/>
      <c r="IL40" s="395"/>
      <c r="IM40" s="395"/>
      <c r="IN40" s="395"/>
      <c r="IO40" s="395"/>
      <c r="IP40" s="395"/>
      <c r="IQ40" s="395"/>
      <c r="IR40" s="395"/>
      <c r="IS40" s="395"/>
      <c r="IT40" s="395"/>
      <c r="IU40" s="395"/>
      <c r="IV40" s="395"/>
      <c r="IW40" s="395"/>
      <c r="IX40" s="395"/>
      <c r="IY40" s="395"/>
      <c r="IZ40" s="395"/>
      <c r="JA40" s="395"/>
      <c r="JB40" s="395"/>
      <c r="JC40" s="395"/>
      <c r="JD40" s="395"/>
      <c r="JE40" s="395"/>
      <c r="JF40" s="395"/>
      <c r="JG40" s="395"/>
      <c r="JH40" s="395"/>
      <c r="JI40" s="395"/>
      <c r="JJ40" s="395"/>
      <c r="JK40" s="395"/>
      <c r="JL40" s="395"/>
      <c r="JM40" s="395"/>
      <c r="JN40" s="395"/>
      <c r="JO40" s="395"/>
      <c r="JP40" s="395"/>
      <c r="JQ40" s="395"/>
      <c r="JR40" s="395"/>
      <c r="JS40" s="395"/>
      <c r="JT40" s="395"/>
      <c r="JU40" s="395"/>
      <c r="JV40" s="395"/>
      <c r="JW40" s="395"/>
      <c r="JX40" s="395"/>
      <c r="JY40" s="395"/>
      <c r="JZ40" s="395"/>
      <c r="KA40" s="395"/>
      <c r="KB40" s="395"/>
      <c r="KC40" s="395"/>
      <c r="KD40" s="395"/>
      <c r="KE40" s="395"/>
      <c r="KF40" s="395"/>
      <c r="KG40" s="395"/>
      <c r="KH40" s="395"/>
      <c r="KI40" s="395"/>
      <c r="KJ40" s="395"/>
      <c r="KK40" s="395"/>
      <c r="KL40" s="395"/>
      <c r="KM40" s="395"/>
      <c r="KN40" s="395"/>
      <c r="KO40" s="395"/>
      <c r="KP40" s="395"/>
      <c r="KQ40" s="395"/>
      <c r="KR40" s="395"/>
      <c r="KS40" s="395"/>
      <c r="KT40" s="395"/>
      <c r="KU40" s="395"/>
      <c r="KV40" s="395"/>
      <c r="KW40" s="395"/>
      <c r="KX40" s="395"/>
      <c r="KY40" s="395"/>
      <c r="KZ40" s="395"/>
      <c r="LA40" s="395"/>
      <c r="LB40" s="395"/>
      <c r="LC40" s="395"/>
      <c r="LD40" s="395"/>
      <c r="LE40" s="395"/>
      <c r="LF40" s="395"/>
      <c r="LG40" s="395"/>
      <c r="LH40" s="395"/>
      <c r="LI40" s="395"/>
      <c r="LJ40" s="395"/>
      <c r="LK40" s="395"/>
      <c r="LL40" s="395"/>
      <c r="LM40" s="395"/>
      <c r="LN40" s="395"/>
      <c r="LO40" s="395"/>
      <c r="LP40" s="395"/>
      <c r="LQ40" s="395"/>
      <c r="LR40" s="395"/>
      <c r="LS40" s="395"/>
      <c r="LT40" s="395"/>
      <c r="LU40" s="395"/>
      <c r="LV40" s="395"/>
      <c r="LW40" s="395"/>
      <c r="LX40" s="395"/>
      <c r="LY40" s="395"/>
      <c r="LZ40" s="395"/>
      <c r="MA40" s="395"/>
      <c r="MB40" s="395"/>
      <c r="MC40" s="395"/>
      <c r="MD40" s="395"/>
      <c r="ME40" s="395"/>
      <c r="MF40" s="395"/>
      <c r="MG40" s="395"/>
      <c r="MH40" s="395"/>
      <c r="MI40" s="395"/>
      <c r="MJ40" s="395"/>
      <c r="MK40" s="395"/>
      <c r="ML40" s="395"/>
      <c r="MM40" s="395"/>
      <c r="MN40" s="395"/>
      <c r="MO40" s="395"/>
      <c r="MP40" s="395"/>
      <c r="MQ40" s="395"/>
      <c r="MR40" s="395"/>
      <c r="MS40" s="395"/>
      <c r="MT40" s="395"/>
      <c r="MU40" s="395"/>
      <c r="MV40" s="395"/>
      <c r="MW40" s="395"/>
      <c r="MX40" s="395"/>
      <c r="MY40" s="395"/>
      <c r="MZ40" s="395"/>
      <c r="NA40" s="395"/>
      <c r="NB40" s="395"/>
      <c r="NC40" s="395"/>
      <c r="ND40" s="395"/>
      <c r="NE40" s="395"/>
      <c r="NF40" s="395"/>
      <c r="NG40" s="395"/>
      <c r="NH40" s="395"/>
      <c r="NI40" s="395"/>
      <c r="NJ40" s="395"/>
      <c r="NK40" s="395"/>
      <c r="NL40" s="395"/>
      <c r="NM40" s="395"/>
      <c r="NN40" s="395"/>
      <c r="NO40" s="395"/>
      <c r="NP40" s="395"/>
      <c r="NQ40" s="395"/>
      <c r="NR40" s="395"/>
      <c r="NS40" s="395"/>
      <c r="NT40" s="395"/>
      <c r="NU40" s="395"/>
      <c r="NV40" s="395"/>
      <c r="NW40" s="395"/>
      <c r="NX40" s="395"/>
      <c r="NY40" s="395"/>
      <c r="NZ40" s="395"/>
      <c r="OA40" s="395"/>
      <c r="OB40" s="395"/>
      <c r="OC40" s="395"/>
      <c r="OD40" s="395"/>
      <c r="OE40" s="395"/>
      <c r="OF40" s="395"/>
      <c r="OG40" s="395"/>
      <c r="OH40" s="395"/>
      <c r="OI40" s="395"/>
      <c r="OJ40" s="395"/>
      <c r="OK40" s="395"/>
      <c r="OL40" s="395"/>
      <c r="OM40" s="395"/>
      <c r="ON40" s="395"/>
      <c r="OO40" s="395"/>
      <c r="OP40" s="395"/>
      <c r="OQ40" s="395"/>
      <c r="OR40" s="395"/>
      <c r="OS40" s="395"/>
      <c r="OT40" s="395"/>
      <c r="OU40" s="395"/>
      <c r="OV40" s="395"/>
      <c r="OW40" s="395"/>
      <c r="OX40" s="395"/>
      <c r="OY40" s="395"/>
      <c r="OZ40" s="395"/>
      <c r="PA40" s="395"/>
      <c r="PB40" s="395"/>
      <c r="PC40" s="395"/>
      <c r="PD40" s="395"/>
      <c r="PE40" s="395"/>
      <c r="PF40" s="395"/>
      <c r="PG40" s="395"/>
      <c r="PH40" s="395"/>
      <c r="PI40" s="395"/>
      <c r="PJ40" s="395"/>
      <c r="PK40" s="395"/>
      <c r="PL40" s="395"/>
      <c r="PM40" s="395"/>
      <c r="PN40" s="395"/>
      <c r="PO40" s="395"/>
      <c r="PP40" s="395"/>
      <c r="PQ40" s="395"/>
      <c r="PR40" s="395"/>
      <c r="PS40" s="395"/>
      <c r="PT40" s="395"/>
      <c r="PU40" s="395"/>
      <c r="PV40" s="395"/>
      <c r="PW40" s="395"/>
      <c r="PX40" s="395"/>
      <c r="PY40" s="395"/>
      <c r="PZ40" s="395"/>
      <c r="QA40" s="395"/>
      <c r="QB40" s="395"/>
      <c r="QC40" s="395"/>
      <c r="QD40" s="395"/>
      <c r="QE40" s="395"/>
      <c r="QF40" s="395"/>
      <c r="QG40" s="395"/>
      <c r="QH40" s="395"/>
      <c r="QI40" s="395"/>
      <c r="QJ40" s="395"/>
      <c r="QK40" s="395"/>
      <c r="QL40" s="395"/>
      <c r="QM40" s="395"/>
      <c r="QN40" s="395"/>
      <c r="QO40" s="395"/>
      <c r="QP40" s="395"/>
      <c r="QQ40" s="395"/>
      <c r="QR40" s="395"/>
      <c r="QS40" s="395"/>
      <c r="QT40" s="395"/>
      <c r="QU40" s="395"/>
      <c r="QV40" s="395"/>
      <c r="QW40" s="395"/>
      <c r="QX40" s="395"/>
      <c r="QY40" s="395"/>
      <c r="QZ40" s="395"/>
      <c r="RA40" s="395"/>
      <c r="RB40" s="395"/>
      <c r="RC40" s="395"/>
      <c r="RD40" s="395"/>
      <c r="RE40" s="395"/>
      <c r="RF40" s="395"/>
      <c r="RG40" s="395"/>
      <c r="RH40" s="395"/>
      <c r="RI40" s="395"/>
      <c r="RJ40" s="395"/>
      <c r="RK40" s="395"/>
      <c r="RL40" s="395"/>
      <c r="RM40" s="395"/>
      <c r="RN40" s="395"/>
      <c r="RO40" s="395"/>
      <c r="RP40" s="395"/>
      <c r="RQ40" s="395"/>
      <c r="RR40" s="395"/>
      <c r="RS40" s="395"/>
      <c r="RT40" s="395"/>
      <c r="RU40" s="395"/>
      <c r="RV40" s="395"/>
      <c r="RW40" s="395"/>
      <c r="RX40" s="395"/>
      <c r="RY40" s="395"/>
      <c r="RZ40" s="395"/>
      <c r="SA40" s="395"/>
      <c r="SB40" s="395"/>
      <c r="SC40" s="395"/>
      <c r="SD40" s="395"/>
      <c r="SE40" s="395"/>
      <c r="SF40" s="395"/>
      <c r="SG40" s="395"/>
      <c r="SH40" s="395"/>
      <c r="SI40" s="395"/>
      <c r="SJ40" s="395"/>
      <c r="SK40" s="395"/>
      <c r="SL40" s="395"/>
      <c r="SM40" s="395"/>
      <c r="SN40" s="395"/>
      <c r="SO40" s="395"/>
      <c r="SP40" s="395"/>
      <c r="SQ40" s="395"/>
      <c r="SR40" s="395"/>
      <c r="SS40" s="395"/>
      <c r="ST40" s="395"/>
      <c r="SU40" s="395"/>
      <c r="SV40" s="395"/>
      <c r="SW40" s="395"/>
      <c r="SX40" s="395"/>
      <c r="SY40" s="395"/>
      <c r="SZ40" s="395"/>
      <c r="TA40" s="395"/>
      <c r="TB40" s="395"/>
      <c r="TC40" s="395"/>
      <c r="TD40" s="395"/>
      <c r="TE40" s="395"/>
      <c r="TF40" s="395"/>
      <c r="TG40" s="395"/>
      <c r="TH40" s="395"/>
      <c r="TI40" s="395"/>
      <c r="TJ40" s="395"/>
      <c r="TK40" s="395"/>
      <c r="TL40" s="395"/>
      <c r="TM40" s="395"/>
      <c r="TN40" s="395"/>
      <c r="TO40" s="395"/>
      <c r="TP40" s="395"/>
      <c r="TQ40" s="395"/>
      <c r="TR40" s="395"/>
      <c r="TS40" s="395"/>
      <c r="TT40" s="395"/>
      <c r="TU40" s="395"/>
      <c r="TV40" s="395"/>
      <c r="TW40" s="395"/>
      <c r="TX40" s="395"/>
      <c r="TY40" s="395"/>
      <c r="TZ40" s="395"/>
      <c r="UA40" s="395"/>
      <c r="UB40" s="395"/>
      <c r="UC40" s="395"/>
      <c r="UD40" s="395"/>
      <c r="UE40" s="395"/>
      <c r="UF40" s="395"/>
      <c r="UG40" s="395"/>
      <c r="UH40" s="395"/>
      <c r="UI40" s="395"/>
      <c r="UJ40" s="395"/>
      <c r="UK40" s="395"/>
      <c r="UL40" s="395"/>
      <c r="UM40" s="395"/>
      <c r="UN40" s="395"/>
      <c r="UO40" s="395"/>
      <c r="UP40" s="395"/>
      <c r="UQ40" s="395"/>
      <c r="UR40" s="395"/>
      <c r="US40" s="395"/>
      <c r="UT40" s="395"/>
      <c r="UU40" s="395"/>
      <c r="UV40" s="395"/>
      <c r="UW40" s="395"/>
      <c r="UX40" s="395"/>
      <c r="UY40" s="395"/>
      <c r="UZ40" s="395"/>
      <c r="VA40" s="395"/>
      <c r="VB40" s="395"/>
      <c r="VC40" s="395"/>
      <c r="VD40" s="395"/>
      <c r="VE40" s="395"/>
      <c r="VF40" s="395"/>
      <c r="VG40" s="395"/>
      <c r="VH40" s="395"/>
      <c r="VI40" s="395"/>
      <c r="VJ40" s="395"/>
      <c r="VK40" s="395"/>
      <c r="VL40" s="395"/>
      <c r="VM40" s="395"/>
      <c r="VN40" s="395"/>
      <c r="VO40" s="395"/>
      <c r="VP40" s="395"/>
      <c r="VQ40" s="395"/>
      <c r="VR40" s="395"/>
      <c r="VS40" s="395"/>
      <c r="VT40" s="395"/>
      <c r="VU40" s="395"/>
      <c r="VV40" s="395"/>
      <c r="VW40" s="395"/>
      <c r="VX40" s="395"/>
      <c r="VY40" s="395"/>
      <c r="VZ40" s="395"/>
      <c r="WA40" s="395"/>
      <c r="WB40" s="395"/>
      <c r="WC40" s="395"/>
      <c r="WD40" s="395"/>
      <c r="WE40" s="395"/>
      <c r="WF40" s="395"/>
      <c r="WG40" s="395"/>
      <c r="WH40" s="395"/>
      <c r="WI40" s="395"/>
      <c r="WJ40" s="395"/>
      <c r="WK40" s="395"/>
      <c r="WL40" s="395"/>
      <c r="WM40" s="395"/>
      <c r="WN40" s="395"/>
      <c r="WO40" s="395"/>
      <c r="WP40" s="395"/>
      <c r="WQ40" s="395"/>
      <c r="WR40" s="395"/>
      <c r="WS40" s="395"/>
      <c r="WT40" s="395"/>
      <c r="WU40" s="395"/>
      <c r="WV40" s="395"/>
      <c r="WW40" s="395"/>
      <c r="WX40" s="395"/>
      <c r="WY40" s="395"/>
      <c r="WZ40" s="395"/>
      <c r="XA40" s="395"/>
      <c r="XB40" s="395"/>
      <c r="XC40" s="395"/>
      <c r="XD40" s="395"/>
      <c r="XE40" s="395"/>
      <c r="XF40" s="395"/>
      <c r="XG40" s="395"/>
      <c r="XH40" s="395"/>
      <c r="XI40" s="395"/>
      <c r="XJ40" s="395"/>
      <c r="XK40" s="395"/>
      <c r="XL40" s="395"/>
      <c r="XM40" s="395"/>
      <c r="XN40" s="395"/>
      <c r="XO40" s="395"/>
      <c r="XP40" s="395"/>
      <c r="XQ40" s="395"/>
      <c r="XR40" s="395"/>
      <c r="XS40" s="395"/>
      <c r="XT40" s="395"/>
      <c r="XU40" s="395"/>
      <c r="XV40" s="395"/>
      <c r="XW40" s="395"/>
      <c r="XX40" s="395"/>
      <c r="XY40" s="395"/>
      <c r="XZ40" s="395"/>
      <c r="YA40" s="395"/>
      <c r="YB40" s="395"/>
      <c r="YC40" s="395"/>
      <c r="YD40" s="395"/>
      <c r="YE40" s="395"/>
      <c r="YF40" s="395"/>
      <c r="YG40" s="395"/>
      <c r="YH40" s="395"/>
      <c r="YI40" s="395"/>
      <c r="YJ40" s="395"/>
      <c r="YK40" s="395"/>
      <c r="YL40" s="395"/>
      <c r="YM40" s="395"/>
      <c r="YN40" s="395"/>
      <c r="YO40" s="395"/>
      <c r="YP40" s="395"/>
      <c r="YQ40" s="395"/>
    </row>
    <row r="41" spans="1:667" ht="15.75">
      <c r="A41" s="828">
        <v>6024200</v>
      </c>
      <c r="B41" s="825"/>
      <c r="C41" s="398" t="s">
        <v>135</v>
      </c>
      <c r="D41" s="771"/>
      <c r="E41" s="403"/>
      <c r="F41" s="398"/>
      <c r="G41" s="398"/>
      <c r="H41" s="820" t="s">
        <v>113</v>
      </c>
      <c r="I41" s="387"/>
      <c r="J41" s="395"/>
      <c r="K41" s="395"/>
      <c r="L41" s="395"/>
      <c r="M41" s="395"/>
      <c r="N41" s="395"/>
      <c r="O41" s="395"/>
      <c r="P41" s="395"/>
      <c r="Q41" s="395"/>
      <c r="R41" s="395"/>
      <c r="S41" s="395"/>
      <c r="T41" s="395"/>
      <c r="U41" s="395"/>
      <c r="V41" s="395"/>
      <c r="W41" s="395"/>
      <c r="X41" s="395"/>
      <c r="Y41" s="395"/>
      <c r="Z41" s="395"/>
      <c r="AA41" s="395"/>
      <c r="AB41" s="395"/>
      <c r="AC41" s="395"/>
      <c r="AD41" s="395"/>
      <c r="AE41" s="395"/>
      <c r="AF41" s="395"/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395"/>
      <c r="BU41" s="395"/>
      <c r="BV41" s="395"/>
      <c r="BW41" s="395"/>
      <c r="BX41" s="395"/>
      <c r="BY41" s="395"/>
      <c r="BZ41" s="395"/>
      <c r="CA41" s="395"/>
      <c r="CB41" s="395"/>
      <c r="CC41" s="395"/>
      <c r="CD41" s="395"/>
      <c r="CE41" s="395"/>
      <c r="CF41" s="395"/>
      <c r="CG41" s="395"/>
      <c r="CH41" s="395"/>
      <c r="CI41" s="395"/>
      <c r="CJ41" s="395"/>
      <c r="CK41" s="395"/>
      <c r="CL41" s="395"/>
      <c r="CM41" s="395"/>
      <c r="CN41" s="395"/>
      <c r="CO41" s="395"/>
      <c r="CP41" s="395"/>
      <c r="CQ41" s="395"/>
      <c r="CR41" s="395"/>
      <c r="CS41" s="395"/>
      <c r="CT41" s="395"/>
      <c r="CU41" s="395"/>
      <c r="CV41" s="395"/>
      <c r="CW41" s="395"/>
      <c r="CX41" s="395"/>
      <c r="CY41" s="395"/>
      <c r="CZ41" s="395"/>
      <c r="DA41" s="395"/>
      <c r="DB41" s="395"/>
      <c r="DC41" s="395"/>
      <c r="DD41" s="395"/>
      <c r="DE41" s="395"/>
      <c r="DF41" s="395"/>
      <c r="DG41" s="395"/>
      <c r="DH41" s="395"/>
      <c r="DI41" s="395"/>
      <c r="DJ41" s="395"/>
      <c r="DK41" s="395"/>
      <c r="DL41" s="395"/>
      <c r="DM41" s="395"/>
      <c r="DN41" s="395"/>
      <c r="DO41" s="395"/>
      <c r="DP41" s="395"/>
      <c r="DQ41" s="395"/>
      <c r="DR41" s="395"/>
      <c r="DS41" s="395"/>
      <c r="DT41" s="395"/>
      <c r="DU41" s="395"/>
      <c r="DV41" s="395"/>
      <c r="DW41" s="395"/>
      <c r="DX41" s="395"/>
      <c r="DY41" s="395"/>
      <c r="DZ41" s="395"/>
      <c r="EA41" s="395"/>
      <c r="EB41" s="395"/>
      <c r="EC41" s="395"/>
      <c r="ED41" s="395"/>
      <c r="EE41" s="395"/>
      <c r="EF41" s="395"/>
      <c r="EG41" s="395"/>
      <c r="EH41" s="395"/>
      <c r="EI41" s="395"/>
      <c r="EJ41" s="395"/>
      <c r="EK41" s="395"/>
      <c r="EL41" s="395"/>
      <c r="EM41" s="395"/>
      <c r="EN41" s="395"/>
      <c r="EO41" s="395"/>
      <c r="EP41" s="395"/>
      <c r="EQ41" s="395"/>
      <c r="ER41" s="395"/>
      <c r="ES41" s="395"/>
      <c r="ET41" s="395"/>
      <c r="EU41" s="395"/>
      <c r="EV41" s="395"/>
      <c r="EW41" s="395"/>
      <c r="EX41" s="395"/>
      <c r="EY41" s="395"/>
      <c r="EZ41" s="395"/>
      <c r="FA41" s="395"/>
      <c r="FB41" s="395"/>
      <c r="FC41" s="395"/>
      <c r="FD41" s="395"/>
      <c r="FE41" s="395"/>
      <c r="FF41" s="395"/>
      <c r="FG41" s="395"/>
      <c r="FH41" s="395"/>
      <c r="FI41" s="395"/>
      <c r="FJ41" s="395"/>
      <c r="FK41" s="395"/>
      <c r="FL41" s="395"/>
      <c r="FM41" s="395"/>
      <c r="FN41" s="395"/>
      <c r="FO41" s="395"/>
      <c r="FP41" s="395"/>
      <c r="FQ41" s="395"/>
      <c r="FR41" s="395"/>
      <c r="FS41" s="395"/>
      <c r="FT41" s="395"/>
      <c r="FU41" s="395"/>
      <c r="FV41" s="395"/>
      <c r="FW41" s="395"/>
      <c r="FX41" s="395"/>
      <c r="FY41" s="395"/>
      <c r="FZ41" s="395"/>
      <c r="GA41" s="395"/>
      <c r="GB41" s="395"/>
      <c r="GC41" s="395"/>
      <c r="GD41" s="395"/>
      <c r="GE41" s="395"/>
      <c r="GF41" s="395"/>
      <c r="GG41" s="395"/>
      <c r="GH41" s="395"/>
      <c r="GI41" s="395"/>
      <c r="GJ41" s="395"/>
      <c r="GK41" s="395"/>
      <c r="GL41" s="395"/>
      <c r="GM41" s="395"/>
      <c r="GN41" s="395"/>
      <c r="GO41" s="395"/>
      <c r="GP41" s="395"/>
      <c r="GQ41" s="395"/>
      <c r="GR41" s="395"/>
      <c r="GS41" s="395"/>
      <c r="GT41" s="395"/>
      <c r="GU41" s="395"/>
      <c r="GV41" s="395"/>
      <c r="GW41" s="395"/>
      <c r="GX41" s="395"/>
      <c r="GY41" s="395"/>
      <c r="GZ41" s="395"/>
      <c r="HA41" s="395"/>
      <c r="HB41" s="395"/>
      <c r="HC41" s="395"/>
      <c r="HD41" s="395"/>
      <c r="HE41" s="395"/>
      <c r="HF41" s="395"/>
      <c r="HG41" s="395"/>
      <c r="HH41" s="395"/>
      <c r="HI41" s="395"/>
      <c r="HJ41" s="395"/>
      <c r="HK41" s="395"/>
      <c r="HL41" s="395"/>
      <c r="HM41" s="395"/>
      <c r="HN41" s="395"/>
      <c r="HO41" s="395"/>
      <c r="HP41" s="395"/>
      <c r="HQ41" s="395"/>
      <c r="HR41" s="395"/>
      <c r="HS41" s="395"/>
      <c r="HT41" s="395"/>
      <c r="HU41" s="395"/>
      <c r="HV41" s="395"/>
      <c r="HW41" s="395"/>
      <c r="HX41" s="395"/>
      <c r="HY41" s="395"/>
      <c r="HZ41" s="395"/>
      <c r="IA41" s="395"/>
      <c r="IB41" s="395"/>
      <c r="IC41" s="395"/>
      <c r="ID41" s="395"/>
      <c r="IE41" s="395"/>
      <c r="IF41" s="395"/>
      <c r="IG41" s="395"/>
      <c r="IH41" s="395"/>
      <c r="II41" s="395"/>
      <c r="IJ41" s="395"/>
      <c r="IK41" s="395"/>
      <c r="IL41" s="395"/>
      <c r="IM41" s="395"/>
      <c r="IN41" s="395"/>
      <c r="IO41" s="395"/>
      <c r="IP41" s="395"/>
      <c r="IQ41" s="395"/>
      <c r="IR41" s="395"/>
      <c r="IS41" s="395"/>
      <c r="IT41" s="395"/>
      <c r="IU41" s="395"/>
      <c r="IV41" s="395"/>
      <c r="IW41" s="395"/>
      <c r="IX41" s="395"/>
      <c r="IY41" s="395"/>
      <c r="IZ41" s="395"/>
      <c r="JA41" s="395"/>
      <c r="JB41" s="395"/>
      <c r="JC41" s="395"/>
      <c r="JD41" s="395"/>
      <c r="JE41" s="395"/>
      <c r="JF41" s="395"/>
      <c r="JG41" s="395"/>
      <c r="JH41" s="395"/>
      <c r="JI41" s="395"/>
      <c r="JJ41" s="395"/>
      <c r="JK41" s="395"/>
      <c r="JL41" s="395"/>
      <c r="JM41" s="395"/>
      <c r="JN41" s="395"/>
      <c r="JO41" s="395"/>
      <c r="JP41" s="395"/>
      <c r="JQ41" s="395"/>
      <c r="JR41" s="395"/>
      <c r="JS41" s="395"/>
      <c r="JT41" s="395"/>
      <c r="JU41" s="395"/>
      <c r="JV41" s="395"/>
      <c r="JW41" s="395"/>
      <c r="JX41" s="395"/>
      <c r="JY41" s="395"/>
      <c r="JZ41" s="395"/>
      <c r="KA41" s="395"/>
      <c r="KB41" s="395"/>
      <c r="KC41" s="395"/>
      <c r="KD41" s="395"/>
      <c r="KE41" s="395"/>
      <c r="KF41" s="395"/>
      <c r="KG41" s="395"/>
      <c r="KH41" s="395"/>
      <c r="KI41" s="395"/>
      <c r="KJ41" s="395"/>
      <c r="KK41" s="395"/>
      <c r="KL41" s="395"/>
      <c r="KM41" s="395"/>
      <c r="KN41" s="395"/>
      <c r="KO41" s="395"/>
      <c r="KP41" s="395"/>
      <c r="KQ41" s="395"/>
      <c r="KR41" s="395"/>
      <c r="KS41" s="395"/>
      <c r="KT41" s="395"/>
      <c r="KU41" s="395"/>
      <c r="KV41" s="395"/>
      <c r="KW41" s="395"/>
      <c r="KX41" s="395"/>
      <c r="KY41" s="395"/>
      <c r="KZ41" s="395"/>
      <c r="LA41" s="395"/>
      <c r="LB41" s="395"/>
      <c r="LC41" s="395"/>
      <c r="LD41" s="395"/>
      <c r="LE41" s="395"/>
      <c r="LF41" s="395"/>
      <c r="LG41" s="395"/>
      <c r="LH41" s="395"/>
      <c r="LI41" s="395"/>
      <c r="LJ41" s="395"/>
      <c r="LK41" s="395"/>
      <c r="LL41" s="395"/>
      <c r="LM41" s="395"/>
      <c r="LN41" s="395"/>
      <c r="LO41" s="395"/>
      <c r="LP41" s="395"/>
      <c r="LQ41" s="395"/>
      <c r="LR41" s="395"/>
      <c r="LS41" s="395"/>
      <c r="LT41" s="395"/>
      <c r="LU41" s="395"/>
      <c r="LV41" s="395"/>
      <c r="LW41" s="395"/>
      <c r="LX41" s="395"/>
      <c r="LY41" s="395"/>
      <c r="LZ41" s="395"/>
      <c r="MA41" s="395"/>
      <c r="MB41" s="395"/>
      <c r="MC41" s="395"/>
      <c r="MD41" s="395"/>
      <c r="ME41" s="395"/>
      <c r="MF41" s="395"/>
      <c r="MG41" s="395"/>
      <c r="MH41" s="395"/>
      <c r="MI41" s="395"/>
      <c r="MJ41" s="395"/>
      <c r="MK41" s="395"/>
      <c r="ML41" s="395"/>
      <c r="MM41" s="395"/>
      <c r="MN41" s="395"/>
      <c r="MO41" s="395"/>
      <c r="MP41" s="395"/>
      <c r="MQ41" s="395"/>
      <c r="MR41" s="395"/>
      <c r="MS41" s="395"/>
      <c r="MT41" s="395"/>
      <c r="MU41" s="395"/>
      <c r="MV41" s="395"/>
      <c r="MW41" s="395"/>
      <c r="MX41" s="395"/>
      <c r="MY41" s="395"/>
      <c r="MZ41" s="395"/>
      <c r="NA41" s="395"/>
      <c r="NB41" s="395"/>
      <c r="NC41" s="395"/>
      <c r="ND41" s="395"/>
      <c r="NE41" s="395"/>
      <c r="NF41" s="395"/>
      <c r="NG41" s="395"/>
      <c r="NH41" s="395"/>
      <c r="NI41" s="395"/>
      <c r="NJ41" s="395"/>
      <c r="NK41" s="395"/>
      <c r="NL41" s="395"/>
      <c r="NM41" s="395"/>
      <c r="NN41" s="395"/>
      <c r="NO41" s="395"/>
      <c r="NP41" s="395"/>
      <c r="NQ41" s="395"/>
      <c r="NR41" s="395"/>
      <c r="NS41" s="395"/>
      <c r="NT41" s="395"/>
      <c r="NU41" s="395"/>
      <c r="NV41" s="395"/>
      <c r="NW41" s="395"/>
      <c r="NX41" s="395"/>
      <c r="NY41" s="395"/>
      <c r="NZ41" s="395"/>
      <c r="OA41" s="395"/>
      <c r="OB41" s="395"/>
      <c r="OC41" s="395"/>
      <c r="OD41" s="395"/>
      <c r="OE41" s="395"/>
      <c r="OF41" s="395"/>
      <c r="OG41" s="395"/>
      <c r="OH41" s="395"/>
      <c r="OI41" s="395"/>
      <c r="OJ41" s="395"/>
      <c r="OK41" s="395"/>
      <c r="OL41" s="395"/>
      <c r="OM41" s="395"/>
      <c r="ON41" s="395"/>
      <c r="OO41" s="395"/>
      <c r="OP41" s="395"/>
      <c r="OQ41" s="395"/>
      <c r="OR41" s="395"/>
      <c r="OS41" s="395"/>
      <c r="OT41" s="395"/>
      <c r="OU41" s="395"/>
      <c r="OV41" s="395"/>
      <c r="OW41" s="395"/>
      <c r="OX41" s="395"/>
      <c r="OY41" s="395"/>
      <c r="OZ41" s="395"/>
      <c r="PA41" s="395"/>
      <c r="PB41" s="395"/>
      <c r="PC41" s="395"/>
      <c r="PD41" s="395"/>
      <c r="PE41" s="395"/>
      <c r="PF41" s="395"/>
      <c r="PG41" s="395"/>
      <c r="PH41" s="395"/>
      <c r="PI41" s="395"/>
      <c r="PJ41" s="395"/>
      <c r="PK41" s="395"/>
      <c r="PL41" s="395"/>
      <c r="PM41" s="395"/>
      <c r="PN41" s="395"/>
      <c r="PO41" s="395"/>
      <c r="PP41" s="395"/>
      <c r="PQ41" s="395"/>
      <c r="PR41" s="395"/>
      <c r="PS41" s="395"/>
      <c r="PT41" s="395"/>
      <c r="PU41" s="395"/>
      <c r="PV41" s="395"/>
      <c r="PW41" s="395"/>
      <c r="PX41" s="395"/>
      <c r="PY41" s="395"/>
      <c r="PZ41" s="395"/>
      <c r="QA41" s="395"/>
      <c r="QB41" s="395"/>
      <c r="QC41" s="395"/>
      <c r="QD41" s="395"/>
      <c r="QE41" s="395"/>
      <c r="QF41" s="395"/>
      <c r="QG41" s="395"/>
      <c r="QH41" s="395"/>
      <c r="QI41" s="395"/>
      <c r="QJ41" s="395"/>
      <c r="QK41" s="395"/>
      <c r="QL41" s="395"/>
      <c r="QM41" s="395"/>
      <c r="QN41" s="395"/>
      <c r="QO41" s="395"/>
      <c r="QP41" s="395"/>
      <c r="QQ41" s="395"/>
      <c r="QR41" s="395"/>
      <c r="QS41" s="395"/>
      <c r="QT41" s="395"/>
      <c r="QU41" s="395"/>
      <c r="QV41" s="395"/>
      <c r="QW41" s="395"/>
      <c r="QX41" s="395"/>
      <c r="QY41" s="395"/>
      <c r="QZ41" s="395"/>
      <c r="RA41" s="395"/>
      <c r="RB41" s="395"/>
      <c r="RC41" s="395"/>
      <c r="RD41" s="395"/>
      <c r="RE41" s="395"/>
      <c r="RF41" s="395"/>
      <c r="RG41" s="395"/>
      <c r="RH41" s="395"/>
      <c r="RI41" s="395"/>
      <c r="RJ41" s="395"/>
      <c r="RK41" s="395"/>
      <c r="RL41" s="395"/>
      <c r="RM41" s="395"/>
      <c r="RN41" s="395"/>
      <c r="RO41" s="395"/>
      <c r="RP41" s="395"/>
      <c r="RQ41" s="395"/>
      <c r="RR41" s="395"/>
      <c r="RS41" s="395"/>
      <c r="RT41" s="395"/>
      <c r="RU41" s="395"/>
      <c r="RV41" s="395"/>
      <c r="RW41" s="395"/>
      <c r="RX41" s="395"/>
      <c r="RY41" s="395"/>
      <c r="RZ41" s="395"/>
      <c r="SA41" s="395"/>
      <c r="SB41" s="395"/>
      <c r="SC41" s="395"/>
      <c r="SD41" s="395"/>
      <c r="SE41" s="395"/>
      <c r="SF41" s="395"/>
      <c r="SG41" s="395"/>
      <c r="SH41" s="395"/>
      <c r="SI41" s="395"/>
      <c r="SJ41" s="395"/>
      <c r="SK41" s="395"/>
      <c r="SL41" s="395"/>
      <c r="SM41" s="395"/>
      <c r="SN41" s="395"/>
      <c r="SO41" s="395"/>
      <c r="SP41" s="395"/>
      <c r="SQ41" s="395"/>
      <c r="SR41" s="395"/>
      <c r="SS41" s="395"/>
      <c r="ST41" s="395"/>
      <c r="SU41" s="395"/>
      <c r="SV41" s="395"/>
      <c r="SW41" s="395"/>
      <c r="SX41" s="395"/>
      <c r="SY41" s="395"/>
      <c r="SZ41" s="395"/>
      <c r="TA41" s="395"/>
      <c r="TB41" s="395"/>
      <c r="TC41" s="395"/>
      <c r="TD41" s="395"/>
      <c r="TE41" s="395"/>
      <c r="TF41" s="395"/>
      <c r="TG41" s="395"/>
      <c r="TH41" s="395"/>
      <c r="TI41" s="395"/>
      <c r="TJ41" s="395"/>
      <c r="TK41" s="395"/>
      <c r="TL41" s="395"/>
      <c r="TM41" s="395"/>
      <c r="TN41" s="395"/>
      <c r="TO41" s="395"/>
      <c r="TP41" s="395"/>
      <c r="TQ41" s="395"/>
      <c r="TR41" s="395"/>
      <c r="TS41" s="395"/>
      <c r="TT41" s="395"/>
      <c r="TU41" s="395"/>
      <c r="TV41" s="395"/>
      <c r="TW41" s="395"/>
      <c r="TX41" s="395"/>
      <c r="TY41" s="395"/>
      <c r="TZ41" s="395"/>
      <c r="UA41" s="395"/>
      <c r="UB41" s="395"/>
      <c r="UC41" s="395"/>
      <c r="UD41" s="395"/>
      <c r="UE41" s="395"/>
      <c r="UF41" s="395"/>
      <c r="UG41" s="395"/>
      <c r="UH41" s="395"/>
      <c r="UI41" s="395"/>
      <c r="UJ41" s="395"/>
      <c r="UK41" s="395"/>
      <c r="UL41" s="395"/>
      <c r="UM41" s="395"/>
      <c r="UN41" s="395"/>
      <c r="UO41" s="395"/>
      <c r="UP41" s="395"/>
      <c r="UQ41" s="395"/>
      <c r="UR41" s="395"/>
      <c r="US41" s="395"/>
      <c r="UT41" s="395"/>
      <c r="UU41" s="395"/>
      <c r="UV41" s="395"/>
      <c r="UW41" s="395"/>
      <c r="UX41" s="395"/>
      <c r="UY41" s="395"/>
      <c r="UZ41" s="395"/>
      <c r="VA41" s="395"/>
      <c r="VB41" s="395"/>
      <c r="VC41" s="395"/>
      <c r="VD41" s="395"/>
      <c r="VE41" s="395"/>
      <c r="VF41" s="395"/>
      <c r="VG41" s="395"/>
      <c r="VH41" s="395"/>
      <c r="VI41" s="395"/>
      <c r="VJ41" s="395"/>
      <c r="VK41" s="395"/>
      <c r="VL41" s="395"/>
      <c r="VM41" s="395"/>
      <c r="VN41" s="395"/>
      <c r="VO41" s="395"/>
      <c r="VP41" s="395"/>
      <c r="VQ41" s="395"/>
      <c r="VR41" s="395"/>
      <c r="VS41" s="395"/>
      <c r="VT41" s="395"/>
      <c r="VU41" s="395"/>
      <c r="VV41" s="395"/>
      <c r="VW41" s="395"/>
      <c r="VX41" s="395"/>
      <c r="VY41" s="395"/>
      <c r="VZ41" s="395"/>
      <c r="WA41" s="395"/>
      <c r="WB41" s="395"/>
      <c r="WC41" s="395"/>
      <c r="WD41" s="395"/>
      <c r="WE41" s="395"/>
      <c r="WF41" s="395"/>
      <c r="WG41" s="395"/>
      <c r="WH41" s="395"/>
      <c r="WI41" s="395"/>
      <c r="WJ41" s="395"/>
      <c r="WK41" s="395"/>
      <c r="WL41" s="395"/>
      <c r="WM41" s="395"/>
      <c r="WN41" s="395"/>
      <c r="WO41" s="395"/>
      <c r="WP41" s="395"/>
      <c r="WQ41" s="395"/>
      <c r="WR41" s="395"/>
      <c r="WS41" s="395"/>
      <c r="WT41" s="395"/>
      <c r="WU41" s="395"/>
      <c r="WV41" s="395"/>
      <c r="WW41" s="395"/>
      <c r="WX41" s="395"/>
      <c r="WY41" s="395"/>
      <c r="WZ41" s="395"/>
      <c r="XA41" s="395"/>
      <c r="XB41" s="395"/>
      <c r="XC41" s="395"/>
      <c r="XD41" s="395"/>
      <c r="XE41" s="395"/>
      <c r="XF41" s="395"/>
      <c r="XG41" s="395"/>
      <c r="XH41" s="395"/>
      <c r="XI41" s="395"/>
      <c r="XJ41" s="395"/>
      <c r="XK41" s="395"/>
      <c r="XL41" s="395"/>
      <c r="XM41" s="395"/>
      <c r="XN41" s="395"/>
      <c r="XO41" s="395"/>
      <c r="XP41" s="395"/>
      <c r="XQ41" s="395"/>
      <c r="XR41" s="395"/>
      <c r="XS41" s="395"/>
      <c r="XT41" s="395"/>
      <c r="XU41" s="395"/>
      <c r="XV41" s="395"/>
      <c r="XW41" s="395"/>
      <c r="XX41" s="395"/>
      <c r="XY41" s="395"/>
      <c r="XZ41" s="395"/>
      <c r="YA41" s="395"/>
      <c r="YB41" s="395"/>
      <c r="YC41" s="395"/>
      <c r="YD41" s="395"/>
      <c r="YE41" s="395"/>
      <c r="YF41" s="395"/>
      <c r="YG41" s="395"/>
      <c r="YH41" s="395"/>
      <c r="YI41" s="395"/>
      <c r="YJ41" s="395"/>
      <c r="YK41" s="395"/>
      <c r="YL41" s="395"/>
      <c r="YM41" s="395"/>
      <c r="YN41" s="395"/>
      <c r="YO41" s="395"/>
      <c r="YP41" s="395"/>
      <c r="YQ41" s="395"/>
    </row>
    <row r="42" spans="1:667" ht="15.75">
      <c r="A42" s="828">
        <v>6024100</v>
      </c>
      <c r="B42" s="398"/>
      <c r="C42" s="398" t="s">
        <v>136</v>
      </c>
      <c r="D42" s="771"/>
      <c r="E42" s="403"/>
      <c r="F42" s="398"/>
      <c r="G42" s="398"/>
      <c r="H42" s="820" t="s">
        <v>113</v>
      </c>
      <c r="I42" s="387"/>
      <c r="J42" s="395"/>
      <c r="K42" s="395"/>
      <c r="L42" s="395"/>
      <c r="M42" s="395"/>
      <c r="N42" s="395"/>
      <c r="O42" s="395"/>
      <c r="P42" s="395"/>
      <c r="Q42" s="395"/>
      <c r="R42" s="395"/>
      <c r="S42" s="395"/>
      <c r="T42" s="395"/>
      <c r="U42" s="395"/>
      <c r="V42" s="395"/>
      <c r="W42" s="395"/>
      <c r="X42" s="395"/>
      <c r="Y42" s="395"/>
      <c r="Z42" s="395"/>
      <c r="AA42" s="395"/>
      <c r="AB42" s="395"/>
      <c r="AC42" s="395"/>
      <c r="AD42" s="395"/>
      <c r="AE42" s="395"/>
      <c r="AF42" s="395"/>
      <c r="AG42" s="395"/>
      <c r="AH42" s="395"/>
      <c r="AI42" s="395"/>
      <c r="AJ42" s="395"/>
      <c r="AK42" s="395"/>
      <c r="AL42" s="395"/>
      <c r="AM42" s="395"/>
      <c r="AN42" s="395"/>
      <c r="AO42" s="395"/>
      <c r="AP42" s="395"/>
      <c r="AQ42" s="395"/>
      <c r="AR42" s="395"/>
      <c r="AS42" s="395"/>
      <c r="AT42" s="395"/>
      <c r="AU42" s="395"/>
      <c r="AV42" s="395"/>
      <c r="AW42" s="395"/>
      <c r="AX42" s="395"/>
      <c r="AY42" s="395"/>
      <c r="AZ42" s="395"/>
      <c r="BA42" s="395"/>
      <c r="BB42" s="395"/>
      <c r="BC42" s="395"/>
      <c r="BD42" s="395"/>
      <c r="BE42" s="395"/>
      <c r="BF42" s="395"/>
      <c r="BG42" s="395"/>
      <c r="BH42" s="395"/>
      <c r="BI42" s="395"/>
      <c r="BJ42" s="395"/>
      <c r="BK42" s="395"/>
      <c r="BL42" s="395"/>
      <c r="BM42" s="395"/>
      <c r="BN42" s="395"/>
      <c r="BO42" s="395"/>
      <c r="BP42" s="395"/>
      <c r="BQ42" s="395"/>
      <c r="BR42" s="395"/>
      <c r="BS42" s="395"/>
      <c r="BT42" s="395"/>
      <c r="BU42" s="395"/>
      <c r="BV42" s="395"/>
      <c r="BW42" s="395"/>
      <c r="BX42" s="395"/>
      <c r="BY42" s="395"/>
      <c r="BZ42" s="395"/>
      <c r="CA42" s="395"/>
      <c r="CB42" s="395"/>
      <c r="CC42" s="395"/>
      <c r="CD42" s="395"/>
      <c r="CE42" s="395"/>
      <c r="CF42" s="395"/>
      <c r="CG42" s="395"/>
      <c r="CH42" s="395"/>
      <c r="CI42" s="395"/>
      <c r="CJ42" s="395"/>
      <c r="CK42" s="395"/>
      <c r="CL42" s="395"/>
      <c r="CM42" s="395"/>
      <c r="CN42" s="395"/>
      <c r="CO42" s="395"/>
      <c r="CP42" s="395"/>
      <c r="CQ42" s="395"/>
      <c r="CR42" s="395"/>
      <c r="CS42" s="395"/>
      <c r="CT42" s="395"/>
      <c r="CU42" s="395"/>
      <c r="CV42" s="395"/>
      <c r="CW42" s="395"/>
      <c r="CX42" s="395"/>
      <c r="CY42" s="395"/>
      <c r="CZ42" s="395"/>
      <c r="DA42" s="395"/>
      <c r="DB42" s="395"/>
      <c r="DC42" s="395"/>
      <c r="DD42" s="395"/>
      <c r="DE42" s="395"/>
      <c r="DF42" s="395"/>
      <c r="DG42" s="395"/>
      <c r="DH42" s="395"/>
      <c r="DI42" s="395"/>
      <c r="DJ42" s="395"/>
      <c r="DK42" s="395"/>
      <c r="DL42" s="395"/>
      <c r="DM42" s="395"/>
      <c r="DN42" s="395"/>
      <c r="DO42" s="395"/>
      <c r="DP42" s="395"/>
      <c r="DQ42" s="395"/>
      <c r="DR42" s="395"/>
      <c r="DS42" s="395"/>
      <c r="DT42" s="395"/>
      <c r="DU42" s="395"/>
      <c r="DV42" s="395"/>
      <c r="DW42" s="395"/>
      <c r="DX42" s="395"/>
      <c r="DY42" s="395"/>
      <c r="DZ42" s="395"/>
      <c r="EA42" s="395"/>
      <c r="EB42" s="395"/>
      <c r="EC42" s="395"/>
      <c r="ED42" s="395"/>
      <c r="EE42" s="395"/>
      <c r="EF42" s="395"/>
      <c r="EG42" s="395"/>
      <c r="EH42" s="395"/>
      <c r="EI42" s="395"/>
      <c r="EJ42" s="395"/>
      <c r="EK42" s="395"/>
      <c r="EL42" s="395"/>
      <c r="EM42" s="395"/>
      <c r="EN42" s="395"/>
      <c r="EO42" s="395"/>
      <c r="EP42" s="395"/>
      <c r="EQ42" s="395"/>
      <c r="ER42" s="395"/>
      <c r="ES42" s="395"/>
      <c r="ET42" s="395"/>
      <c r="EU42" s="395"/>
      <c r="EV42" s="395"/>
      <c r="EW42" s="395"/>
      <c r="EX42" s="395"/>
      <c r="EY42" s="395"/>
      <c r="EZ42" s="395"/>
      <c r="FA42" s="395"/>
      <c r="FB42" s="395"/>
      <c r="FC42" s="395"/>
      <c r="FD42" s="395"/>
      <c r="FE42" s="395"/>
      <c r="FF42" s="395"/>
      <c r="FG42" s="395"/>
      <c r="FH42" s="395"/>
      <c r="FI42" s="395"/>
      <c r="FJ42" s="395"/>
      <c r="FK42" s="395"/>
      <c r="FL42" s="395"/>
      <c r="FM42" s="395"/>
      <c r="FN42" s="395"/>
      <c r="FO42" s="395"/>
      <c r="FP42" s="395"/>
      <c r="FQ42" s="395"/>
      <c r="FR42" s="395"/>
      <c r="FS42" s="395"/>
      <c r="FT42" s="395"/>
      <c r="FU42" s="395"/>
      <c r="FV42" s="395"/>
      <c r="FW42" s="395"/>
      <c r="FX42" s="395"/>
      <c r="FY42" s="395"/>
      <c r="FZ42" s="395"/>
      <c r="GA42" s="395"/>
      <c r="GB42" s="395"/>
      <c r="GC42" s="395"/>
      <c r="GD42" s="395"/>
      <c r="GE42" s="395"/>
      <c r="GF42" s="395"/>
      <c r="GG42" s="395"/>
      <c r="GH42" s="395"/>
      <c r="GI42" s="395"/>
      <c r="GJ42" s="395"/>
      <c r="GK42" s="395"/>
      <c r="GL42" s="395"/>
      <c r="GM42" s="395"/>
      <c r="GN42" s="395"/>
      <c r="GO42" s="395"/>
      <c r="GP42" s="395"/>
      <c r="GQ42" s="395"/>
      <c r="GR42" s="395"/>
      <c r="GS42" s="395"/>
      <c r="GT42" s="395"/>
      <c r="GU42" s="395"/>
      <c r="GV42" s="395"/>
      <c r="GW42" s="395"/>
      <c r="GX42" s="395"/>
      <c r="GY42" s="395"/>
      <c r="GZ42" s="395"/>
      <c r="HA42" s="395"/>
      <c r="HB42" s="395"/>
      <c r="HC42" s="395"/>
      <c r="HD42" s="395"/>
      <c r="HE42" s="395"/>
      <c r="HF42" s="395"/>
      <c r="HG42" s="395"/>
      <c r="HH42" s="395"/>
      <c r="HI42" s="395"/>
      <c r="HJ42" s="395"/>
      <c r="HK42" s="395"/>
      <c r="HL42" s="395"/>
      <c r="HM42" s="395"/>
      <c r="HN42" s="395"/>
      <c r="HO42" s="395"/>
      <c r="HP42" s="395"/>
      <c r="HQ42" s="395"/>
      <c r="HR42" s="395"/>
      <c r="HS42" s="395"/>
      <c r="HT42" s="395"/>
      <c r="HU42" s="395"/>
      <c r="HV42" s="395"/>
      <c r="HW42" s="395"/>
      <c r="HX42" s="395"/>
      <c r="HY42" s="395"/>
      <c r="HZ42" s="395"/>
      <c r="IA42" s="395"/>
      <c r="IB42" s="395"/>
      <c r="IC42" s="395"/>
      <c r="ID42" s="395"/>
      <c r="IE42" s="395"/>
      <c r="IF42" s="395"/>
      <c r="IG42" s="395"/>
      <c r="IH42" s="395"/>
      <c r="II42" s="395"/>
      <c r="IJ42" s="395"/>
      <c r="IK42" s="395"/>
      <c r="IL42" s="395"/>
      <c r="IM42" s="395"/>
      <c r="IN42" s="395"/>
      <c r="IO42" s="395"/>
      <c r="IP42" s="395"/>
      <c r="IQ42" s="395"/>
      <c r="IR42" s="395"/>
      <c r="IS42" s="395"/>
      <c r="IT42" s="395"/>
      <c r="IU42" s="395"/>
      <c r="IV42" s="395"/>
      <c r="IW42" s="395"/>
      <c r="IX42" s="395"/>
      <c r="IY42" s="395"/>
      <c r="IZ42" s="395"/>
      <c r="JA42" s="395"/>
      <c r="JB42" s="395"/>
      <c r="JC42" s="395"/>
      <c r="JD42" s="395"/>
      <c r="JE42" s="395"/>
      <c r="JF42" s="395"/>
      <c r="JG42" s="395"/>
      <c r="JH42" s="395"/>
      <c r="JI42" s="395"/>
      <c r="JJ42" s="395"/>
      <c r="JK42" s="395"/>
      <c r="JL42" s="395"/>
      <c r="JM42" s="395"/>
      <c r="JN42" s="395"/>
      <c r="JO42" s="395"/>
      <c r="JP42" s="395"/>
      <c r="JQ42" s="395"/>
      <c r="JR42" s="395"/>
      <c r="JS42" s="395"/>
      <c r="JT42" s="395"/>
      <c r="JU42" s="395"/>
      <c r="JV42" s="395"/>
      <c r="JW42" s="395"/>
      <c r="JX42" s="395"/>
      <c r="JY42" s="395"/>
      <c r="JZ42" s="395"/>
      <c r="KA42" s="395"/>
      <c r="KB42" s="395"/>
      <c r="KC42" s="395"/>
      <c r="KD42" s="395"/>
      <c r="KE42" s="395"/>
      <c r="KF42" s="395"/>
      <c r="KG42" s="395"/>
      <c r="KH42" s="395"/>
      <c r="KI42" s="395"/>
      <c r="KJ42" s="395"/>
      <c r="KK42" s="395"/>
      <c r="KL42" s="395"/>
      <c r="KM42" s="395"/>
      <c r="KN42" s="395"/>
      <c r="KO42" s="395"/>
      <c r="KP42" s="395"/>
      <c r="KQ42" s="395"/>
      <c r="KR42" s="395"/>
      <c r="KS42" s="395"/>
      <c r="KT42" s="395"/>
      <c r="KU42" s="395"/>
      <c r="KV42" s="395"/>
      <c r="KW42" s="395"/>
      <c r="KX42" s="395"/>
      <c r="KY42" s="395"/>
      <c r="KZ42" s="395"/>
      <c r="LA42" s="395"/>
      <c r="LB42" s="395"/>
      <c r="LC42" s="395"/>
      <c r="LD42" s="395"/>
      <c r="LE42" s="395"/>
      <c r="LF42" s="395"/>
      <c r="LG42" s="395"/>
      <c r="LH42" s="395"/>
      <c r="LI42" s="395"/>
      <c r="LJ42" s="395"/>
      <c r="LK42" s="395"/>
      <c r="LL42" s="395"/>
      <c r="LM42" s="395"/>
      <c r="LN42" s="395"/>
      <c r="LO42" s="395"/>
      <c r="LP42" s="395"/>
      <c r="LQ42" s="395"/>
      <c r="LR42" s="395"/>
      <c r="LS42" s="395"/>
      <c r="LT42" s="395"/>
      <c r="LU42" s="395"/>
      <c r="LV42" s="395"/>
      <c r="LW42" s="395"/>
      <c r="LX42" s="395"/>
      <c r="LY42" s="395"/>
      <c r="LZ42" s="395"/>
      <c r="MA42" s="395"/>
      <c r="MB42" s="395"/>
      <c r="MC42" s="395"/>
      <c r="MD42" s="395"/>
      <c r="ME42" s="395"/>
      <c r="MF42" s="395"/>
      <c r="MG42" s="395"/>
      <c r="MH42" s="395"/>
      <c r="MI42" s="395"/>
      <c r="MJ42" s="395"/>
      <c r="MK42" s="395"/>
      <c r="ML42" s="395"/>
      <c r="MM42" s="395"/>
      <c r="MN42" s="395"/>
      <c r="MO42" s="395"/>
      <c r="MP42" s="395"/>
      <c r="MQ42" s="395"/>
      <c r="MR42" s="395"/>
      <c r="MS42" s="395"/>
      <c r="MT42" s="395"/>
      <c r="MU42" s="395"/>
      <c r="MV42" s="395"/>
      <c r="MW42" s="395"/>
      <c r="MX42" s="395"/>
      <c r="MY42" s="395"/>
      <c r="MZ42" s="395"/>
      <c r="NA42" s="395"/>
      <c r="NB42" s="395"/>
      <c r="NC42" s="395"/>
      <c r="ND42" s="395"/>
      <c r="NE42" s="395"/>
      <c r="NF42" s="395"/>
      <c r="NG42" s="395"/>
      <c r="NH42" s="395"/>
      <c r="NI42" s="395"/>
      <c r="NJ42" s="395"/>
      <c r="NK42" s="395"/>
      <c r="NL42" s="395"/>
      <c r="NM42" s="395"/>
      <c r="NN42" s="395"/>
      <c r="NO42" s="395"/>
      <c r="NP42" s="395"/>
      <c r="NQ42" s="395"/>
      <c r="NR42" s="395"/>
      <c r="NS42" s="395"/>
      <c r="NT42" s="395"/>
      <c r="NU42" s="395"/>
      <c r="NV42" s="395"/>
      <c r="NW42" s="395"/>
      <c r="NX42" s="395"/>
      <c r="NY42" s="395"/>
      <c r="NZ42" s="395"/>
      <c r="OA42" s="395"/>
      <c r="OB42" s="395"/>
      <c r="OC42" s="395"/>
      <c r="OD42" s="395"/>
      <c r="OE42" s="395"/>
      <c r="OF42" s="395"/>
      <c r="OG42" s="395"/>
      <c r="OH42" s="395"/>
      <c r="OI42" s="395"/>
      <c r="OJ42" s="395"/>
      <c r="OK42" s="395"/>
      <c r="OL42" s="395"/>
      <c r="OM42" s="395"/>
      <c r="ON42" s="395"/>
      <c r="OO42" s="395"/>
      <c r="OP42" s="395"/>
      <c r="OQ42" s="395"/>
      <c r="OR42" s="395"/>
      <c r="OS42" s="395"/>
      <c r="OT42" s="395"/>
      <c r="OU42" s="395"/>
      <c r="OV42" s="395"/>
      <c r="OW42" s="395"/>
      <c r="OX42" s="395"/>
      <c r="OY42" s="395"/>
      <c r="OZ42" s="395"/>
      <c r="PA42" s="395"/>
      <c r="PB42" s="395"/>
      <c r="PC42" s="395"/>
      <c r="PD42" s="395"/>
      <c r="PE42" s="395"/>
      <c r="PF42" s="395"/>
      <c r="PG42" s="395"/>
      <c r="PH42" s="395"/>
      <c r="PI42" s="395"/>
      <c r="PJ42" s="395"/>
      <c r="PK42" s="395"/>
      <c r="PL42" s="395"/>
      <c r="PM42" s="395"/>
      <c r="PN42" s="395"/>
      <c r="PO42" s="395"/>
      <c r="PP42" s="395"/>
      <c r="PQ42" s="395"/>
      <c r="PR42" s="395"/>
      <c r="PS42" s="395"/>
      <c r="PT42" s="395"/>
      <c r="PU42" s="395"/>
      <c r="PV42" s="395"/>
      <c r="PW42" s="395"/>
      <c r="PX42" s="395"/>
      <c r="PY42" s="395"/>
      <c r="PZ42" s="395"/>
      <c r="QA42" s="395"/>
      <c r="QB42" s="395"/>
      <c r="QC42" s="395"/>
      <c r="QD42" s="395"/>
      <c r="QE42" s="395"/>
      <c r="QF42" s="395"/>
      <c r="QG42" s="395"/>
      <c r="QH42" s="395"/>
      <c r="QI42" s="395"/>
      <c r="QJ42" s="395"/>
      <c r="QK42" s="395"/>
      <c r="QL42" s="395"/>
      <c r="QM42" s="395"/>
      <c r="QN42" s="395"/>
      <c r="QO42" s="395"/>
      <c r="QP42" s="395"/>
      <c r="QQ42" s="395"/>
      <c r="QR42" s="395"/>
      <c r="QS42" s="395"/>
      <c r="QT42" s="395"/>
      <c r="QU42" s="395"/>
      <c r="QV42" s="395"/>
      <c r="QW42" s="395"/>
      <c r="QX42" s="395"/>
      <c r="QY42" s="395"/>
      <c r="QZ42" s="395"/>
      <c r="RA42" s="395"/>
      <c r="RB42" s="395"/>
      <c r="RC42" s="395"/>
      <c r="RD42" s="395"/>
      <c r="RE42" s="395"/>
      <c r="RF42" s="395"/>
      <c r="RG42" s="395"/>
      <c r="RH42" s="395"/>
      <c r="RI42" s="395"/>
      <c r="RJ42" s="395"/>
      <c r="RK42" s="395"/>
      <c r="RL42" s="395"/>
      <c r="RM42" s="395"/>
      <c r="RN42" s="395"/>
      <c r="RO42" s="395"/>
      <c r="RP42" s="395"/>
      <c r="RQ42" s="395"/>
      <c r="RR42" s="395"/>
      <c r="RS42" s="395"/>
      <c r="RT42" s="395"/>
      <c r="RU42" s="395"/>
      <c r="RV42" s="395"/>
      <c r="RW42" s="395"/>
      <c r="RX42" s="395"/>
      <c r="RY42" s="395"/>
      <c r="RZ42" s="395"/>
      <c r="SA42" s="395"/>
      <c r="SB42" s="395"/>
      <c r="SC42" s="395"/>
      <c r="SD42" s="395"/>
      <c r="SE42" s="395"/>
      <c r="SF42" s="395"/>
      <c r="SG42" s="395"/>
      <c r="SH42" s="395"/>
      <c r="SI42" s="395"/>
      <c r="SJ42" s="395"/>
      <c r="SK42" s="395"/>
      <c r="SL42" s="395"/>
      <c r="SM42" s="395"/>
      <c r="SN42" s="395"/>
      <c r="SO42" s="395"/>
      <c r="SP42" s="395"/>
      <c r="SQ42" s="395"/>
      <c r="SR42" s="395"/>
      <c r="SS42" s="395"/>
      <c r="ST42" s="395"/>
      <c r="SU42" s="395"/>
      <c r="SV42" s="395"/>
      <c r="SW42" s="395"/>
      <c r="SX42" s="395"/>
      <c r="SY42" s="395"/>
      <c r="SZ42" s="395"/>
      <c r="TA42" s="395"/>
      <c r="TB42" s="395"/>
      <c r="TC42" s="395"/>
      <c r="TD42" s="395"/>
      <c r="TE42" s="395"/>
      <c r="TF42" s="395"/>
      <c r="TG42" s="395"/>
      <c r="TH42" s="395"/>
      <c r="TI42" s="395"/>
      <c r="TJ42" s="395"/>
      <c r="TK42" s="395"/>
      <c r="TL42" s="395"/>
      <c r="TM42" s="395"/>
      <c r="TN42" s="395"/>
      <c r="TO42" s="395"/>
      <c r="TP42" s="395"/>
      <c r="TQ42" s="395"/>
      <c r="TR42" s="395"/>
      <c r="TS42" s="395"/>
      <c r="TT42" s="395"/>
      <c r="TU42" s="395"/>
      <c r="TV42" s="395"/>
      <c r="TW42" s="395"/>
      <c r="TX42" s="395"/>
      <c r="TY42" s="395"/>
      <c r="TZ42" s="395"/>
      <c r="UA42" s="395"/>
      <c r="UB42" s="395"/>
      <c r="UC42" s="395"/>
      <c r="UD42" s="395"/>
      <c r="UE42" s="395"/>
      <c r="UF42" s="395"/>
      <c r="UG42" s="395"/>
      <c r="UH42" s="395"/>
      <c r="UI42" s="395"/>
      <c r="UJ42" s="395"/>
      <c r="UK42" s="395"/>
      <c r="UL42" s="395"/>
      <c r="UM42" s="395"/>
      <c r="UN42" s="395"/>
      <c r="UO42" s="395"/>
      <c r="UP42" s="395"/>
      <c r="UQ42" s="395"/>
      <c r="UR42" s="395"/>
      <c r="US42" s="395"/>
      <c r="UT42" s="395"/>
      <c r="UU42" s="395"/>
      <c r="UV42" s="395"/>
      <c r="UW42" s="395"/>
      <c r="UX42" s="395"/>
      <c r="UY42" s="395"/>
      <c r="UZ42" s="395"/>
      <c r="VA42" s="395"/>
      <c r="VB42" s="395"/>
      <c r="VC42" s="395"/>
      <c r="VD42" s="395"/>
      <c r="VE42" s="395"/>
      <c r="VF42" s="395"/>
      <c r="VG42" s="395"/>
      <c r="VH42" s="395"/>
      <c r="VI42" s="395"/>
      <c r="VJ42" s="395"/>
      <c r="VK42" s="395"/>
      <c r="VL42" s="395"/>
      <c r="VM42" s="395"/>
      <c r="VN42" s="395"/>
      <c r="VO42" s="395"/>
      <c r="VP42" s="395"/>
      <c r="VQ42" s="395"/>
      <c r="VR42" s="395"/>
      <c r="VS42" s="395"/>
      <c r="VT42" s="395"/>
      <c r="VU42" s="395"/>
      <c r="VV42" s="395"/>
      <c r="VW42" s="395"/>
      <c r="VX42" s="395"/>
      <c r="VY42" s="395"/>
      <c r="VZ42" s="395"/>
      <c r="WA42" s="395"/>
      <c r="WB42" s="395"/>
      <c r="WC42" s="395"/>
      <c r="WD42" s="395"/>
      <c r="WE42" s="395"/>
      <c r="WF42" s="395"/>
      <c r="WG42" s="395"/>
      <c r="WH42" s="395"/>
      <c r="WI42" s="395"/>
      <c r="WJ42" s="395"/>
      <c r="WK42" s="395"/>
      <c r="WL42" s="395"/>
      <c r="WM42" s="395"/>
      <c r="WN42" s="395"/>
      <c r="WO42" s="395"/>
      <c r="WP42" s="395"/>
      <c r="WQ42" s="395"/>
      <c r="WR42" s="395"/>
      <c r="WS42" s="395"/>
      <c r="WT42" s="395"/>
      <c r="WU42" s="395"/>
      <c r="WV42" s="395"/>
      <c r="WW42" s="395"/>
      <c r="WX42" s="395"/>
      <c r="WY42" s="395"/>
      <c r="WZ42" s="395"/>
      <c r="XA42" s="395"/>
      <c r="XB42" s="395"/>
      <c r="XC42" s="395"/>
      <c r="XD42" s="395"/>
      <c r="XE42" s="395"/>
      <c r="XF42" s="395"/>
      <c r="XG42" s="395"/>
      <c r="XH42" s="395"/>
      <c r="XI42" s="395"/>
      <c r="XJ42" s="395"/>
      <c r="XK42" s="395"/>
      <c r="XL42" s="395"/>
      <c r="XM42" s="395"/>
      <c r="XN42" s="395"/>
      <c r="XO42" s="395"/>
      <c r="XP42" s="395"/>
      <c r="XQ42" s="395"/>
      <c r="XR42" s="395"/>
      <c r="XS42" s="395"/>
      <c r="XT42" s="395"/>
      <c r="XU42" s="395"/>
      <c r="XV42" s="395"/>
      <c r="XW42" s="395"/>
      <c r="XX42" s="395"/>
      <c r="XY42" s="395"/>
      <c r="XZ42" s="395"/>
      <c r="YA42" s="395"/>
      <c r="YB42" s="395"/>
      <c r="YC42" s="395"/>
      <c r="YD42" s="395"/>
      <c r="YE42" s="395"/>
      <c r="YF42" s="395"/>
      <c r="YG42" s="395"/>
      <c r="YH42" s="395"/>
      <c r="YI42" s="395"/>
      <c r="YJ42" s="395"/>
      <c r="YK42" s="395"/>
      <c r="YL42" s="395"/>
      <c r="YM42" s="395"/>
      <c r="YN42" s="395"/>
      <c r="YO42" s="395"/>
      <c r="YP42" s="395"/>
      <c r="YQ42" s="395"/>
    </row>
    <row r="43" spans="1:667" ht="31.5">
      <c r="A43" s="828">
        <v>6023900</v>
      </c>
      <c r="B43" s="822"/>
      <c r="C43" s="398" t="s">
        <v>137</v>
      </c>
      <c r="D43" s="771"/>
      <c r="E43" s="403"/>
      <c r="F43" s="398"/>
      <c r="G43" s="398" t="s">
        <v>119</v>
      </c>
      <c r="H43" s="820" t="s">
        <v>113</v>
      </c>
      <c r="I43" s="387"/>
      <c r="J43" s="395"/>
      <c r="K43" s="395"/>
      <c r="L43" s="395"/>
      <c r="M43" s="395"/>
      <c r="N43" s="395"/>
      <c r="O43" s="395"/>
      <c r="P43" s="395"/>
      <c r="Q43" s="395"/>
      <c r="R43" s="395"/>
      <c r="S43" s="395"/>
      <c r="T43" s="395"/>
      <c r="U43" s="395"/>
      <c r="V43" s="395"/>
      <c r="W43" s="395"/>
      <c r="X43" s="395"/>
      <c r="Y43" s="395"/>
      <c r="Z43" s="395"/>
      <c r="AA43" s="395"/>
      <c r="AB43" s="395"/>
      <c r="AC43" s="395"/>
      <c r="AD43" s="395"/>
      <c r="AE43" s="395"/>
      <c r="AF43" s="395"/>
      <c r="AG43" s="395"/>
      <c r="AH43" s="395"/>
      <c r="AI43" s="395"/>
      <c r="AJ43" s="395"/>
      <c r="AK43" s="395"/>
      <c r="AL43" s="395"/>
      <c r="AM43" s="395"/>
      <c r="AN43" s="395"/>
      <c r="AO43" s="395"/>
      <c r="AP43" s="395"/>
      <c r="AQ43" s="395"/>
      <c r="AR43" s="395"/>
      <c r="AS43" s="395"/>
      <c r="AT43" s="395"/>
      <c r="AU43" s="395"/>
      <c r="AV43" s="395"/>
      <c r="AW43" s="395"/>
      <c r="AX43" s="395"/>
      <c r="AY43" s="395"/>
      <c r="AZ43" s="395"/>
      <c r="BA43" s="395"/>
      <c r="BB43" s="395"/>
      <c r="BC43" s="395"/>
      <c r="BD43" s="395"/>
      <c r="BE43" s="395"/>
      <c r="BF43" s="395"/>
      <c r="BG43" s="395"/>
      <c r="BH43" s="395"/>
      <c r="BI43" s="395"/>
      <c r="BJ43" s="395"/>
      <c r="BK43" s="395"/>
      <c r="BL43" s="395"/>
      <c r="BM43" s="395"/>
      <c r="BN43" s="395"/>
      <c r="BO43" s="395"/>
      <c r="BP43" s="395"/>
      <c r="BQ43" s="395"/>
      <c r="BR43" s="395"/>
      <c r="BS43" s="395"/>
      <c r="BT43" s="395"/>
      <c r="BU43" s="395"/>
      <c r="BV43" s="395"/>
      <c r="BW43" s="395"/>
      <c r="BX43" s="395"/>
      <c r="BY43" s="395"/>
      <c r="BZ43" s="395"/>
      <c r="CA43" s="395"/>
      <c r="CB43" s="395"/>
      <c r="CC43" s="395"/>
      <c r="CD43" s="395"/>
      <c r="CE43" s="395"/>
      <c r="CF43" s="395"/>
      <c r="CG43" s="395"/>
      <c r="CH43" s="395"/>
      <c r="CI43" s="395"/>
      <c r="CJ43" s="395"/>
      <c r="CK43" s="395"/>
      <c r="CL43" s="395"/>
      <c r="CM43" s="395"/>
      <c r="CN43" s="395"/>
      <c r="CO43" s="395"/>
      <c r="CP43" s="395"/>
      <c r="CQ43" s="395"/>
      <c r="CR43" s="395"/>
      <c r="CS43" s="395"/>
      <c r="CT43" s="395"/>
      <c r="CU43" s="395"/>
      <c r="CV43" s="395"/>
      <c r="CW43" s="395"/>
      <c r="CX43" s="395"/>
      <c r="CY43" s="395"/>
      <c r="CZ43" s="395"/>
      <c r="DA43" s="395"/>
      <c r="DB43" s="395"/>
      <c r="DC43" s="395"/>
      <c r="DD43" s="395"/>
      <c r="DE43" s="395"/>
      <c r="DF43" s="395"/>
      <c r="DG43" s="395"/>
      <c r="DH43" s="395"/>
      <c r="DI43" s="395"/>
      <c r="DJ43" s="395"/>
      <c r="DK43" s="395"/>
      <c r="DL43" s="395"/>
      <c r="DM43" s="395"/>
      <c r="DN43" s="395"/>
      <c r="DO43" s="395"/>
      <c r="DP43" s="395"/>
      <c r="DQ43" s="395"/>
      <c r="DR43" s="395"/>
      <c r="DS43" s="395"/>
      <c r="DT43" s="395"/>
      <c r="DU43" s="395"/>
      <c r="DV43" s="395"/>
      <c r="DW43" s="395"/>
      <c r="DX43" s="395"/>
      <c r="DY43" s="395"/>
      <c r="DZ43" s="395"/>
      <c r="EA43" s="395"/>
      <c r="EB43" s="395"/>
      <c r="EC43" s="395"/>
      <c r="ED43" s="395"/>
      <c r="EE43" s="395"/>
      <c r="EF43" s="395"/>
      <c r="EG43" s="395"/>
      <c r="EH43" s="395"/>
      <c r="EI43" s="395"/>
      <c r="EJ43" s="395"/>
      <c r="EK43" s="395"/>
      <c r="EL43" s="395"/>
      <c r="EM43" s="395"/>
      <c r="EN43" s="395"/>
      <c r="EO43" s="395"/>
      <c r="EP43" s="395"/>
      <c r="EQ43" s="395"/>
      <c r="ER43" s="395"/>
      <c r="ES43" s="395"/>
      <c r="ET43" s="395"/>
      <c r="EU43" s="395"/>
      <c r="EV43" s="395"/>
      <c r="EW43" s="395"/>
      <c r="EX43" s="395"/>
      <c r="EY43" s="395"/>
      <c r="EZ43" s="395"/>
      <c r="FA43" s="395"/>
      <c r="FB43" s="395"/>
      <c r="FC43" s="395"/>
      <c r="FD43" s="395"/>
      <c r="FE43" s="395"/>
      <c r="FF43" s="395"/>
      <c r="FG43" s="395"/>
      <c r="FH43" s="395"/>
      <c r="FI43" s="395"/>
      <c r="FJ43" s="395"/>
      <c r="FK43" s="395"/>
      <c r="FL43" s="395"/>
      <c r="FM43" s="395"/>
      <c r="FN43" s="395"/>
      <c r="FO43" s="395"/>
      <c r="FP43" s="395"/>
      <c r="FQ43" s="395"/>
      <c r="FR43" s="395"/>
      <c r="FS43" s="395"/>
      <c r="FT43" s="395"/>
      <c r="FU43" s="395"/>
      <c r="FV43" s="395"/>
      <c r="FW43" s="395"/>
      <c r="FX43" s="395"/>
      <c r="FY43" s="395"/>
      <c r="FZ43" s="395"/>
      <c r="GA43" s="395"/>
      <c r="GB43" s="395"/>
      <c r="GC43" s="395"/>
      <c r="GD43" s="395"/>
      <c r="GE43" s="395"/>
      <c r="GF43" s="395"/>
      <c r="GG43" s="395"/>
      <c r="GH43" s="395"/>
      <c r="GI43" s="395"/>
      <c r="GJ43" s="395"/>
      <c r="GK43" s="395"/>
      <c r="GL43" s="395"/>
      <c r="GM43" s="395"/>
      <c r="GN43" s="395"/>
      <c r="GO43" s="395"/>
      <c r="GP43" s="395"/>
      <c r="GQ43" s="395"/>
      <c r="GR43" s="395"/>
      <c r="GS43" s="395"/>
      <c r="GT43" s="395"/>
      <c r="GU43" s="395"/>
      <c r="GV43" s="395"/>
      <c r="GW43" s="395"/>
      <c r="GX43" s="395"/>
      <c r="GY43" s="395"/>
      <c r="GZ43" s="395"/>
      <c r="HA43" s="395"/>
      <c r="HB43" s="395"/>
      <c r="HC43" s="395"/>
      <c r="HD43" s="395"/>
      <c r="HE43" s="395"/>
      <c r="HF43" s="395"/>
      <c r="HG43" s="395"/>
      <c r="HH43" s="395"/>
      <c r="HI43" s="395"/>
      <c r="HJ43" s="395"/>
      <c r="HK43" s="395"/>
      <c r="HL43" s="395"/>
      <c r="HM43" s="395"/>
      <c r="HN43" s="395"/>
      <c r="HO43" s="395"/>
      <c r="HP43" s="395"/>
      <c r="HQ43" s="395"/>
      <c r="HR43" s="395"/>
      <c r="HS43" s="395"/>
      <c r="HT43" s="395"/>
      <c r="HU43" s="395"/>
      <c r="HV43" s="395"/>
      <c r="HW43" s="395"/>
      <c r="HX43" s="395"/>
      <c r="HY43" s="395"/>
      <c r="HZ43" s="395"/>
      <c r="IA43" s="395"/>
      <c r="IB43" s="395"/>
      <c r="IC43" s="395"/>
      <c r="ID43" s="395"/>
      <c r="IE43" s="395"/>
      <c r="IF43" s="395"/>
      <c r="IG43" s="395"/>
      <c r="IH43" s="395"/>
      <c r="II43" s="395"/>
      <c r="IJ43" s="395"/>
      <c r="IK43" s="395"/>
      <c r="IL43" s="395"/>
      <c r="IM43" s="395"/>
      <c r="IN43" s="395"/>
      <c r="IO43" s="395"/>
      <c r="IP43" s="395"/>
      <c r="IQ43" s="395"/>
      <c r="IR43" s="395"/>
      <c r="IS43" s="395"/>
      <c r="IT43" s="395"/>
      <c r="IU43" s="395"/>
      <c r="IV43" s="395"/>
      <c r="IW43" s="395"/>
      <c r="IX43" s="395"/>
      <c r="IY43" s="395"/>
      <c r="IZ43" s="395"/>
      <c r="JA43" s="395"/>
      <c r="JB43" s="395"/>
      <c r="JC43" s="395"/>
      <c r="JD43" s="395"/>
      <c r="JE43" s="395"/>
      <c r="JF43" s="395"/>
      <c r="JG43" s="395"/>
      <c r="JH43" s="395"/>
      <c r="JI43" s="395"/>
      <c r="JJ43" s="395"/>
      <c r="JK43" s="395"/>
      <c r="JL43" s="395"/>
      <c r="JM43" s="395"/>
      <c r="JN43" s="395"/>
      <c r="JO43" s="395"/>
      <c r="JP43" s="395"/>
      <c r="JQ43" s="395"/>
      <c r="JR43" s="395"/>
      <c r="JS43" s="395"/>
      <c r="JT43" s="395"/>
      <c r="JU43" s="395"/>
      <c r="JV43" s="395"/>
      <c r="JW43" s="395"/>
      <c r="JX43" s="395"/>
      <c r="JY43" s="395"/>
      <c r="JZ43" s="395"/>
      <c r="KA43" s="395"/>
      <c r="KB43" s="395"/>
      <c r="KC43" s="395"/>
      <c r="KD43" s="395"/>
      <c r="KE43" s="395"/>
      <c r="KF43" s="395"/>
      <c r="KG43" s="395"/>
      <c r="KH43" s="395"/>
      <c r="KI43" s="395"/>
      <c r="KJ43" s="395"/>
      <c r="KK43" s="395"/>
      <c r="KL43" s="395"/>
      <c r="KM43" s="395"/>
      <c r="KN43" s="395"/>
      <c r="KO43" s="395"/>
      <c r="KP43" s="395"/>
      <c r="KQ43" s="395"/>
      <c r="KR43" s="395"/>
      <c r="KS43" s="395"/>
      <c r="KT43" s="395"/>
      <c r="KU43" s="395"/>
      <c r="KV43" s="395"/>
      <c r="KW43" s="395"/>
      <c r="KX43" s="395"/>
      <c r="KY43" s="395"/>
      <c r="KZ43" s="395"/>
      <c r="LA43" s="395"/>
      <c r="LB43" s="395"/>
      <c r="LC43" s="395"/>
      <c r="LD43" s="395"/>
      <c r="LE43" s="395"/>
      <c r="LF43" s="395"/>
      <c r="LG43" s="395"/>
      <c r="LH43" s="395"/>
      <c r="LI43" s="395"/>
      <c r="LJ43" s="395"/>
      <c r="LK43" s="395"/>
      <c r="LL43" s="395"/>
      <c r="LM43" s="395"/>
      <c r="LN43" s="395"/>
      <c r="LO43" s="395"/>
      <c r="LP43" s="395"/>
      <c r="LQ43" s="395"/>
      <c r="LR43" s="395"/>
      <c r="LS43" s="395"/>
      <c r="LT43" s="395"/>
      <c r="LU43" s="395"/>
      <c r="LV43" s="395"/>
      <c r="LW43" s="395"/>
      <c r="LX43" s="395"/>
      <c r="LY43" s="395"/>
      <c r="LZ43" s="395"/>
      <c r="MA43" s="395"/>
      <c r="MB43" s="395"/>
      <c r="MC43" s="395"/>
      <c r="MD43" s="395"/>
      <c r="ME43" s="395"/>
      <c r="MF43" s="395"/>
      <c r="MG43" s="395"/>
      <c r="MH43" s="395"/>
      <c r="MI43" s="395"/>
      <c r="MJ43" s="395"/>
      <c r="MK43" s="395"/>
      <c r="ML43" s="395"/>
      <c r="MM43" s="395"/>
      <c r="MN43" s="395"/>
      <c r="MO43" s="395"/>
      <c r="MP43" s="395"/>
      <c r="MQ43" s="395"/>
      <c r="MR43" s="395"/>
      <c r="MS43" s="395"/>
      <c r="MT43" s="395"/>
      <c r="MU43" s="395"/>
      <c r="MV43" s="395"/>
      <c r="MW43" s="395"/>
      <c r="MX43" s="395"/>
      <c r="MY43" s="395"/>
      <c r="MZ43" s="395"/>
      <c r="NA43" s="395"/>
      <c r="NB43" s="395"/>
      <c r="NC43" s="395"/>
      <c r="ND43" s="395"/>
      <c r="NE43" s="395"/>
      <c r="NF43" s="395"/>
      <c r="NG43" s="395"/>
      <c r="NH43" s="395"/>
      <c r="NI43" s="395"/>
      <c r="NJ43" s="395"/>
      <c r="NK43" s="395"/>
      <c r="NL43" s="395"/>
      <c r="NM43" s="395"/>
      <c r="NN43" s="395"/>
      <c r="NO43" s="395"/>
      <c r="NP43" s="395"/>
      <c r="NQ43" s="395"/>
      <c r="NR43" s="395"/>
      <c r="NS43" s="395"/>
      <c r="NT43" s="395"/>
      <c r="NU43" s="395"/>
      <c r="NV43" s="395"/>
      <c r="NW43" s="395"/>
      <c r="NX43" s="395"/>
      <c r="NY43" s="395"/>
      <c r="NZ43" s="395"/>
      <c r="OA43" s="395"/>
      <c r="OB43" s="395"/>
      <c r="OC43" s="395"/>
      <c r="OD43" s="395"/>
      <c r="OE43" s="395"/>
      <c r="OF43" s="395"/>
      <c r="OG43" s="395"/>
      <c r="OH43" s="395"/>
      <c r="OI43" s="395"/>
      <c r="OJ43" s="395"/>
      <c r="OK43" s="395"/>
      <c r="OL43" s="395"/>
      <c r="OM43" s="395"/>
      <c r="ON43" s="395"/>
      <c r="OO43" s="395"/>
      <c r="OP43" s="395"/>
      <c r="OQ43" s="395"/>
      <c r="OR43" s="395"/>
      <c r="OS43" s="395"/>
      <c r="OT43" s="395"/>
      <c r="OU43" s="395"/>
      <c r="OV43" s="395"/>
      <c r="OW43" s="395"/>
      <c r="OX43" s="395"/>
      <c r="OY43" s="395"/>
      <c r="OZ43" s="395"/>
      <c r="PA43" s="395"/>
      <c r="PB43" s="395"/>
      <c r="PC43" s="395"/>
      <c r="PD43" s="395"/>
      <c r="PE43" s="395"/>
      <c r="PF43" s="395"/>
      <c r="PG43" s="395"/>
      <c r="PH43" s="395"/>
      <c r="PI43" s="395"/>
      <c r="PJ43" s="395"/>
      <c r="PK43" s="395"/>
      <c r="PL43" s="395"/>
      <c r="PM43" s="395"/>
      <c r="PN43" s="395"/>
      <c r="PO43" s="395"/>
      <c r="PP43" s="395"/>
      <c r="PQ43" s="395"/>
      <c r="PR43" s="395"/>
      <c r="PS43" s="395"/>
      <c r="PT43" s="395"/>
      <c r="PU43" s="395"/>
      <c r="PV43" s="395"/>
      <c r="PW43" s="395"/>
      <c r="PX43" s="395"/>
      <c r="PY43" s="395"/>
      <c r="PZ43" s="395"/>
      <c r="QA43" s="395"/>
      <c r="QB43" s="395"/>
      <c r="QC43" s="395"/>
      <c r="QD43" s="395"/>
      <c r="QE43" s="395"/>
      <c r="QF43" s="395"/>
      <c r="QG43" s="395"/>
      <c r="QH43" s="395"/>
      <c r="QI43" s="395"/>
      <c r="QJ43" s="395"/>
      <c r="QK43" s="395"/>
      <c r="QL43" s="395"/>
      <c r="QM43" s="395"/>
      <c r="QN43" s="395"/>
      <c r="QO43" s="395"/>
      <c r="QP43" s="395"/>
      <c r="QQ43" s="395"/>
      <c r="QR43" s="395"/>
      <c r="QS43" s="395"/>
      <c r="QT43" s="395"/>
      <c r="QU43" s="395"/>
      <c r="QV43" s="395"/>
      <c r="QW43" s="395"/>
      <c r="QX43" s="395"/>
      <c r="QY43" s="395"/>
      <c r="QZ43" s="395"/>
      <c r="RA43" s="395"/>
      <c r="RB43" s="395"/>
      <c r="RC43" s="395"/>
      <c r="RD43" s="395"/>
      <c r="RE43" s="395"/>
      <c r="RF43" s="395"/>
      <c r="RG43" s="395"/>
      <c r="RH43" s="395"/>
      <c r="RI43" s="395"/>
      <c r="RJ43" s="395"/>
      <c r="RK43" s="395"/>
      <c r="RL43" s="395"/>
      <c r="RM43" s="395"/>
      <c r="RN43" s="395"/>
      <c r="RO43" s="395"/>
      <c r="RP43" s="395"/>
      <c r="RQ43" s="395"/>
      <c r="RR43" s="395"/>
      <c r="RS43" s="395"/>
      <c r="RT43" s="395"/>
      <c r="RU43" s="395"/>
      <c r="RV43" s="395"/>
      <c r="RW43" s="395"/>
      <c r="RX43" s="395"/>
      <c r="RY43" s="395"/>
      <c r="RZ43" s="395"/>
      <c r="SA43" s="395"/>
      <c r="SB43" s="395"/>
      <c r="SC43" s="395"/>
      <c r="SD43" s="395"/>
      <c r="SE43" s="395"/>
      <c r="SF43" s="395"/>
      <c r="SG43" s="395"/>
      <c r="SH43" s="395"/>
      <c r="SI43" s="395"/>
      <c r="SJ43" s="395"/>
      <c r="SK43" s="395"/>
      <c r="SL43" s="395"/>
      <c r="SM43" s="395"/>
      <c r="SN43" s="395"/>
      <c r="SO43" s="395"/>
      <c r="SP43" s="395"/>
      <c r="SQ43" s="395"/>
      <c r="SR43" s="395"/>
      <c r="SS43" s="395"/>
      <c r="ST43" s="395"/>
      <c r="SU43" s="395"/>
      <c r="SV43" s="395"/>
      <c r="SW43" s="395"/>
      <c r="SX43" s="395"/>
      <c r="SY43" s="395"/>
      <c r="SZ43" s="395"/>
      <c r="TA43" s="395"/>
      <c r="TB43" s="395"/>
      <c r="TC43" s="395"/>
      <c r="TD43" s="395"/>
      <c r="TE43" s="395"/>
      <c r="TF43" s="395"/>
      <c r="TG43" s="395"/>
      <c r="TH43" s="395"/>
      <c r="TI43" s="395"/>
      <c r="TJ43" s="395"/>
      <c r="TK43" s="395"/>
      <c r="TL43" s="395"/>
      <c r="TM43" s="395"/>
      <c r="TN43" s="395"/>
      <c r="TO43" s="395"/>
      <c r="TP43" s="395"/>
      <c r="TQ43" s="395"/>
      <c r="TR43" s="395"/>
      <c r="TS43" s="395"/>
      <c r="TT43" s="395"/>
      <c r="TU43" s="395"/>
      <c r="TV43" s="395"/>
      <c r="TW43" s="395"/>
      <c r="TX43" s="395"/>
      <c r="TY43" s="395"/>
      <c r="TZ43" s="395"/>
      <c r="UA43" s="395"/>
      <c r="UB43" s="395"/>
      <c r="UC43" s="395"/>
      <c r="UD43" s="395"/>
      <c r="UE43" s="395"/>
      <c r="UF43" s="395"/>
      <c r="UG43" s="395"/>
      <c r="UH43" s="395"/>
      <c r="UI43" s="395"/>
      <c r="UJ43" s="395"/>
      <c r="UK43" s="395"/>
      <c r="UL43" s="395"/>
      <c r="UM43" s="395"/>
      <c r="UN43" s="395"/>
      <c r="UO43" s="395"/>
      <c r="UP43" s="395"/>
      <c r="UQ43" s="395"/>
      <c r="UR43" s="395"/>
      <c r="US43" s="395"/>
      <c r="UT43" s="395"/>
      <c r="UU43" s="395"/>
      <c r="UV43" s="395"/>
      <c r="UW43" s="395"/>
      <c r="UX43" s="395"/>
      <c r="UY43" s="395"/>
      <c r="UZ43" s="395"/>
      <c r="VA43" s="395"/>
      <c r="VB43" s="395"/>
      <c r="VC43" s="395"/>
      <c r="VD43" s="395"/>
      <c r="VE43" s="395"/>
      <c r="VF43" s="395"/>
      <c r="VG43" s="395"/>
      <c r="VH43" s="395"/>
      <c r="VI43" s="395"/>
      <c r="VJ43" s="395"/>
      <c r="VK43" s="395"/>
      <c r="VL43" s="395"/>
      <c r="VM43" s="395"/>
      <c r="VN43" s="395"/>
      <c r="VO43" s="395"/>
      <c r="VP43" s="395"/>
      <c r="VQ43" s="395"/>
      <c r="VR43" s="395"/>
      <c r="VS43" s="395"/>
      <c r="VT43" s="395"/>
      <c r="VU43" s="395"/>
      <c r="VV43" s="395"/>
      <c r="VW43" s="395"/>
      <c r="VX43" s="395"/>
      <c r="VY43" s="395"/>
      <c r="VZ43" s="395"/>
      <c r="WA43" s="395"/>
      <c r="WB43" s="395"/>
      <c r="WC43" s="395"/>
      <c r="WD43" s="395"/>
      <c r="WE43" s="395"/>
      <c r="WF43" s="395"/>
      <c r="WG43" s="395"/>
      <c r="WH43" s="395"/>
      <c r="WI43" s="395"/>
      <c r="WJ43" s="395"/>
      <c r="WK43" s="395"/>
      <c r="WL43" s="395"/>
      <c r="WM43" s="395"/>
      <c r="WN43" s="395"/>
      <c r="WO43" s="395"/>
      <c r="WP43" s="395"/>
      <c r="WQ43" s="395"/>
      <c r="WR43" s="395"/>
      <c r="WS43" s="395"/>
      <c r="WT43" s="395"/>
      <c r="WU43" s="395"/>
      <c r="WV43" s="395"/>
      <c r="WW43" s="395"/>
      <c r="WX43" s="395"/>
      <c r="WY43" s="395"/>
      <c r="WZ43" s="395"/>
      <c r="XA43" s="395"/>
      <c r="XB43" s="395"/>
      <c r="XC43" s="395"/>
      <c r="XD43" s="395"/>
      <c r="XE43" s="395"/>
      <c r="XF43" s="395"/>
      <c r="XG43" s="395"/>
      <c r="XH43" s="395"/>
      <c r="XI43" s="395"/>
      <c r="XJ43" s="395"/>
      <c r="XK43" s="395"/>
      <c r="XL43" s="395"/>
      <c r="XM43" s="395"/>
      <c r="XN43" s="395"/>
      <c r="XO43" s="395"/>
      <c r="XP43" s="395"/>
      <c r="XQ43" s="395"/>
      <c r="XR43" s="395"/>
      <c r="XS43" s="395"/>
      <c r="XT43" s="395"/>
      <c r="XU43" s="395"/>
      <c r="XV43" s="395"/>
      <c r="XW43" s="395"/>
      <c r="XX43" s="395"/>
      <c r="XY43" s="395"/>
      <c r="XZ43" s="395"/>
      <c r="YA43" s="395"/>
      <c r="YB43" s="395"/>
      <c r="YC43" s="395"/>
      <c r="YD43" s="395"/>
      <c r="YE43" s="395"/>
      <c r="YF43" s="395"/>
      <c r="YG43" s="395"/>
      <c r="YH43" s="395"/>
      <c r="YI43" s="395"/>
      <c r="YJ43" s="395"/>
      <c r="YK43" s="395"/>
      <c r="YL43" s="395"/>
      <c r="YM43" s="395"/>
      <c r="YN43" s="395"/>
      <c r="YO43" s="395"/>
      <c r="YP43" s="395"/>
      <c r="YQ43" s="395"/>
    </row>
    <row r="44" spans="1:667" ht="31.5">
      <c r="A44" s="828">
        <v>6020200</v>
      </c>
      <c r="B44" s="825"/>
      <c r="C44" s="398" t="s">
        <v>138</v>
      </c>
      <c r="D44" s="771"/>
      <c r="E44" s="403"/>
      <c r="F44" s="398"/>
      <c r="G44" s="398" t="s">
        <v>119</v>
      </c>
      <c r="H44" s="820" t="s">
        <v>113</v>
      </c>
      <c r="I44" s="387"/>
      <c r="J44" s="395"/>
      <c r="K44" s="395"/>
      <c r="L44" s="395"/>
      <c r="M44" s="395"/>
      <c r="N44" s="395"/>
      <c r="O44" s="395"/>
      <c r="P44" s="395"/>
      <c r="Q44" s="395"/>
      <c r="R44" s="395"/>
      <c r="S44" s="395"/>
      <c r="T44" s="395"/>
      <c r="U44" s="395"/>
      <c r="V44" s="395"/>
      <c r="W44" s="395"/>
      <c r="X44" s="395"/>
      <c r="Y44" s="395"/>
      <c r="Z44" s="395"/>
      <c r="AA44" s="395"/>
      <c r="AB44" s="395"/>
      <c r="AC44" s="395"/>
      <c r="AD44" s="395"/>
      <c r="AE44" s="395"/>
      <c r="AF44" s="395"/>
      <c r="AG44" s="395"/>
      <c r="AH44" s="395"/>
      <c r="AI44" s="395"/>
      <c r="AJ44" s="395"/>
      <c r="AK44" s="395"/>
      <c r="AL44" s="395"/>
      <c r="AM44" s="395"/>
      <c r="AN44" s="395"/>
      <c r="AO44" s="395"/>
      <c r="AP44" s="395"/>
      <c r="AQ44" s="395"/>
      <c r="AR44" s="395"/>
      <c r="AS44" s="395"/>
      <c r="AT44" s="395"/>
      <c r="AU44" s="395"/>
      <c r="AV44" s="395"/>
      <c r="AW44" s="395"/>
      <c r="AX44" s="395"/>
      <c r="AY44" s="395"/>
      <c r="AZ44" s="395"/>
      <c r="BA44" s="395"/>
      <c r="BB44" s="395"/>
      <c r="BC44" s="395"/>
      <c r="BD44" s="395"/>
      <c r="BE44" s="395"/>
      <c r="BF44" s="395"/>
      <c r="BG44" s="395"/>
      <c r="BH44" s="395"/>
      <c r="BI44" s="395"/>
      <c r="BJ44" s="395"/>
      <c r="BK44" s="395"/>
      <c r="BL44" s="395"/>
      <c r="BM44" s="395"/>
      <c r="BN44" s="395"/>
      <c r="BO44" s="395"/>
      <c r="BP44" s="395"/>
      <c r="BQ44" s="395"/>
      <c r="BR44" s="395"/>
      <c r="BS44" s="395"/>
      <c r="BT44" s="395"/>
      <c r="BU44" s="395"/>
      <c r="BV44" s="395"/>
      <c r="BW44" s="395"/>
      <c r="BX44" s="395"/>
      <c r="BY44" s="395"/>
      <c r="BZ44" s="395"/>
      <c r="CA44" s="395"/>
      <c r="CB44" s="395"/>
      <c r="CC44" s="395"/>
      <c r="CD44" s="395"/>
      <c r="CE44" s="395"/>
      <c r="CF44" s="395"/>
      <c r="CG44" s="395"/>
      <c r="CH44" s="395"/>
      <c r="CI44" s="395"/>
      <c r="CJ44" s="395"/>
      <c r="CK44" s="395"/>
      <c r="CL44" s="395"/>
      <c r="CM44" s="395"/>
      <c r="CN44" s="395"/>
      <c r="CO44" s="395"/>
      <c r="CP44" s="395"/>
      <c r="CQ44" s="395"/>
      <c r="CR44" s="395"/>
      <c r="CS44" s="395"/>
      <c r="CT44" s="395"/>
      <c r="CU44" s="395"/>
      <c r="CV44" s="395"/>
      <c r="CW44" s="395"/>
      <c r="CX44" s="395"/>
      <c r="CY44" s="395"/>
      <c r="CZ44" s="395"/>
      <c r="DA44" s="395"/>
      <c r="DB44" s="395"/>
      <c r="DC44" s="395"/>
      <c r="DD44" s="395"/>
      <c r="DE44" s="395"/>
      <c r="DF44" s="395"/>
      <c r="DG44" s="395"/>
      <c r="DH44" s="395"/>
      <c r="DI44" s="395"/>
      <c r="DJ44" s="395"/>
      <c r="DK44" s="395"/>
      <c r="DL44" s="395"/>
      <c r="DM44" s="395"/>
      <c r="DN44" s="395"/>
      <c r="DO44" s="395"/>
      <c r="DP44" s="395"/>
      <c r="DQ44" s="395"/>
      <c r="DR44" s="395"/>
      <c r="DS44" s="395"/>
      <c r="DT44" s="395"/>
      <c r="DU44" s="395"/>
      <c r="DV44" s="395"/>
      <c r="DW44" s="395"/>
      <c r="DX44" s="395"/>
      <c r="DY44" s="395"/>
      <c r="DZ44" s="395"/>
      <c r="EA44" s="395"/>
      <c r="EB44" s="395"/>
      <c r="EC44" s="395"/>
      <c r="ED44" s="395"/>
      <c r="EE44" s="395"/>
      <c r="EF44" s="395"/>
      <c r="EG44" s="395"/>
      <c r="EH44" s="395"/>
      <c r="EI44" s="395"/>
      <c r="EJ44" s="395"/>
      <c r="EK44" s="395"/>
      <c r="EL44" s="395"/>
      <c r="EM44" s="395"/>
      <c r="EN44" s="395"/>
      <c r="EO44" s="395"/>
      <c r="EP44" s="395"/>
      <c r="EQ44" s="395"/>
      <c r="ER44" s="395"/>
      <c r="ES44" s="395"/>
      <c r="ET44" s="395"/>
      <c r="EU44" s="395"/>
      <c r="EV44" s="395"/>
      <c r="EW44" s="395"/>
      <c r="EX44" s="395"/>
      <c r="EY44" s="395"/>
      <c r="EZ44" s="395"/>
      <c r="FA44" s="395"/>
      <c r="FB44" s="395"/>
      <c r="FC44" s="395"/>
      <c r="FD44" s="395"/>
      <c r="FE44" s="395"/>
      <c r="FF44" s="395"/>
      <c r="FG44" s="395"/>
      <c r="FH44" s="395"/>
      <c r="FI44" s="395"/>
      <c r="FJ44" s="395"/>
      <c r="FK44" s="395"/>
      <c r="FL44" s="395"/>
      <c r="FM44" s="395"/>
      <c r="FN44" s="395"/>
      <c r="FO44" s="395"/>
      <c r="FP44" s="395"/>
      <c r="FQ44" s="395"/>
      <c r="FR44" s="395"/>
      <c r="FS44" s="395"/>
      <c r="FT44" s="395"/>
      <c r="FU44" s="395"/>
      <c r="FV44" s="395"/>
      <c r="FW44" s="395"/>
      <c r="FX44" s="395"/>
      <c r="FY44" s="395"/>
      <c r="FZ44" s="395"/>
      <c r="GA44" s="395"/>
      <c r="GB44" s="395"/>
      <c r="GC44" s="395"/>
      <c r="GD44" s="395"/>
      <c r="GE44" s="395"/>
      <c r="GF44" s="395"/>
      <c r="GG44" s="395"/>
      <c r="GH44" s="395"/>
      <c r="GI44" s="395"/>
      <c r="GJ44" s="395"/>
      <c r="GK44" s="395"/>
      <c r="GL44" s="395"/>
      <c r="GM44" s="395"/>
      <c r="GN44" s="395"/>
      <c r="GO44" s="395"/>
      <c r="GP44" s="395"/>
      <c r="GQ44" s="395"/>
      <c r="GR44" s="395"/>
      <c r="GS44" s="395"/>
      <c r="GT44" s="395"/>
      <c r="GU44" s="395"/>
      <c r="GV44" s="395"/>
      <c r="GW44" s="395"/>
      <c r="GX44" s="395"/>
      <c r="GY44" s="395"/>
      <c r="GZ44" s="395"/>
      <c r="HA44" s="395"/>
      <c r="HB44" s="395"/>
      <c r="HC44" s="395"/>
      <c r="HD44" s="395"/>
      <c r="HE44" s="395"/>
      <c r="HF44" s="395"/>
      <c r="HG44" s="395"/>
      <c r="HH44" s="395"/>
      <c r="HI44" s="395"/>
      <c r="HJ44" s="395"/>
      <c r="HK44" s="395"/>
      <c r="HL44" s="395"/>
      <c r="HM44" s="395"/>
      <c r="HN44" s="395"/>
      <c r="HO44" s="395"/>
      <c r="HP44" s="395"/>
      <c r="HQ44" s="395"/>
      <c r="HR44" s="395"/>
      <c r="HS44" s="395"/>
      <c r="HT44" s="395"/>
      <c r="HU44" s="395"/>
      <c r="HV44" s="395"/>
      <c r="HW44" s="395"/>
      <c r="HX44" s="395"/>
      <c r="HY44" s="395"/>
      <c r="HZ44" s="395"/>
      <c r="IA44" s="395"/>
      <c r="IB44" s="395"/>
      <c r="IC44" s="395"/>
      <c r="ID44" s="395"/>
      <c r="IE44" s="395"/>
      <c r="IF44" s="395"/>
      <c r="IG44" s="395"/>
      <c r="IH44" s="395"/>
      <c r="II44" s="395"/>
      <c r="IJ44" s="395"/>
      <c r="IK44" s="395"/>
      <c r="IL44" s="395"/>
      <c r="IM44" s="395"/>
      <c r="IN44" s="395"/>
      <c r="IO44" s="395"/>
      <c r="IP44" s="395"/>
      <c r="IQ44" s="395"/>
      <c r="IR44" s="395"/>
      <c r="IS44" s="395"/>
      <c r="IT44" s="395"/>
      <c r="IU44" s="395"/>
      <c r="IV44" s="395"/>
      <c r="IW44" s="395"/>
      <c r="IX44" s="395"/>
      <c r="IY44" s="395"/>
      <c r="IZ44" s="395"/>
      <c r="JA44" s="395"/>
      <c r="JB44" s="395"/>
      <c r="JC44" s="395"/>
      <c r="JD44" s="395"/>
      <c r="JE44" s="395"/>
      <c r="JF44" s="395"/>
      <c r="JG44" s="395"/>
      <c r="JH44" s="395"/>
      <c r="JI44" s="395"/>
      <c r="JJ44" s="395"/>
      <c r="JK44" s="395"/>
      <c r="JL44" s="395"/>
      <c r="JM44" s="395"/>
      <c r="JN44" s="395"/>
      <c r="JO44" s="395"/>
      <c r="JP44" s="395"/>
      <c r="JQ44" s="395"/>
      <c r="JR44" s="395"/>
      <c r="JS44" s="395"/>
      <c r="JT44" s="395"/>
      <c r="JU44" s="395"/>
      <c r="JV44" s="395"/>
      <c r="JW44" s="395"/>
      <c r="JX44" s="395"/>
      <c r="JY44" s="395"/>
      <c r="JZ44" s="395"/>
      <c r="KA44" s="395"/>
      <c r="KB44" s="395"/>
      <c r="KC44" s="395"/>
      <c r="KD44" s="395"/>
      <c r="KE44" s="395"/>
      <c r="KF44" s="395"/>
      <c r="KG44" s="395"/>
      <c r="KH44" s="395"/>
      <c r="KI44" s="395"/>
      <c r="KJ44" s="395"/>
      <c r="KK44" s="395"/>
      <c r="KL44" s="395"/>
      <c r="KM44" s="395"/>
      <c r="KN44" s="395"/>
      <c r="KO44" s="395"/>
      <c r="KP44" s="395"/>
      <c r="KQ44" s="395"/>
      <c r="KR44" s="395"/>
      <c r="KS44" s="395"/>
      <c r="KT44" s="395"/>
      <c r="KU44" s="395"/>
      <c r="KV44" s="395"/>
      <c r="KW44" s="395"/>
      <c r="KX44" s="395"/>
      <c r="KY44" s="395"/>
      <c r="KZ44" s="395"/>
      <c r="LA44" s="395"/>
      <c r="LB44" s="395"/>
      <c r="LC44" s="395"/>
      <c r="LD44" s="395"/>
      <c r="LE44" s="395"/>
      <c r="LF44" s="395"/>
      <c r="LG44" s="395"/>
      <c r="LH44" s="395"/>
      <c r="LI44" s="395"/>
      <c r="LJ44" s="395"/>
      <c r="LK44" s="395"/>
      <c r="LL44" s="395"/>
      <c r="LM44" s="395"/>
      <c r="LN44" s="395"/>
      <c r="LO44" s="395"/>
      <c r="LP44" s="395"/>
      <c r="LQ44" s="395"/>
      <c r="LR44" s="395"/>
      <c r="LS44" s="395"/>
      <c r="LT44" s="395"/>
      <c r="LU44" s="395"/>
      <c r="LV44" s="395"/>
      <c r="LW44" s="395"/>
      <c r="LX44" s="395"/>
      <c r="LY44" s="395"/>
      <c r="LZ44" s="395"/>
      <c r="MA44" s="395"/>
      <c r="MB44" s="395"/>
      <c r="MC44" s="395"/>
      <c r="MD44" s="395"/>
      <c r="ME44" s="395"/>
      <c r="MF44" s="395"/>
      <c r="MG44" s="395"/>
      <c r="MH44" s="395"/>
      <c r="MI44" s="395"/>
      <c r="MJ44" s="395"/>
      <c r="MK44" s="395"/>
      <c r="ML44" s="395"/>
      <c r="MM44" s="395"/>
      <c r="MN44" s="395"/>
      <c r="MO44" s="395"/>
      <c r="MP44" s="395"/>
      <c r="MQ44" s="395"/>
      <c r="MR44" s="395"/>
      <c r="MS44" s="395"/>
      <c r="MT44" s="395"/>
      <c r="MU44" s="395"/>
      <c r="MV44" s="395"/>
      <c r="MW44" s="395"/>
      <c r="MX44" s="395"/>
      <c r="MY44" s="395"/>
      <c r="MZ44" s="395"/>
      <c r="NA44" s="395"/>
      <c r="NB44" s="395"/>
      <c r="NC44" s="395"/>
      <c r="ND44" s="395"/>
      <c r="NE44" s="395"/>
      <c r="NF44" s="395"/>
      <c r="NG44" s="395"/>
      <c r="NH44" s="395"/>
      <c r="NI44" s="395"/>
      <c r="NJ44" s="395"/>
      <c r="NK44" s="395"/>
      <c r="NL44" s="395"/>
      <c r="NM44" s="395"/>
      <c r="NN44" s="395"/>
      <c r="NO44" s="395"/>
      <c r="NP44" s="395"/>
      <c r="NQ44" s="395"/>
      <c r="NR44" s="395"/>
      <c r="NS44" s="395"/>
      <c r="NT44" s="395"/>
      <c r="NU44" s="395"/>
      <c r="NV44" s="395"/>
      <c r="NW44" s="395"/>
      <c r="NX44" s="395"/>
      <c r="NY44" s="395"/>
      <c r="NZ44" s="395"/>
      <c r="OA44" s="395"/>
      <c r="OB44" s="395"/>
      <c r="OC44" s="395"/>
      <c r="OD44" s="395"/>
      <c r="OE44" s="395"/>
      <c r="OF44" s="395"/>
      <c r="OG44" s="395"/>
      <c r="OH44" s="395"/>
      <c r="OI44" s="395"/>
      <c r="OJ44" s="395"/>
      <c r="OK44" s="395"/>
      <c r="OL44" s="395"/>
      <c r="OM44" s="395"/>
      <c r="ON44" s="395"/>
      <c r="OO44" s="395"/>
      <c r="OP44" s="395"/>
      <c r="OQ44" s="395"/>
      <c r="OR44" s="395"/>
      <c r="OS44" s="395"/>
      <c r="OT44" s="395"/>
      <c r="OU44" s="395"/>
      <c r="OV44" s="395"/>
      <c r="OW44" s="395"/>
      <c r="OX44" s="395"/>
      <c r="OY44" s="395"/>
      <c r="OZ44" s="395"/>
      <c r="PA44" s="395"/>
      <c r="PB44" s="395"/>
      <c r="PC44" s="395"/>
      <c r="PD44" s="395"/>
      <c r="PE44" s="395"/>
      <c r="PF44" s="395"/>
      <c r="PG44" s="395"/>
      <c r="PH44" s="395"/>
      <c r="PI44" s="395"/>
      <c r="PJ44" s="395"/>
      <c r="PK44" s="395"/>
      <c r="PL44" s="395"/>
      <c r="PM44" s="395"/>
      <c r="PN44" s="395"/>
      <c r="PO44" s="395"/>
      <c r="PP44" s="395"/>
      <c r="PQ44" s="395"/>
      <c r="PR44" s="395"/>
      <c r="PS44" s="395"/>
      <c r="PT44" s="395"/>
      <c r="PU44" s="395"/>
      <c r="PV44" s="395"/>
      <c r="PW44" s="395"/>
      <c r="PX44" s="395"/>
      <c r="PY44" s="395"/>
      <c r="PZ44" s="395"/>
      <c r="QA44" s="395"/>
      <c r="QB44" s="395"/>
      <c r="QC44" s="395"/>
      <c r="QD44" s="395"/>
      <c r="QE44" s="395"/>
      <c r="QF44" s="395"/>
      <c r="QG44" s="395"/>
      <c r="QH44" s="395"/>
      <c r="QI44" s="395"/>
      <c r="QJ44" s="395"/>
      <c r="QK44" s="395"/>
      <c r="QL44" s="395"/>
      <c r="QM44" s="395"/>
      <c r="QN44" s="395"/>
      <c r="QO44" s="395"/>
      <c r="QP44" s="395"/>
      <c r="QQ44" s="395"/>
      <c r="QR44" s="395"/>
      <c r="QS44" s="395"/>
      <c r="QT44" s="395"/>
      <c r="QU44" s="395"/>
      <c r="QV44" s="395"/>
      <c r="QW44" s="395"/>
      <c r="QX44" s="395"/>
      <c r="QY44" s="395"/>
      <c r="QZ44" s="395"/>
      <c r="RA44" s="395"/>
      <c r="RB44" s="395"/>
      <c r="RC44" s="395"/>
      <c r="RD44" s="395"/>
      <c r="RE44" s="395"/>
      <c r="RF44" s="395"/>
      <c r="RG44" s="395"/>
      <c r="RH44" s="395"/>
      <c r="RI44" s="395"/>
      <c r="RJ44" s="395"/>
      <c r="RK44" s="395"/>
      <c r="RL44" s="395"/>
      <c r="RM44" s="395"/>
      <c r="RN44" s="395"/>
      <c r="RO44" s="395"/>
      <c r="RP44" s="395"/>
      <c r="RQ44" s="395"/>
      <c r="RR44" s="395"/>
      <c r="RS44" s="395"/>
      <c r="RT44" s="395"/>
      <c r="RU44" s="395"/>
      <c r="RV44" s="395"/>
      <c r="RW44" s="395"/>
      <c r="RX44" s="395"/>
      <c r="RY44" s="395"/>
      <c r="RZ44" s="395"/>
      <c r="SA44" s="395"/>
      <c r="SB44" s="395"/>
      <c r="SC44" s="395"/>
      <c r="SD44" s="395"/>
      <c r="SE44" s="395"/>
      <c r="SF44" s="395"/>
      <c r="SG44" s="395"/>
      <c r="SH44" s="395"/>
      <c r="SI44" s="395"/>
      <c r="SJ44" s="395"/>
      <c r="SK44" s="395"/>
      <c r="SL44" s="395"/>
      <c r="SM44" s="395"/>
      <c r="SN44" s="395"/>
      <c r="SO44" s="395"/>
      <c r="SP44" s="395"/>
      <c r="SQ44" s="395"/>
      <c r="SR44" s="395"/>
      <c r="SS44" s="395"/>
      <c r="ST44" s="395"/>
      <c r="SU44" s="395"/>
      <c r="SV44" s="395"/>
      <c r="SW44" s="395"/>
      <c r="SX44" s="395"/>
      <c r="SY44" s="395"/>
      <c r="SZ44" s="395"/>
      <c r="TA44" s="395"/>
      <c r="TB44" s="395"/>
      <c r="TC44" s="395"/>
      <c r="TD44" s="395"/>
      <c r="TE44" s="395"/>
      <c r="TF44" s="395"/>
      <c r="TG44" s="395"/>
      <c r="TH44" s="395"/>
      <c r="TI44" s="395"/>
      <c r="TJ44" s="395"/>
      <c r="TK44" s="395"/>
      <c r="TL44" s="395"/>
      <c r="TM44" s="395"/>
      <c r="TN44" s="395"/>
      <c r="TO44" s="395"/>
      <c r="TP44" s="395"/>
      <c r="TQ44" s="395"/>
      <c r="TR44" s="395"/>
      <c r="TS44" s="395"/>
      <c r="TT44" s="395"/>
      <c r="TU44" s="395"/>
      <c r="TV44" s="395"/>
      <c r="TW44" s="395"/>
      <c r="TX44" s="395"/>
      <c r="TY44" s="395"/>
      <c r="TZ44" s="395"/>
      <c r="UA44" s="395"/>
      <c r="UB44" s="395"/>
      <c r="UC44" s="395"/>
      <c r="UD44" s="395"/>
      <c r="UE44" s="395"/>
      <c r="UF44" s="395"/>
      <c r="UG44" s="395"/>
      <c r="UH44" s="395"/>
      <c r="UI44" s="395"/>
      <c r="UJ44" s="395"/>
      <c r="UK44" s="395"/>
      <c r="UL44" s="395"/>
      <c r="UM44" s="395"/>
      <c r="UN44" s="395"/>
      <c r="UO44" s="395"/>
      <c r="UP44" s="395"/>
      <c r="UQ44" s="395"/>
      <c r="UR44" s="395"/>
      <c r="US44" s="395"/>
      <c r="UT44" s="395"/>
      <c r="UU44" s="395"/>
      <c r="UV44" s="395"/>
      <c r="UW44" s="395"/>
      <c r="UX44" s="395"/>
      <c r="UY44" s="395"/>
      <c r="UZ44" s="395"/>
      <c r="VA44" s="395"/>
      <c r="VB44" s="395"/>
      <c r="VC44" s="395"/>
      <c r="VD44" s="395"/>
      <c r="VE44" s="395"/>
      <c r="VF44" s="395"/>
      <c r="VG44" s="395"/>
      <c r="VH44" s="395"/>
      <c r="VI44" s="395"/>
      <c r="VJ44" s="395"/>
      <c r="VK44" s="395"/>
      <c r="VL44" s="395"/>
      <c r="VM44" s="395"/>
      <c r="VN44" s="395"/>
      <c r="VO44" s="395"/>
      <c r="VP44" s="395"/>
      <c r="VQ44" s="395"/>
      <c r="VR44" s="395"/>
      <c r="VS44" s="395"/>
      <c r="VT44" s="395"/>
      <c r="VU44" s="395"/>
      <c r="VV44" s="395"/>
      <c r="VW44" s="395"/>
      <c r="VX44" s="395"/>
      <c r="VY44" s="395"/>
      <c r="VZ44" s="395"/>
      <c r="WA44" s="395"/>
      <c r="WB44" s="395"/>
      <c r="WC44" s="395"/>
      <c r="WD44" s="395"/>
      <c r="WE44" s="395"/>
      <c r="WF44" s="395"/>
      <c r="WG44" s="395"/>
      <c r="WH44" s="395"/>
      <c r="WI44" s="395"/>
      <c r="WJ44" s="395"/>
      <c r="WK44" s="395"/>
      <c r="WL44" s="395"/>
      <c r="WM44" s="395"/>
      <c r="WN44" s="395"/>
      <c r="WO44" s="395"/>
      <c r="WP44" s="395"/>
      <c r="WQ44" s="395"/>
      <c r="WR44" s="395"/>
      <c r="WS44" s="395"/>
      <c r="WT44" s="395"/>
      <c r="WU44" s="395"/>
      <c r="WV44" s="395"/>
      <c r="WW44" s="395"/>
      <c r="WX44" s="395"/>
      <c r="WY44" s="395"/>
      <c r="WZ44" s="395"/>
      <c r="XA44" s="395"/>
      <c r="XB44" s="395"/>
      <c r="XC44" s="395"/>
      <c r="XD44" s="395"/>
      <c r="XE44" s="395"/>
      <c r="XF44" s="395"/>
      <c r="XG44" s="395"/>
      <c r="XH44" s="395"/>
      <c r="XI44" s="395"/>
      <c r="XJ44" s="395"/>
      <c r="XK44" s="395"/>
      <c r="XL44" s="395"/>
      <c r="XM44" s="395"/>
      <c r="XN44" s="395"/>
      <c r="XO44" s="395"/>
      <c r="XP44" s="395"/>
      <c r="XQ44" s="395"/>
      <c r="XR44" s="395"/>
      <c r="XS44" s="395"/>
      <c r="XT44" s="395"/>
      <c r="XU44" s="395"/>
      <c r="XV44" s="395"/>
      <c r="XW44" s="395"/>
      <c r="XX44" s="395"/>
      <c r="XY44" s="395"/>
      <c r="XZ44" s="395"/>
      <c r="YA44" s="395"/>
      <c r="YB44" s="395"/>
      <c r="YC44" s="395"/>
      <c r="YD44" s="395"/>
      <c r="YE44" s="395"/>
      <c r="YF44" s="395"/>
      <c r="YG44" s="395"/>
      <c r="YH44" s="395"/>
      <c r="YI44" s="395"/>
      <c r="YJ44" s="395"/>
      <c r="YK44" s="395"/>
      <c r="YL44" s="395"/>
      <c r="YM44" s="395"/>
      <c r="YN44" s="395"/>
      <c r="YO44" s="395"/>
      <c r="YP44" s="395"/>
      <c r="YQ44" s="395"/>
    </row>
    <row r="45" spans="1:667" ht="31.5">
      <c r="A45" s="828">
        <v>6021099</v>
      </c>
      <c r="B45" s="398"/>
      <c r="C45" s="398" t="s">
        <v>139</v>
      </c>
      <c r="D45" s="771"/>
      <c r="E45" s="403"/>
      <c r="F45" s="398"/>
      <c r="G45" s="398" t="s">
        <v>119</v>
      </c>
      <c r="H45" s="820" t="s">
        <v>113</v>
      </c>
      <c r="I45" s="387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  <c r="AA45" s="395"/>
      <c r="AB45" s="395"/>
      <c r="AC45" s="395"/>
      <c r="AD45" s="395"/>
      <c r="AE45" s="395"/>
      <c r="AF45" s="395"/>
      <c r="AG45" s="395"/>
      <c r="AH45" s="395"/>
      <c r="AI45" s="395"/>
      <c r="AJ45" s="395"/>
      <c r="AK45" s="395"/>
      <c r="AL45" s="395"/>
      <c r="AM45" s="395"/>
      <c r="AN45" s="395"/>
      <c r="AO45" s="395"/>
      <c r="AP45" s="395"/>
      <c r="AQ45" s="395"/>
      <c r="AR45" s="395"/>
      <c r="AS45" s="395"/>
      <c r="AT45" s="395"/>
      <c r="AU45" s="395"/>
      <c r="AV45" s="395"/>
      <c r="AW45" s="395"/>
      <c r="AX45" s="395"/>
      <c r="AY45" s="395"/>
      <c r="AZ45" s="395"/>
      <c r="BA45" s="395"/>
      <c r="BB45" s="395"/>
      <c r="BC45" s="395"/>
      <c r="BD45" s="395"/>
      <c r="BE45" s="395"/>
      <c r="BF45" s="395"/>
      <c r="BG45" s="395"/>
      <c r="BH45" s="395"/>
      <c r="BI45" s="395"/>
      <c r="BJ45" s="395"/>
      <c r="BK45" s="395"/>
      <c r="BL45" s="395"/>
      <c r="BM45" s="395"/>
      <c r="BN45" s="395"/>
      <c r="BO45" s="395"/>
      <c r="BP45" s="395"/>
      <c r="BQ45" s="395"/>
      <c r="BR45" s="395"/>
      <c r="BS45" s="395"/>
      <c r="BT45" s="395"/>
      <c r="BU45" s="395"/>
      <c r="BV45" s="395"/>
      <c r="BW45" s="395"/>
      <c r="BX45" s="395"/>
      <c r="BY45" s="395"/>
      <c r="BZ45" s="395"/>
      <c r="CA45" s="395"/>
      <c r="CB45" s="395"/>
      <c r="CC45" s="395"/>
      <c r="CD45" s="395"/>
      <c r="CE45" s="395"/>
      <c r="CF45" s="395"/>
      <c r="CG45" s="395"/>
      <c r="CH45" s="395"/>
      <c r="CI45" s="395"/>
      <c r="CJ45" s="395"/>
      <c r="CK45" s="395"/>
      <c r="CL45" s="395"/>
      <c r="CM45" s="395"/>
      <c r="CN45" s="395"/>
      <c r="CO45" s="395"/>
      <c r="CP45" s="395"/>
      <c r="CQ45" s="395"/>
      <c r="CR45" s="395"/>
      <c r="CS45" s="395"/>
      <c r="CT45" s="395"/>
      <c r="CU45" s="395"/>
      <c r="CV45" s="395"/>
      <c r="CW45" s="395"/>
      <c r="CX45" s="395"/>
      <c r="CY45" s="395"/>
      <c r="CZ45" s="395"/>
      <c r="DA45" s="395"/>
      <c r="DB45" s="395"/>
      <c r="DC45" s="395"/>
      <c r="DD45" s="395"/>
      <c r="DE45" s="395"/>
      <c r="DF45" s="395"/>
      <c r="DG45" s="395"/>
      <c r="DH45" s="395"/>
      <c r="DI45" s="395"/>
      <c r="DJ45" s="395"/>
      <c r="DK45" s="395"/>
      <c r="DL45" s="395"/>
      <c r="DM45" s="395"/>
      <c r="DN45" s="395"/>
      <c r="DO45" s="395"/>
      <c r="DP45" s="395"/>
      <c r="DQ45" s="395"/>
      <c r="DR45" s="395"/>
      <c r="DS45" s="395"/>
      <c r="DT45" s="395"/>
      <c r="DU45" s="395"/>
      <c r="DV45" s="395"/>
      <c r="DW45" s="395"/>
      <c r="DX45" s="395"/>
      <c r="DY45" s="395"/>
      <c r="DZ45" s="395"/>
      <c r="EA45" s="395"/>
      <c r="EB45" s="395"/>
      <c r="EC45" s="395"/>
      <c r="ED45" s="395"/>
      <c r="EE45" s="395"/>
      <c r="EF45" s="395"/>
      <c r="EG45" s="395"/>
      <c r="EH45" s="395"/>
      <c r="EI45" s="395"/>
      <c r="EJ45" s="395"/>
      <c r="EK45" s="395"/>
      <c r="EL45" s="395"/>
      <c r="EM45" s="395"/>
      <c r="EN45" s="395"/>
      <c r="EO45" s="395"/>
      <c r="EP45" s="395"/>
      <c r="EQ45" s="395"/>
      <c r="ER45" s="395"/>
      <c r="ES45" s="395"/>
      <c r="ET45" s="395"/>
      <c r="EU45" s="395"/>
      <c r="EV45" s="395"/>
      <c r="EW45" s="395"/>
      <c r="EX45" s="395"/>
      <c r="EY45" s="395"/>
      <c r="EZ45" s="395"/>
      <c r="FA45" s="395"/>
      <c r="FB45" s="395"/>
      <c r="FC45" s="395"/>
      <c r="FD45" s="395"/>
      <c r="FE45" s="395"/>
      <c r="FF45" s="395"/>
      <c r="FG45" s="395"/>
      <c r="FH45" s="395"/>
      <c r="FI45" s="395"/>
      <c r="FJ45" s="395"/>
      <c r="FK45" s="395"/>
      <c r="FL45" s="395"/>
      <c r="FM45" s="395"/>
      <c r="FN45" s="395"/>
      <c r="FO45" s="395"/>
      <c r="FP45" s="395"/>
      <c r="FQ45" s="395"/>
      <c r="FR45" s="395"/>
      <c r="FS45" s="395"/>
      <c r="FT45" s="395"/>
      <c r="FU45" s="395"/>
      <c r="FV45" s="395"/>
      <c r="FW45" s="395"/>
      <c r="FX45" s="395"/>
      <c r="FY45" s="395"/>
      <c r="FZ45" s="395"/>
      <c r="GA45" s="395"/>
      <c r="GB45" s="395"/>
      <c r="GC45" s="395"/>
      <c r="GD45" s="395"/>
      <c r="GE45" s="395"/>
      <c r="GF45" s="395"/>
      <c r="GG45" s="395"/>
      <c r="GH45" s="395"/>
      <c r="GI45" s="395"/>
      <c r="GJ45" s="395"/>
      <c r="GK45" s="395"/>
      <c r="GL45" s="395"/>
      <c r="GM45" s="395"/>
      <c r="GN45" s="395"/>
      <c r="GO45" s="395"/>
      <c r="GP45" s="395"/>
      <c r="GQ45" s="395"/>
      <c r="GR45" s="395"/>
      <c r="GS45" s="395"/>
      <c r="GT45" s="395"/>
      <c r="GU45" s="395"/>
      <c r="GV45" s="395"/>
      <c r="GW45" s="395"/>
      <c r="GX45" s="395"/>
      <c r="GY45" s="395"/>
      <c r="GZ45" s="395"/>
      <c r="HA45" s="395"/>
      <c r="HB45" s="395"/>
      <c r="HC45" s="395"/>
      <c r="HD45" s="395"/>
      <c r="HE45" s="395"/>
      <c r="HF45" s="395"/>
      <c r="HG45" s="395"/>
      <c r="HH45" s="395"/>
      <c r="HI45" s="395"/>
      <c r="HJ45" s="395"/>
      <c r="HK45" s="395"/>
      <c r="HL45" s="395"/>
      <c r="HM45" s="395"/>
      <c r="HN45" s="395"/>
      <c r="HO45" s="395"/>
      <c r="HP45" s="395"/>
      <c r="HQ45" s="395"/>
      <c r="HR45" s="395"/>
      <c r="HS45" s="395"/>
      <c r="HT45" s="395"/>
      <c r="HU45" s="395"/>
      <c r="HV45" s="395"/>
      <c r="HW45" s="395"/>
      <c r="HX45" s="395"/>
      <c r="HY45" s="395"/>
      <c r="HZ45" s="395"/>
      <c r="IA45" s="395"/>
      <c r="IB45" s="395"/>
      <c r="IC45" s="395"/>
      <c r="ID45" s="395"/>
      <c r="IE45" s="395"/>
      <c r="IF45" s="395"/>
      <c r="IG45" s="395"/>
      <c r="IH45" s="395"/>
      <c r="II45" s="395"/>
      <c r="IJ45" s="395"/>
      <c r="IK45" s="395"/>
      <c r="IL45" s="395"/>
      <c r="IM45" s="395"/>
      <c r="IN45" s="395"/>
      <c r="IO45" s="395"/>
      <c r="IP45" s="395"/>
      <c r="IQ45" s="395"/>
      <c r="IR45" s="395"/>
      <c r="IS45" s="395"/>
      <c r="IT45" s="395"/>
      <c r="IU45" s="395"/>
      <c r="IV45" s="395"/>
      <c r="IW45" s="395"/>
      <c r="IX45" s="395"/>
      <c r="IY45" s="395"/>
      <c r="IZ45" s="395"/>
      <c r="JA45" s="395"/>
      <c r="JB45" s="395"/>
      <c r="JC45" s="395"/>
      <c r="JD45" s="395"/>
      <c r="JE45" s="395"/>
      <c r="JF45" s="395"/>
      <c r="JG45" s="395"/>
      <c r="JH45" s="395"/>
      <c r="JI45" s="395"/>
      <c r="JJ45" s="395"/>
      <c r="JK45" s="395"/>
      <c r="JL45" s="395"/>
      <c r="JM45" s="395"/>
      <c r="JN45" s="395"/>
      <c r="JO45" s="395"/>
      <c r="JP45" s="395"/>
      <c r="JQ45" s="395"/>
      <c r="JR45" s="395"/>
      <c r="JS45" s="395"/>
      <c r="JT45" s="395"/>
      <c r="JU45" s="395"/>
      <c r="JV45" s="395"/>
      <c r="JW45" s="395"/>
      <c r="JX45" s="395"/>
      <c r="JY45" s="395"/>
      <c r="JZ45" s="395"/>
      <c r="KA45" s="395"/>
      <c r="KB45" s="395"/>
      <c r="KC45" s="395"/>
      <c r="KD45" s="395"/>
      <c r="KE45" s="395"/>
      <c r="KF45" s="395"/>
      <c r="KG45" s="395"/>
      <c r="KH45" s="395"/>
      <c r="KI45" s="395"/>
      <c r="KJ45" s="395"/>
      <c r="KK45" s="395"/>
      <c r="KL45" s="395"/>
      <c r="KM45" s="395"/>
      <c r="KN45" s="395"/>
      <c r="KO45" s="395"/>
      <c r="KP45" s="395"/>
      <c r="KQ45" s="395"/>
      <c r="KR45" s="395"/>
      <c r="KS45" s="395"/>
      <c r="KT45" s="395"/>
      <c r="KU45" s="395"/>
      <c r="KV45" s="395"/>
      <c r="KW45" s="395"/>
      <c r="KX45" s="395"/>
      <c r="KY45" s="395"/>
      <c r="KZ45" s="395"/>
      <c r="LA45" s="395"/>
      <c r="LB45" s="395"/>
      <c r="LC45" s="395"/>
      <c r="LD45" s="395"/>
      <c r="LE45" s="395"/>
      <c r="LF45" s="395"/>
      <c r="LG45" s="395"/>
      <c r="LH45" s="395"/>
      <c r="LI45" s="395"/>
      <c r="LJ45" s="395"/>
      <c r="LK45" s="395"/>
      <c r="LL45" s="395"/>
      <c r="LM45" s="395"/>
      <c r="LN45" s="395"/>
      <c r="LO45" s="395"/>
      <c r="LP45" s="395"/>
      <c r="LQ45" s="395"/>
      <c r="LR45" s="395"/>
      <c r="LS45" s="395"/>
      <c r="LT45" s="395"/>
      <c r="LU45" s="395"/>
      <c r="LV45" s="395"/>
      <c r="LW45" s="395"/>
      <c r="LX45" s="395"/>
      <c r="LY45" s="395"/>
      <c r="LZ45" s="395"/>
      <c r="MA45" s="395"/>
      <c r="MB45" s="395"/>
      <c r="MC45" s="395"/>
      <c r="MD45" s="395"/>
      <c r="ME45" s="395"/>
      <c r="MF45" s="395"/>
      <c r="MG45" s="395"/>
      <c r="MH45" s="395"/>
      <c r="MI45" s="395"/>
      <c r="MJ45" s="395"/>
      <c r="MK45" s="395"/>
      <c r="ML45" s="395"/>
      <c r="MM45" s="395"/>
      <c r="MN45" s="395"/>
      <c r="MO45" s="395"/>
      <c r="MP45" s="395"/>
      <c r="MQ45" s="395"/>
      <c r="MR45" s="395"/>
      <c r="MS45" s="395"/>
      <c r="MT45" s="395"/>
      <c r="MU45" s="395"/>
      <c r="MV45" s="395"/>
      <c r="MW45" s="395"/>
      <c r="MX45" s="395"/>
      <c r="MY45" s="395"/>
      <c r="MZ45" s="395"/>
      <c r="NA45" s="395"/>
      <c r="NB45" s="395"/>
      <c r="NC45" s="395"/>
      <c r="ND45" s="395"/>
      <c r="NE45" s="395"/>
      <c r="NF45" s="395"/>
      <c r="NG45" s="395"/>
      <c r="NH45" s="395"/>
      <c r="NI45" s="395"/>
      <c r="NJ45" s="395"/>
      <c r="NK45" s="395"/>
      <c r="NL45" s="395"/>
      <c r="NM45" s="395"/>
      <c r="NN45" s="395"/>
      <c r="NO45" s="395"/>
      <c r="NP45" s="395"/>
      <c r="NQ45" s="395"/>
      <c r="NR45" s="395"/>
      <c r="NS45" s="395"/>
      <c r="NT45" s="395"/>
      <c r="NU45" s="395"/>
      <c r="NV45" s="395"/>
      <c r="NW45" s="395"/>
      <c r="NX45" s="395"/>
      <c r="NY45" s="395"/>
      <c r="NZ45" s="395"/>
      <c r="OA45" s="395"/>
      <c r="OB45" s="395"/>
      <c r="OC45" s="395"/>
      <c r="OD45" s="395"/>
      <c r="OE45" s="395"/>
      <c r="OF45" s="395"/>
      <c r="OG45" s="395"/>
      <c r="OH45" s="395"/>
      <c r="OI45" s="395"/>
      <c r="OJ45" s="395"/>
      <c r="OK45" s="395"/>
      <c r="OL45" s="395"/>
      <c r="OM45" s="395"/>
      <c r="ON45" s="395"/>
      <c r="OO45" s="395"/>
      <c r="OP45" s="395"/>
      <c r="OQ45" s="395"/>
      <c r="OR45" s="395"/>
      <c r="OS45" s="395"/>
      <c r="OT45" s="395"/>
      <c r="OU45" s="395"/>
      <c r="OV45" s="395"/>
      <c r="OW45" s="395"/>
      <c r="OX45" s="395"/>
      <c r="OY45" s="395"/>
      <c r="OZ45" s="395"/>
      <c r="PA45" s="395"/>
      <c r="PB45" s="395"/>
      <c r="PC45" s="395"/>
      <c r="PD45" s="395"/>
      <c r="PE45" s="395"/>
      <c r="PF45" s="395"/>
      <c r="PG45" s="395"/>
      <c r="PH45" s="395"/>
      <c r="PI45" s="395"/>
      <c r="PJ45" s="395"/>
      <c r="PK45" s="395"/>
      <c r="PL45" s="395"/>
      <c r="PM45" s="395"/>
      <c r="PN45" s="395"/>
      <c r="PO45" s="395"/>
      <c r="PP45" s="395"/>
      <c r="PQ45" s="395"/>
      <c r="PR45" s="395"/>
      <c r="PS45" s="395"/>
      <c r="PT45" s="395"/>
      <c r="PU45" s="395"/>
      <c r="PV45" s="395"/>
      <c r="PW45" s="395"/>
      <c r="PX45" s="395"/>
      <c r="PY45" s="395"/>
      <c r="PZ45" s="395"/>
      <c r="QA45" s="395"/>
      <c r="QB45" s="395"/>
      <c r="QC45" s="395"/>
      <c r="QD45" s="395"/>
      <c r="QE45" s="395"/>
      <c r="QF45" s="395"/>
      <c r="QG45" s="395"/>
      <c r="QH45" s="395"/>
      <c r="QI45" s="395"/>
      <c r="QJ45" s="395"/>
      <c r="QK45" s="395"/>
      <c r="QL45" s="395"/>
      <c r="QM45" s="395"/>
      <c r="QN45" s="395"/>
      <c r="QO45" s="395"/>
      <c r="QP45" s="395"/>
      <c r="QQ45" s="395"/>
      <c r="QR45" s="395"/>
      <c r="QS45" s="395"/>
      <c r="QT45" s="395"/>
      <c r="QU45" s="395"/>
      <c r="QV45" s="395"/>
      <c r="QW45" s="395"/>
      <c r="QX45" s="395"/>
      <c r="QY45" s="395"/>
      <c r="QZ45" s="395"/>
      <c r="RA45" s="395"/>
      <c r="RB45" s="395"/>
      <c r="RC45" s="395"/>
      <c r="RD45" s="395"/>
      <c r="RE45" s="395"/>
      <c r="RF45" s="395"/>
      <c r="RG45" s="395"/>
      <c r="RH45" s="395"/>
      <c r="RI45" s="395"/>
      <c r="RJ45" s="395"/>
      <c r="RK45" s="395"/>
      <c r="RL45" s="395"/>
      <c r="RM45" s="395"/>
      <c r="RN45" s="395"/>
      <c r="RO45" s="395"/>
      <c r="RP45" s="395"/>
      <c r="RQ45" s="395"/>
      <c r="RR45" s="395"/>
      <c r="RS45" s="395"/>
      <c r="RT45" s="395"/>
      <c r="RU45" s="395"/>
      <c r="RV45" s="395"/>
      <c r="RW45" s="395"/>
      <c r="RX45" s="395"/>
      <c r="RY45" s="395"/>
      <c r="RZ45" s="395"/>
      <c r="SA45" s="395"/>
      <c r="SB45" s="395"/>
      <c r="SC45" s="395"/>
      <c r="SD45" s="395"/>
      <c r="SE45" s="395"/>
      <c r="SF45" s="395"/>
      <c r="SG45" s="395"/>
      <c r="SH45" s="395"/>
      <c r="SI45" s="395"/>
      <c r="SJ45" s="395"/>
      <c r="SK45" s="395"/>
      <c r="SL45" s="395"/>
      <c r="SM45" s="395"/>
      <c r="SN45" s="395"/>
      <c r="SO45" s="395"/>
      <c r="SP45" s="395"/>
      <c r="SQ45" s="395"/>
      <c r="SR45" s="395"/>
      <c r="SS45" s="395"/>
      <c r="ST45" s="395"/>
      <c r="SU45" s="395"/>
      <c r="SV45" s="395"/>
      <c r="SW45" s="395"/>
      <c r="SX45" s="395"/>
      <c r="SY45" s="395"/>
      <c r="SZ45" s="395"/>
      <c r="TA45" s="395"/>
      <c r="TB45" s="395"/>
      <c r="TC45" s="395"/>
      <c r="TD45" s="395"/>
      <c r="TE45" s="395"/>
      <c r="TF45" s="395"/>
      <c r="TG45" s="395"/>
      <c r="TH45" s="395"/>
      <c r="TI45" s="395"/>
      <c r="TJ45" s="395"/>
      <c r="TK45" s="395"/>
      <c r="TL45" s="395"/>
      <c r="TM45" s="395"/>
      <c r="TN45" s="395"/>
      <c r="TO45" s="395"/>
      <c r="TP45" s="395"/>
      <c r="TQ45" s="395"/>
      <c r="TR45" s="395"/>
      <c r="TS45" s="395"/>
      <c r="TT45" s="395"/>
      <c r="TU45" s="395"/>
      <c r="TV45" s="395"/>
      <c r="TW45" s="395"/>
      <c r="TX45" s="395"/>
      <c r="TY45" s="395"/>
      <c r="TZ45" s="395"/>
      <c r="UA45" s="395"/>
      <c r="UB45" s="395"/>
      <c r="UC45" s="395"/>
      <c r="UD45" s="395"/>
      <c r="UE45" s="395"/>
      <c r="UF45" s="395"/>
      <c r="UG45" s="395"/>
      <c r="UH45" s="395"/>
      <c r="UI45" s="395"/>
      <c r="UJ45" s="395"/>
      <c r="UK45" s="395"/>
      <c r="UL45" s="395"/>
      <c r="UM45" s="395"/>
      <c r="UN45" s="395"/>
      <c r="UO45" s="395"/>
      <c r="UP45" s="395"/>
      <c r="UQ45" s="395"/>
      <c r="UR45" s="395"/>
      <c r="US45" s="395"/>
      <c r="UT45" s="395"/>
      <c r="UU45" s="395"/>
      <c r="UV45" s="395"/>
      <c r="UW45" s="395"/>
      <c r="UX45" s="395"/>
      <c r="UY45" s="395"/>
      <c r="UZ45" s="395"/>
      <c r="VA45" s="395"/>
      <c r="VB45" s="395"/>
      <c r="VC45" s="395"/>
      <c r="VD45" s="395"/>
      <c r="VE45" s="395"/>
      <c r="VF45" s="395"/>
      <c r="VG45" s="395"/>
      <c r="VH45" s="395"/>
      <c r="VI45" s="395"/>
      <c r="VJ45" s="395"/>
      <c r="VK45" s="395"/>
      <c r="VL45" s="395"/>
      <c r="VM45" s="395"/>
      <c r="VN45" s="395"/>
      <c r="VO45" s="395"/>
      <c r="VP45" s="395"/>
      <c r="VQ45" s="395"/>
      <c r="VR45" s="395"/>
      <c r="VS45" s="395"/>
      <c r="VT45" s="395"/>
      <c r="VU45" s="395"/>
      <c r="VV45" s="395"/>
      <c r="VW45" s="395"/>
      <c r="VX45" s="395"/>
      <c r="VY45" s="395"/>
      <c r="VZ45" s="395"/>
      <c r="WA45" s="395"/>
      <c r="WB45" s="395"/>
      <c r="WC45" s="395"/>
      <c r="WD45" s="395"/>
      <c r="WE45" s="395"/>
      <c r="WF45" s="395"/>
      <c r="WG45" s="395"/>
      <c r="WH45" s="395"/>
      <c r="WI45" s="395"/>
      <c r="WJ45" s="395"/>
      <c r="WK45" s="395"/>
      <c r="WL45" s="395"/>
      <c r="WM45" s="395"/>
      <c r="WN45" s="395"/>
      <c r="WO45" s="395"/>
      <c r="WP45" s="395"/>
      <c r="WQ45" s="395"/>
      <c r="WR45" s="395"/>
      <c r="WS45" s="395"/>
      <c r="WT45" s="395"/>
      <c r="WU45" s="395"/>
      <c r="WV45" s="395"/>
      <c r="WW45" s="395"/>
      <c r="WX45" s="395"/>
      <c r="WY45" s="395"/>
      <c r="WZ45" s="395"/>
      <c r="XA45" s="395"/>
      <c r="XB45" s="395"/>
      <c r="XC45" s="395"/>
      <c r="XD45" s="395"/>
      <c r="XE45" s="395"/>
      <c r="XF45" s="395"/>
      <c r="XG45" s="395"/>
      <c r="XH45" s="395"/>
      <c r="XI45" s="395"/>
      <c r="XJ45" s="395"/>
      <c r="XK45" s="395"/>
      <c r="XL45" s="395"/>
      <c r="XM45" s="395"/>
      <c r="XN45" s="395"/>
      <c r="XO45" s="395"/>
      <c r="XP45" s="395"/>
      <c r="XQ45" s="395"/>
      <c r="XR45" s="395"/>
      <c r="XS45" s="395"/>
      <c r="XT45" s="395"/>
      <c r="XU45" s="395"/>
      <c r="XV45" s="395"/>
      <c r="XW45" s="395"/>
      <c r="XX45" s="395"/>
      <c r="XY45" s="395"/>
      <c r="XZ45" s="395"/>
      <c r="YA45" s="395"/>
      <c r="YB45" s="395"/>
      <c r="YC45" s="395"/>
      <c r="YD45" s="395"/>
      <c r="YE45" s="395"/>
      <c r="YF45" s="395"/>
      <c r="YG45" s="395"/>
      <c r="YH45" s="395"/>
      <c r="YI45" s="395"/>
      <c r="YJ45" s="395"/>
      <c r="YK45" s="395"/>
      <c r="YL45" s="395"/>
      <c r="YM45" s="395"/>
      <c r="YN45" s="395"/>
      <c r="YO45" s="395"/>
      <c r="YP45" s="395"/>
      <c r="YQ45" s="395"/>
    </row>
    <row r="46" spans="1:667" ht="31.5">
      <c r="A46" s="828">
        <v>6022008</v>
      </c>
      <c r="B46" s="822"/>
      <c r="C46" s="398" t="s">
        <v>140</v>
      </c>
      <c r="D46" s="771"/>
      <c r="E46" s="403"/>
      <c r="F46" s="398"/>
      <c r="G46" s="398" t="s">
        <v>119</v>
      </c>
      <c r="H46" s="820" t="s">
        <v>113</v>
      </c>
      <c r="I46" s="387"/>
      <c r="J46" s="395"/>
      <c r="K46" s="395"/>
      <c r="L46" s="395"/>
      <c r="M46" s="395"/>
      <c r="N46" s="395"/>
      <c r="O46" s="395"/>
      <c r="P46" s="395"/>
      <c r="Q46" s="395"/>
      <c r="R46" s="395"/>
      <c r="S46" s="395"/>
      <c r="T46" s="395"/>
      <c r="U46" s="395"/>
      <c r="V46" s="395"/>
      <c r="W46" s="395"/>
      <c r="X46" s="395"/>
      <c r="Y46" s="395"/>
      <c r="Z46" s="395"/>
      <c r="AA46" s="395"/>
      <c r="AB46" s="395"/>
      <c r="AC46" s="395"/>
      <c r="AD46" s="395"/>
      <c r="AE46" s="395"/>
      <c r="AF46" s="395"/>
      <c r="AG46" s="395"/>
      <c r="AH46" s="395"/>
      <c r="AI46" s="395"/>
      <c r="AJ46" s="395"/>
      <c r="AK46" s="395"/>
      <c r="AL46" s="395"/>
      <c r="AM46" s="395"/>
      <c r="AN46" s="395"/>
      <c r="AO46" s="395"/>
      <c r="AP46" s="395"/>
      <c r="AQ46" s="395"/>
      <c r="AR46" s="395"/>
      <c r="AS46" s="395"/>
      <c r="AT46" s="395"/>
      <c r="AU46" s="395"/>
      <c r="AV46" s="395"/>
      <c r="AW46" s="395"/>
      <c r="AX46" s="395"/>
      <c r="AY46" s="395"/>
      <c r="AZ46" s="395"/>
      <c r="BA46" s="395"/>
      <c r="BB46" s="395"/>
      <c r="BC46" s="395"/>
      <c r="BD46" s="395"/>
      <c r="BE46" s="395"/>
      <c r="BF46" s="395"/>
      <c r="BG46" s="395"/>
      <c r="BH46" s="395"/>
      <c r="BI46" s="395"/>
      <c r="BJ46" s="395"/>
      <c r="BK46" s="395"/>
      <c r="BL46" s="395"/>
      <c r="BM46" s="395"/>
      <c r="BN46" s="395"/>
      <c r="BO46" s="395"/>
      <c r="BP46" s="395"/>
      <c r="BQ46" s="395"/>
      <c r="BR46" s="395"/>
      <c r="BS46" s="395"/>
      <c r="BT46" s="395"/>
      <c r="BU46" s="395"/>
      <c r="BV46" s="395"/>
      <c r="BW46" s="395"/>
      <c r="BX46" s="395"/>
      <c r="BY46" s="395"/>
      <c r="BZ46" s="395"/>
      <c r="CA46" s="395"/>
      <c r="CB46" s="395"/>
      <c r="CC46" s="395"/>
      <c r="CD46" s="395"/>
      <c r="CE46" s="395"/>
      <c r="CF46" s="395"/>
      <c r="CG46" s="395"/>
      <c r="CH46" s="395"/>
      <c r="CI46" s="395"/>
      <c r="CJ46" s="395"/>
      <c r="CK46" s="395"/>
      <c r="CL46" s="395"/>
      <c r="CM46" s="395"/>
      <c r="CN46" s="395"/>
      <c r="CO46" s="395"/>
      <c r="CP46" s="395"/>
      <c r="CQ46" s="395"/>
      <c r="CR46" s="395"/>
      <c r="CS46" s="395"/>
      <c r="CT46" s="395"/>
      <c r="CU46" s="395"/>
      <c r="CV46" s="395"/>
      <c r="CW46" s="395"/>
      <c r="CX46" s="395"/>
      <c r="CY46" s="395"/>
      <c r="CZ46" s="395"/>
      <c r="DA46" s="395"/>
      <c r="DB46" s="395"/>
      <c r="DC46" s="395"/>
      <c r="DD46" s="395"/>
      <c r="DE46" s="395"/>
      <c r="DF46" s="395"/>
      <c r="DG46" s="395"/>
      <c r="DH46" s="395"/>
      <c r="DI46" s="395"/>
      <c r="DJ46" s="395"/>
      <c r="DK46" s="395"/>
      <c r="DL46" s="395"/>
      <c r="DM46" s="395"/>
      <c r="DN46" s="395"/>
      <c r="DO46" s="395"/>
      <c r="DP46" s="395"/>
      <c r="DQ46" s="395"/>
      <c r="DR46" s="395"/>
      <c r="DS46" s="395"/>
      <c r="DT46" s="395"/>
      <c r="DU46" s="395"/>
      <c r="DV46" s="395"/>
      <c r="DW46" s="395"/>
      <c r="DX46" s="395"/>
      <c r="DY46" s="395"/>
      <c r="DZ46" s="395"/>
      <c r="EA46" s="395"/>
      <c r="EB46" s="395"/>
      <c r="EC46" s="395"/>
      <c r="ED46" s="395"/>
      <c r="EE46" s="395"/>
      <c r="EF46" s="395"/>
      <c r="EG46" s="395"/>
      <c r="EH46" s="395"/>
      <c r="EI46" s="395"/>
      <c r="EJ46" s="395"/>
      <c r="EK46" s="395"/>
      <c r="EL46" s="395"/>
      <c r="EM46" s="395"/>
      <c r="EN46" s="395"/>
      <c r="EO46" s="395"/>
      <c r="EP46" s="395"/>
      <c r="EQ46" s="395"/>
      <c r="ER46" s="395"/>
      <c r="ES46" s="395"/>
      <c r="ET46" s="395"/>
      <c r="EU46" s="395"/>
      <c r="EV46" s="395"/>
      <c r="EW46" s="395"/>
      <c r="EX46" s="395"/>
      <c r="EY46" s="395"/>
      <c r="EZ46" s="395"/>
      <c r="FA46" s="395"/>
      <c r="FB46" s="395"/>
      <c r="FC46" s="395"/>
      <c r="FD46" s="395"/>
      <c r="FE46" s="395"/>
      <c r="FF46" s="395"/>
      <c r="FG46" s="395"/>
      <c r="FH46" s="395"/>
      <c r="FI46" s="395"/>
      <c r="FJ46" s="395"/>
      <c r="FK46" s="395"/>
      <c r="FL46" s="395"/>
      <c r="FM46" s="395"/>
      <c r="FN46" s="395"/>
      <c r="FO46" s="395"/>
      <c r="FP46" s="395"/>
      <c r="FQ46" s="395"/>
      <c r="FR46" s="395"/>
      <c r="FS46" s="395"/>
      <c r="FT46" s="395"/>
      <c r="FU46" s="395"/>
      <c r="FV46" s="395"/>
      <c r="FW46" s="395"/>
      <c r="FX46" s="395"/>
      <c r="FY46" s="395"/>
      <c r="FZ46" s="395"/>
      <c r="GA46" s="395"/>
      <c r="GB46" s="395"/>
      <c r="GC46" s="395"/>
      <c r="GD46" s="395"/>
      <c r="GE46" s="395"/>
      <c r="GF46" s="395"/>
      <c r="GG46" s="395"/>
      <c r="GH46" s="395"/>
      <c r="GI46" s="395"/>
      <c r="GJ46" s="395"/>
      <c r="GK46" s="395"/>
      <c r="GL46" s="395"/>
      <c r="GM46" s="395"/>
      <c r="GN46" s="395"/>
      <c r="GO46" s="395"/>
      <c r="GP46" s="395"/>
      <c r="GQ46" s="395"/>
      <c r="GR46" s="395"/>
      <c r="GS46" s="395"/>
      <c r="GT46" s="395"/>
      <c r="GU46" s="395"/>
      <c r="GV46" s="395"/>
      <c r="GW46" s="395"/>
      <c r="GX46" s="395"/>
      <c r="GY46" s="395"/>
      <c r="GZ46" s="395"/>
      <c r="HA46" s="395"/>
      <c r="HB46" s="395"/>
      <c r="HC46" s="395"/>
      <c r="HD46" s="395"/>
      <c r="HE46" s="395"/>
      <c r="HF46" s="395"/>
      <c r="HG46" s="395"/>
      <c r="HH46" s="395"/>
      <c r="HI46" s="395"/>
      <c r="HJ46" s="395"/>
      <c r="HK46" s="395"/>
      <c r="HL46" s="395"/>
      <c r="HM46" s="395"/>
      <c r="HN46" s="395"/>
      <c r="HO46" s="395"/>
      <c r="HP46" s="395"/>
      <c r="HQ46" s="395"/>
      <c r="HR46" s="395"/>
      <c r="HS46" s="395"/>
      <c r="HT46" s="395"/>
      <c r="HU46" s="395"/>
      <c r="HV46" s="395"/>
      <c r="HW46" s="395"/>
      <c r="HX46" s="395"/>
      <c r="HY46" s="395"/>
      <c r="HZ46" s="395"/>
      <c r="IA46" s="395"/>
      <c r="IB46" s="395"/>
      <c r="IC46" s="395"/>
      <c r="ID46" s="395"/>
      <c r="IE46" s="395"/>
      <c r="IF46" s="395"/>
      <c r="IG46" s="395"/>
      <c r="IH46" s="395"/>
      <c r="II46" s="395"/>
      <c r="IJ46" s="395"/>
      <c r="IK46" s="395"/>
      <c r="IL46" s="395"/>
      <c r="IM46" s="395"/>
      <c r="IN46" s="395"/>
      <c r="IO46" s="395"/>
      <c r="IP46" s="395"/>
      <c r="IQ46" s="395"/>
      <c r="IR46" s="395"/>
      <c r="IS46" s="395"/>
      <c r="IT46" s="395"/>
      <c r="IU46" s="395"/>
      <c r="IV46" s="395"/>
      <c r="IW46" s="395"/>
      <c r="IX46" s="395"/>
      <c r="IY46" s="395"/>
      <c r="IZ46" s="395"/>
      <c r="JA46" s="395"/>
      <c r="JB46" s="395"/>
      <c r="JC46" s="395"/>
      <c r="JD46" s="395"/>
      <c r="JE46" s="395"/>
      <c r="JF46" s="395"/>
      <c r="JG46" s="395"/>
      <c r="JH46" s="395"/>
      <c r="JI46" s="395"/>
      <c r="JJ46" s="395"/>
      <c r="JK46" s="395"/>
      <c r="JL46" s="395"/>
      <c r="JM46" s="395"/>
      <c r="JN46" s="395"/>
      <c r="JO46" s="395"/>
      <c r="JP46" s="395"/>
      <c r="JQ46" s="395"/>
      <c r="JR46" s="395"/>
      <c r="JS46" s="395"/>
      <c r="JT46" s="395"/>
      <c r="JU46" s="395"/>
      <c r="JV46" s="395"/>
      <c r="JW46" s="395"/>
      <c r="JX46" s="395"/>
      <c r="JY46" s="395"/>
      <c r="JZ46" s="395"/>
      <c r="KA46" s="395"/>
      <c r="KB46" s="395"/>
      <c r="KC46" s="395"/>
      <c r="KD46" s="395"/>
      <c r="KE46" s="395"/>
      <c r="KF46" s="395"/>
      <c r="KG46" s="395"/>
      <c r="KH46" s="395"/>
      <c r="KI46" s="395"/>
      <c r="KJ46" s="395"/>
      <c r="KK46" s="395"/>
      <c r="KL46" s="395"/>
      <c r="KM46" s="395"/>
      <c r="KN46" s="395"/>
      <c r="KO46" s="395"/>
      <c r="KP46" s="395"/>
      <c r="KQ46" s="395"/>
      <c r="KR46" s="395"/>
      <c r="KS46" s="395"/>
      <c r="KT46" s="395"/>
      <c r="KU46" s="395"/>
      <c r="KV46" s="395"/>
      <c r="KW46" s="395"/>
      <c r="KX46" s="395"/>
      <c r="KY46" s="395"/>
      <c r="KZ46" s="395"/>
      <c r="LA46" s="395"/>
      <c r="LB46" s="395"/>
      <c r="LC46" s="395"/>
      <c r="LD46" s="395"/>
      <c r="LE46" s="395"/>
      <c r="LF46" s="395"/>
      <c r="LG46" s="395"/>
      <c r="LH46" s="395"/>
      <c r="LI46" s="395"/>
      <c r="LJ46" s="395"/>
      <c r="LK46" s="395"/>
      <c r="LL46" s="395"/>
      <c r="LM46" s="395"/>
      <c r="LN46" s="395"/>
      <c r="LO46" s="395"/>
      <c r="LP46" s="395"/>
      <c r="LQ46" s="395"/>
      <c r="LR46" s="395"/>
      <c r="LS46" s="395"/>
      <c r="LT46" s="395"/>
      <c r="LU46" s="395"/>
      <c r="LV46" s="395"/>
      <c r="LW46" s="395"/>
      <c r="LX46" s="395"/>
      <c r="LY46" s="395"/>
      <c r="LZ46" s="395"/>
      <c r="MA46" s="395"/>
      <c r="MB46" s="395"/>
      <c r="MC46" s="395"/>
      <c r="MD46" s="395"/>
      <c r="ME46" s="395"/>
      <c r="MF46" s="395"/>
      <c r="MG46" s="395"/>
      <c r="MH46" s="395"/>
      <c r="MI46" s="395"/>
      <c r="MJ46" s="395"/>
      <c r="MK46" s="395"/>
      <c r="ML46" s="395"/>
      <c r="MM46" s="395"/>
      <c r="MN46" s="395"/>
      <c r="MO46" s="395"/>
      <c r="MP46" s="395"/>
      <c r="MQ46" s="395"/>
      <c r="MR46" s="395"/>
      <c r="MS46" s="395"/>
      <c r="MT46" s="395"/>
      <c r="MU46" s="395"/>
      <c r="MV46" s="395"/>
      <c r="MW46" s="395"/>
      <c r="MX46" s="395"/>
      <c r="MY46" s="395"/>
      <c r="MZ46" s="395"/>
      <c r="NA46" s="395"/>
      <c r="NB46" s="395"/>
      <c r="NC46" s="395"/>
      <c r="ND46" s="395"/>
      <c r="NE46" s="395"/>
      <c r="NF46" s="395"/>
      <c r="NG46" s="395"/>
      <c r="NH46" s="395"/>
      <c r="NI46" s="395"/>
      <c r="NJ46" s="395"/>
      <c r="NK46" s="395"/>
      <c r="NL46" s="395"/>
      <c r="NM46" s="395"/>
      <c r="NN46" s="395"/>
      <c r="NO46" s="395"/>
      <c r="NP46" s="395"/>
      <c r="NQ46" s="395"/>
      <c r="NR46" s="395"/>
      <c r="NS46" s="395"/>
      <c r="NT46" s="395"/>
      <c r="NU46" s="395"/>
      <c r="NV46" s="395"/>
      <c r="NW46" s="395"/>
      <c r="NX46" s="395"/>
      <c r="NY46" s="395"/>
      <c r="NZ46" s="395"/>
      <c r="OA46" s="395"/>
      <c r="OB46" s="395"/>
      <c r="OC46" s="395"/>
      <c r="OD46" s="395"/>
      <c r="OE46" s="395"/>
      <c r="OF46" s="395"/>
      <c r="OG46" s="395"/>
      <c r="OH46" s="395"/>
      <c r="OI46" s="395"/>
      <c r="OJ46" s="395"/>
      <c r="OK46" s="395"/>
      <c r="OL46" s="395"/>
      <c r="OM46" s="395"/>
      <c r="ON46" s="395"/>
      <c r="OO46" s="395"/>
      <c r="OP46" s="395"/>
      <c r="OQ46" s="395"/>
      <c r="OR46" s="395"/>
      <c r="OS46" s="395"/>
      <c r="OT46" s="395"/>
      <c r="OU46" s="395"/>
      <c r="OV46" s="395"/>
      <c r="OW46" s="395"/>
      <c r="OX46" s="395"/>
      <c r="OY46" s="395"/>
      <c r="OZ46" s="395"/>
      <c r="PA46" s="395"/>
      <c r="PB46" s="395"/>
      <c r="PC46" s="395"/>
      <c r="PD46" s="395"/>
      <c r="PE46" s="395"/>
      <c r="PF46" s="395"/>
      <c r="PG46" s="395"/>
      <c r="PH46" s="395"/>
      <c r="PI46" s="395"/>
      <c r="PJ46" s="395"/>
      <c r="PK46" s="395"/>
      <c r="PL46" s="395"/>
      <c r="PM46" s="395"/>
      <c r="PN46" s="395"/>
      <c r="PO46" s="395"/>
      <c r="PP46" s="395"/>
      <c r="PQ46" s="395"/>
      <c r="PR46" s="395"/>
      <c r="PS46" s="395"/>
      <c r="PT46" s="395"/>
      <c r="PU46" s="395"/>
      <c r="PV46" s="395"/>
      <c r="PW46" s="395"/>
      <c r="PX46" s="395"/>
      <c r="PY46" s="395"/>
      <c r="PZ46" s="395"/>
      <c r="QA46" s="395"/>
      <c r="QB46" s="395"/>
      <c r="QC46" s="395"/>
      <c r="QD46" s="395"/>
      <c r="QE46" s="395"/>
      <c r="QF46" s="395"/>
      <c r="QG46" s="395"/>
      <c r="QH46" s="395"/>
      <c r="QI46" s="395"/>
      <c r="QJ46" s="395"/>
      <c r="QK46" s="395"/>
      <c r="QL46" s="395"/>
      <c r="QM46" s="395"/>
      <c r="QN46" s="395"/>
      <c r="QO46" s="395"/>
      <c r="QP46" s="395"/>
      <c r="QQ46" s="395"/>
      <c r="QR46" s="395"/>
      <c r="QS46" s="395"/>
      <c r="QT46" s="395"/>
      <c r="QU46" s="395"/>
      <c r="QV46" s="395"/>
      <c r="QW46" s="395"/>
      <c r="QX46" s="395"/>
      <c r="QY46" s="395"/>
      <c r="QZ46" s="395"/>
      <c r="RA46" s="395"/>
      <c r="RB46" s="395"/>
      <c r="RC46" s="395"/>
      <c r="RD46" s="395"/>
      <c r="RE46" s="395"/>
      <c r="RF46" s="395"/>
      <c r="RG46" s="395"/>
      <c r="RH46" s="395"/>
      <c r="RI46" s="395"/>
      <c r="RJ46" s="395"/>
      <c r="RK46" s="395"/>
      <c r="RL46" s="395"/>
      <c r="RM46" s="395"/>
      <c r="RN46" s="395"/>
      <c r="RO46" s="395"/>
      <c r="RP46" s="395"/>
      <c r="RQ46" s="395"/>
      <c r="RR46" s="395"/>
      <c r="RS46" s="395"/>
      <c r="RT46" s="395"/>
      <c r="RU46" s="395"/>
      <c r="RV46" s="395"/>
      <c r="RW46" s="395"/>
      <c r="RX46" s="395"/>
      <c r="RY46" s="395"/>
      <c r="RZ46" s="395"/>
      <c r="SA46" s="395"/>
      <c r="SB46" s="395"/>
      <c r="SC46" s="395"/>
      <c r="SD46" s="395"/>
      <c r="SE46" s="395"/>
      <c r="SF46" s="395"/>
      <c r="SG46" s="395"/>
      <c r="SH46" s="395"/>
      <c r="SI46" s="395"/>
      <c r="SJ46" s="395"/>
      <c r="SK46" s="395"/>
      <c r="SL46" s="395"/>
      <c r="SM46" s="395"/>
      <c r="SN46" s="395"/>
      <c r="SO46" s="395"/>
      <c r="SP46" s="395"/>
      <c r="SQ46" s="395"/>
      <c r="SR46" s="395"/>
      <c r="SS46" s="395"/>
      <c r="ST46" s="395"/>
      <c r="SU46" s="395"/>
      <c r="SV46" s="395"/>
      <c r="SW46" s="395"/>
      <c r="SX46" s="395"/>
      <c r="SY46" s="395"/>
      <c r="SZ46" s="395"/>
      <c r="TA46" s="395"/>
      <c r="TB46" s="395"/>
      <c r="TC46" s="395"/>
      <c r="TD46" s="395"/>
      <c r="TE46" s="395"/>
      <c r="TF46" s="395"/>
      <c r="TG46" s="395"/>
      <c r="TH46" s="395"/>
      <c r="TI46" s="395"/>
      <c r="TJ46" s="395"/>
      <c r="TK46" s="395"/>
      <c r="TL46" s="395"/>
      <c r="TM46" s="395"/>
      <c r="TN46" s="395"/>
      <c r="TO46" s="395"/>
      <c r="TP46" s="395"/>
      <c r="TQ46" s="395"/>
      <c r="TR46" s="395"/>
      <c r="TS46" s="395"/>
      <c r="TT46" s="395"/>
      <c r="TU46" s="395"/>
      <c r="TV46" s="395"/>
      <c r="TW46" s="395"/>
      <c r="TX46" s="395"/>
      <c r="TY46" s="395"/>
      <c r="TZ46" s="395"/>
      <c r="UA46" s="395"/>
      <c r="UB46" s="395"/>
      <c r="UC46" s="395"/>
      <c r="UD46" s="395"/>
      <c r="UE46" s="395"/>
      <c r="UF46" s="395"/>
      <c r="UG46" s="395"/>
      <c r="UH46" s="395"/>
      <c r="UI46" s="395"/>
      <c r="UJ46" s="395"/>
      <c r="UK46" s="395"/>
      <c r="UL46" s="395"/>
      <c r="UM46" s="395"/>
      <c r="UN46" s="395"/>
      <c r="UO46" s="395"/>
      <c r="UP46" s="395"/>
      <c r="UQ46" s="395"/>
      <c r="UR46" s="395"/>
      <c r="US46" s="395"/>
      <c r="UT46" s="395"/>
      <c r="UU46" s="395"/>
      <c r="UV46" s="395"/>
      <c r="UW46" s="395"/>
      <c r="UX46" s="395"/>
      <c r="UY46" s="395"/>
      <c r="UZ46" s="395"/>
      <c r="VA46" s="395"/>
      <c r="VB46" s="395"/>
      <c r="VC46" s="395"/>
      <c r="VD46" s="395"/>
      <c r="VE46" s="395"/>
      <c r="VF46" s="395"/>
      <c r="VG46" s="395"/>
      <c r="VH46" s="395"/>
      <c r="VI46" s="395"/>
      <c r="VJ46" s="395"/>
      <c r="VK46" s="395"/>
      <c r="VL46" s="395"/>
      <c r="VM46" s="395"/>
      <c r="VN46" s="395"/>
      <c r="VO46" s="395"/>
      <c r="VP46" s="395"/>
      <c r="VQ46" s="395"/>
      <c r="VR46" s="395"/>
      <c r="VS46" s="395"/>
      <c r="VT46" s="395"/>
      <c r="VU46" s="395"/>
      <c r="VV46" s="395"/>
      <c r="VW46" s="395"/>
      <c r="VX46" s="395"/>
      <c r="VY46" s="395"/>
      <c r="VZ46" s="395"/>
      <c r="WA46" s="395"/>
      <c r="WB46" s="395"/>
      <c r="WC46" s="395"/>
      <c r="WD46" s="395"/>
      <c r="WE46" s="395"/>
      <c r="WF46" s="395"/>
      <c r="WG46" s="395"/>
      <c r="WH46" s="395"/>
      <c r="WI46" s="395"/>
      <c r="WJ46" s="395"/>
      <c r="WK46" s="395"/>
      <c r="WL46" s="395"/>
      <c r="WM46" s="395"/>
      <c r="WN46" s="395"/>
      <c r="WO46" s="395"/>
      <c r="WP46" s="395"/>
      <c r="WQ46" s="395"/>
      <c r="WR46" s="395"/>
      <c r="WS46" s="395"/>
      <c r="WT46" s="395"/>
      <c r="WU46" s="395"/>
      <c r="WV46" s="395"/>
      <c r="WW46" s="395"/>
      <c r="WX46" s="395"/>
      <c r="WY46" s="395"/>
      <c r="WZ46" s="395"/>
      <c r="XA46" s="395"/>
      <c r="XB46" s="395"/>
      <c r="XC46" s="395"/>
      <c r="XD46" s="395"/>
      <c r="XE46" s="395"/>
      <c r="XF46" s="395"/>
      <c r="XG46" s="395"/>
      <c r="XH46" s="395"/>
      <c r="XI46" s="395"/>
      <c r="XJ46" s="395"/>
      <c r="XK46" s="395"/>
      <c r="XL46" s="395"/>
      <c r="XM46" s="395"/>
      <c r="XN46" s="395"/>
      <c r="XO46" s="395"/>
      <c r="XP46" s="395"/>
      <c r="XQ46" s="395"/>
      <c r="XR46" s="395"/>
      <c r="XS46" s="395"/>
      <c r="XT46" s="395"/>
      <c r="XU46" s="395"/>
      <c r="XV46" s="395"/>
      <c r="XW46" s="395"/>
      <c r="XX46" s="395"/>
      <c r="XY46" s="395"/>
      <c r="XZ46" s="395"/>
      <c r="YA46" s="395"/>
      <c r="YB46" s="395"/>
      <c r="YC46" s="395"/>
      <c r="YD46" s="395"/>
      <c r="YE46" s="395"/>
      <c r="YF46" s="395"/>
      <c r="YG46" s="395"/>
      <c r="YH46" s="395"/>
      <c r="YI46" s="395"/>
      <c r="YJ46" s="395"/>
      <c r="YK46" s="395"/>
      <c r="YL46" s="395"/>
      <c r="YM46" s="395"/>
      <c r="YN46" s="395"/>
      <c r="YO46" s="395"/>
      <c r="YP46" s="395"/>
      <c r="YQ46" s="395"/>
    </row>
    <row r="47" spans="1:667" ht="15.75">
      <c r="A47" s="828">
        <v>6022099</v>
      </c>
      <c r="B47" s="825"/>
      <c r="C47" s="398" t="s">
        <v>142</v>
      </c>
      <c r="D47" s="771"/>
      <c r="E47" s="403"/>
      <c r="F47" s="398"/>
      <c r="G47" s="398"/>
      <c r="H47" s="820" t="s">
        <v>113</v>
      </c>
      <c r="I47" s="387"/>
    </row>
    <row r="48" spans="1:667" ht="31.5">
      <c r="A48" s="828">
        <v>6023200</v>
      </c>
      <c r="B48" s="398"/>
      <c r="C48" s="398" t="s">
        <v>143</v>
      </c>
      <c r="D48" s="771"/>
      <c r="E48" s="403"/>
      <c r="F48" s="398"/>
      <c r="G48" s="398" t="s">
        <v>141</v>
      </c>
      <c r="H48" s="820" t="s">
        <v>113</v>
      </c>
      <c r="I48" s="387"/>
    </row>
    <row r="49" spans="1:9" ht="31.5">
      <c r="A49" s="828">
        <v>6025300</v>
      </c>
      <c r="B49" s="822"/>
      <c r="C49" s="398" t="s">
        <v>144</v>
      </c>
      <c r="D49" s="771"/>
      <c r="E49" s="403"/>
      <c r="F49" s="398"/>
      <c r="G49" s="398" t="s">
        <v>119</v>
      </c>
      <c r="H49" s="820" t="s">
        <v>113</v>
      </c>
      <c r="I49" s="387"/>
    </row>
    <row r="50" spans="1:9" ht="15.75">
      <c r="A50" s="828">
        <v>6027400</v>
      </c>
      <c r="B50" s="825"/>
      <c r="C50" s="398" t="s">
        <v>145</v>
      </c>
      <c r="D50" s="771"/>
      <c r="E50" s="403"/>
      <c r="F50" s="398"/>
      <c r="G50" s="398"/>
      <c r="H50" s="820" t="s">
        <v>113</v>
      </c>
      <c r="I50" s="387"/>
    </row>
    <row r="51" spans="1:9" ht="15.75">
      <c r="A51" s="828">
        <v>6022007</v>
      </c>
      <c r="B51" s="398"/>
      <c r="C51" s="398" t="s">
        <v>146</v>
      </c>
      <c r="D51" s="771"/>
      <c r="E51" s="403"/>
      <c r="F51" s="398"/>
      <c r="G51" s="398"/>
      <c r="H51" s="820" t="s">
        <v>113</v>
      </c>
      <c r="I51" s="387"/>
    </row>
    <row r="52" spans="1:9" s="80" customFormat="1" ht="31.5">
      <c r="A52" s="828">
        <v>60226870</v>
      </c>
      <c r="B52" s="398"/>
      <c r="C52" s="398" t="s">
        <v>213</v>
      </c>
      <c r="D52" s="771"/>
      <c r="E52" s="403"/>
      <c r="F52" s="398"/>
      <c r="G52" s="398" t="s">
        <v>119</v>
      </c>
      <c r="H52" s="820" t="s">
        <v>113</v>
      </c>
      <c r="I52" s="387"/>
    </row>
    <row r="53" spans="1:9" ht="31.5">
      <c r="A53" s="828"/>
      <c r="B53" s="822"/>
      <c r="C53" s="398" t="s">
        <v>147</v>
      </c>
      <c r="D53" s="771"/>
      <c r="E53" s="403"/>
      <c r="F53" s="398"/>
      <c r="G53" s="398" t="s">
        <v>119</v>
      </c>
      <c r="H53" s="820" t="s">
        <v>113</v>
      </c>
      <c r="I53" s="387"/>
    </row>
    <row r="54" spans="1:9" ht="15.75">
      <c r="A54" s="833"/>
      <c r="B54" s="834"/>
      <c r="C54" s="834" t="s">
        <v>148</v>
      </c>
      <c r="D54" s="771"/>
      <c r="E54" s="404"/>
      <c r="F54" s="399"/>
      <c r="G54" s="399"/>
      <c r="H54" s="835"/>
      <c r="I54" s="387"/>
    </row>
    <row r="55" spans="1:9" ht="15.75">
      <c r="A55" s="833"/>
      <c r="B55" s="399"/>
      <c r="C55" s="834" t="s">
        <v>149</v>
      </c>
      <c r="D55" s="836"/>
      <c r="E55" s="404"/>
      <c r="F55" s="399"/>
      <c r="G55" s="399"/>
      <c r="H55" s="835"/>
      <c r="I55" s="387"/>
    </row>
    <row r="56" spans="1:9" ht="31.5">
      <c r="A56" s="833">
        <v>2181000</v>
      </c>
      <c r="B56" s="399"/>
      <c r="C56" s="399" t="s">
        <v>150</v>
      </c>
      <c r="D56" s="771"/>
      <c r="E56" s="404"/>
      <c r="F56" s="399"/>
      <c r="G56" s="399" t="s">
        <v>151</v>
      </c>
      <c r="H56" s="835" t="s">
        <v>113</v>
      </c>
      <c r="I56" s="387"/>
    </row>
    <row r="57" spans="1:9" ht="31.5">
      <c r="A57" s="833">
        <v>2181000</v>
      </c>
      <c r="B57" s="399"/>
      <c r="C57" s="399" t="s">
        <v>152</v>
      </c>
      <c r="D57" s="771"/>
      <c r="E57" s="404"/>
      <c r="F57" s="399"/>
      <c r="G57" s="399" t="s">
        <v>141</v>
      </c>
      <c r="H57" s="835" t="s">
        <v>113</v>
      </c>
      <c r="I57" s="387"/>
    </row>
    <row r="58" spans="1:9" ht="15.75">
      <c r="A58" s="837" t="s">
        <v>102</v>
      </c>
      <c r="B58" s="399"/>
      <c r="C58" s="399" t="s">
        <v>102</v>
      </c>
      <c r="D58" s="771"/>
      <c r="E58" s="404"/>
      <c r="F58" s="399"/>
      <c r="G58" s="399"/>
      <c r="H58" s="835" t="s">
        <v>102</v>
      </c>
      <c r="I58" s="387"/>
    </row>
    <row r="59" spans="1:9" ht="15.75">
      <c r="A59" s="833"/>
      <c r="B59" s="399"/>
      <c r="C59" s="834" t="s">
        <v>153</v>
      </c>
      <c r="D59" s="836"/>
      <c r="E59" s="404"/>
      <c r="F59" s="399"/>
      <c r="G59" s="399"/>
      <c r="H59" s="835"/>
      <c r="I59" s="387"/>
    </row>
    <row r="60" spans="1:9" ht="15.75">
      <c r="A60" s="833">
        <v>2186000</v>
      </c>
      <c r="B60" s="399"/>
      <c r="C60" s="399" t="s">
        <v>154</v>
      </c>
      <c r="D60" s="771"/>
      <c r="E60" s="404"/>
      <c r="F60" s="399"/>
      <c r="G60" s="399" t="s">
        <v>151</v>
      </c>
      <c r="H60" s="835" t="s">
        <v>113</v>
      </c>
      <c r="I60" s="387"/>
    </row>
    <row r="61" spans="1:9" ht="15.75">
      <c r="A61" s="833">
        <v>2186000</v>
      </c>
      <c r="B61" s="399"/>
      <c r="C61" s="399" t="s">
        <v>155</v>
      </c>
      <c r="D61" s="771"/>
      <c r="E61" s="404"/>
      <c r="F61" s="399"/>
      <c r="G61" s="399" t="s">
        <v>151</v>
      </c>
      <c r="H61" s="835" t="s">
        <v>113</v>
      </c>
      <c r="I61" s="387"/>
    </row>
    <row r="62" spans="1:9" ht="15.75">
      <c r="A62" s="833">
        <v>2186000</v>
      </c>
      <c r="B62" s="399"/>
      <c r="C62" s="399" t="s">
        <v>156</v>
      </c>
      <c r="D62" s="771"/>
      <c r="E62" s="404"/>
      <c r="F62" s="399"/>
      <c r="G62" s="399" t="s">
        <v>151</v>
      </c>
      <c r="H62" s="835" t="s">
        <v>113</v>
      </c>
      <c r="I62" s="387"/>
    </row>
    <row r="63" spans="1:9" ht="15.75">
      <c r="A63" s="833">
        <v>2186000</v>
      </c>
      <c r="B63" s="399"/>
      <c r="C63" s="399" t="s">
        <v>157</v>
      </c>
      <c r="D63" s="771"/>
      <c r="E63" s="404"/>
      <c r="F63" s="399"/>
      <c r="G63" s="399" t="s">
        <v>151</v>
      </c>
      <c r="H63" s="835" t="s">
        <v>113</v>
      </c>
      <c r="I63" s="387"/>
    </row>
    <row r="64" spans="1:9" ht="15.75">
      <c r="A64" s="833">
        <v>2140290</v>
      </c>
      <c r="B64" s="399"/>
      <c r="C64" s="399" t="s">
        <v>158</v>
      </c>
      <c r="D64" s="771"/>
      <c r="E64" s="404"/>
      <c r="F64" s="399"/>
      <c r="G64" s="399" t="s">
        <v>151</v>
      </c>
      <c r="H64" s="835" t="s">
        <v>113</v>
      </c>
      <c r="I64" s="387"/>
    </row>
    <row r="65" spans="1:9" ht="31.5">
      <c r="A65" s="837" t="s">
        <v>102</v>
      </c>
      <c r="B65" s="399"/>
      <c r="C65" s="399" t="s">
        <v>159</v>
      </c>
      <c r="D65" s="771"/>
      <c r="E65" s="404"/>
      <c r="F65" s="399"/>
      <c r="G65" s="399" t="s">
        <v>160</v>
      </c>
      <c r="H65" s="835" t="s">
        <v>113</v>
      </c>
      <c r="I65" s="387"/>
    </row>
    <row r="66" spans="1:9" ht="15.75">
      <c r="A66" s="833"/>
      <c r="B66" s="399"/>
      <c r="C66" s="399" t="s">
        <v>161</v>
      </c>
      <c r="D66" s="771"/>
      <c r="E66" s="404"/>
      <c r="F66" s="399"/>
      <c r="G66" s="399" t="s">
        <v>151</v>
      </c>
      <c r="H66" s="835" t="s">
        <v>113</v>
      </c>
      <c r="I66" s="387"/>
    </row>
    <row r="67" spans="1:9" ht="15.75">
      <c r="A67" s="838"/>
      <c r="B67" s="400"/>
      <c r="C67" s="839" t="s">
        <v>162</v>
      </c>
      <c r="D67" s="839"/>
      <c r="E67" s="405"/>
      <c r="F67" s="400"/>
      <c r="G67" s="400"/>
      <c r="H67" s="840"/>
      <c r="I67" s="772"/>
    </row>
    <row r="68" spans="1:9" ht="15.75">
      <c r="A68" s="838">
        <v>2120101</v>
      </c>
      <c r="B68" s="400"/>
      <c r="C68" s="400" t="s">
        <v>163</v>
      </c>
      <c r="D68" s="771"/>
      <c r="E68" s="405"/>
      <c r="F68" s="400"/>
      <c r="G68" s="400" t="s">
        <v>141</v>
      </c>
      <c r="H68" s="840" t="s">
        <v>113</v>
      </c>
      <c r="I68" s="772"/>
    </row>
    <row r="69" spans="1:9" ht="31.5">
      <c r="A69" s="838"/>
      <c r="B69" s="400"/>
      <c r="C69" s="400" t="s">
        <v>164</v>
      </c>
      <c r="D69" s="771"/>
      <c r="E69" s="405"/>
      <c r="F69" s="400"/>
      <c r="G69" s="400" t="s">
        <v>160</v>
      </c>
      <c r="H69" s="840" t="s">
        <v>113</v>
      </c>
      <c r="I69" s="772"/>
    </row>
    <row r="70" spans="1:9" ht="15.75">
      <c r="A70" s="838"/>
      <c r="B70" s="400"/>
      <c r="C70" s="839"/>
      <c r="D70" s="836"/>
      <c r="E70" s="405"/>
      <c r="F70" s="400"/>
      <c r="G70" s="400"/>
      <c r="H70" s="840" t="s">
        <v>102</v>
      </c>
      <c r="I70" s="772"/>
    </row>
    <row r="71" spans="1:9" ht="15.75">
      <c r="A71" s="838">
        <v>2140320</v>
      </c>
      <c r="B71" s="400"/>
      <c r="C71" s="839" t="s">
        <v>165</v>
      </c>
      <c r="D71" s="836"/>
      <c r="E71" s="405"/>
      <c r="F71" s="400"/>
      <c r="G71" s="400" t="s">
        <v>141</v>
      </c>
      <c r="H71" s="840" t="s">
        <v>113</v>
      </c>
      <c r="I71" s="772"/>
    </row>
    <row r="72" spans="1:9" ht="31.5">
      <c r="A72" s="838"/>
      <c r="B72" s="400"/>
      <c r="C72" s="749" t="s">
        <v>245</v>
      </c>
      <c r="D72" s="841"/>
      <c r="E72" s="405"/>
      <c r="F72" s="400"/>
      <c r="G72" s="400" t="s">
        <v>160</v>
      </c>
      <c r="H72" s="840" t="s">
        <v>113</v>
      </c>
      <c r="I72" s="772"/>
    </row>
    <row r="73" spans="1:9" ht="63">
      <c r="A73" s="838" t="s">
        <v>344</v>
      </c>
      <c r="B73" s="400"/>
      <c r="C73" s="842" t="s">
        <v>343</v>
      </c>
      <c r="D73" s="843"/>
      <c r="E73" s="405"/>
      <c r="F73" s="400"/>
      <c r="G73" s="400" t="s">
        <v>160</v>
      </c>
      <c r="H73" s="840" t="s">
        <v>113</v>
      </c>
      <c r="I73" s="772"/>
    </row>
    <row r="74" spans="1:9" ht="15.75">
      <c r="A74" s="838"/>
      <c r="B74" s="400"/>
      <c r="C74" s="839"/>
      <c r="D74" s="836"/>
      <c r="E74" s="405"/>
      <c r="F74" s="400"/>
      <c r="G74" s="400"/>
      <c r="H74" s="840"/>
      <c r="I74" s="772"/>
    </row>
    <row r="75" spans="1:9" ht="15.75">
      <c r="A75" s="844"/>
      <c r="B75" s="844"/>
      <c r="C75" s="844" t="s">
        <v>166</v>
      </c>
      <c r="D75" s="845">
        <f>D68+D69+D70+D71+D72+D73+D74</f>
        <v>0</v>
      </c>
      <c r="E75" s="846">
        <f>E14+E15+E16+E22+E23+E24+E25+E26+E27+E28+E29+E30+E31+E32+E33+E34+E35+E36+E37+E38+E39+E40+E41+E42+E43+E44+E45+E46+E47+E48+E49+E50+E51+E52+E53</f>
        <v>0</v>
      </c>
      <c r="F75" s="844"/>
      <c r="G75" s="844"/>
      <c r="H75" s="847"/>
      <c r="I75" s="773">
        <f>D75+E75</f>
        <v>0</v>
      </c>
    </row>
    <row r="76" spans="1:9" ht="15.75">
      <c r="A76" s="401"/>
      <c r="B76" s="401"/>
      <c r="C76" s="401"/>
      <c r="D76" s="401"/>
      <c r="E76" s="401"/>
      <c r="F76" s="401"/>
      <c r="G76" s="401"/>
    </row>
  </sheetData>
  <mergeCells count="3">
    <mergeCell ref="B6:G6"/>
    <mergeCell ref="B7:G7"/>
    <mergeCell ref="I4:I11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XFD774"/>
  <sheetViews>
    <sheetView workbookViewId="0">
      <pane xSplit="4" ySplit="7" topLeftCell="F756" activePane="bottomRight" state="frozen"/>
      <selection pane="topRight" activeCell="D1" sqref="D1"/>
      <selection pane="bottomLeft" activeCell="A8" sqref="A8"/>
      <selection pane="bottomRight" activeCell="F697" sqref="F697"/>
    </sheetView>
  </sheetViews>
  <sheetFormatPr defaultRowHeight="14.25"/>
  <cols>
    <col min="1" max="1" width="10.5" style="80" customWidth="1"/>
    <col min="2" max="2" width="12.25" style="3" customWidth="1"/>
    <col min="3" max="3" width="51.875" style="2" customWidth="1"/>
    <col min="4" max="4" width="15.5" customWidth="1"/>
    <col min="5" max="5" width="16.625" customWidth="1"/>
    <col min="6" max="6" width="17.875" customWidth="1"/>
    <col min="7" max="7" width="21" hidden="1" customWidth="1"/>
    <col min="8" max="8" width="11.625" customWidth="1"/>
    <col min="9" max="9" width="18" customWidth="1"/>
    <col min="10" max="28" width="12.875" hidden="1" customWidth="1"/>
    <col min="29" max="29" width="12.875" style="80" hidden="1" customWidth="1"/>
    <col min="30" max="36" width="12.875" hidden="1" customWidth="1"/>
    <col min="37" max="37" width="12.875" style="80" hidden="1" customWidth="1"/>
    <col min="38" max="40" width="12.875" hidden="1" customWidth="1"/>
    <col min="41" max="42" width="12.875" style="80" hidden="1" customWidth="1"/>
    <col min="43" max="44" width="12.875" hidden="1" customWidth="1"/>
    <col min="45" max="52" width="12.875" style="80" hidden="1" customWidth="1"/>
    <col min="53" max="56" width="12.875" hidden="1" customWidth="1"/>
    <col min="57" max="58" width="12.25" hidden="1" customWidth="1"/>
    <col min="59" max="59" width="12.25" style="80" hidden="1" customWidth="1"/>
    <col min="60" max="63" width="12.25" hidden="1" customWidth="1"/>
    <col min="64" max="64" width="13.625" hidden="1" customWidth="1"/>
    <col min="65" max="65" width="13.75" hidden="1" customWidth="1"/>
    <col min="66" max="66" width="24.5" hidden="1" customWidth="1"/>
    <col min="67" max="79" width="0" hidden="1" customWidth="1"/>
    <col min="80" max="80" width="12" hidden="1" customWidth="1"/>
    <col min="81" max="81" width="11.625" hidden="1" customWidth="1"/>
    <col min="82" max="129" width="0" hidden="1" customWidth="1"/>
    <col min="130" max="130" width="16" customWidth="1"/>
    <col min="131" max="131" width="12.25" customWidth="1"/>
    <col min="134" max="134" width="13" customWidth="1"/>
    <col min="135" max="135" width="17.5" customWidth="1"/>
  </cols>
  <sheetData>
    <row r="1" spans="1:129" s="434" customFormat="1">
      <c r="A1" s="80"/>
      <c r="B1" s="3"/>
      <c r="C1" s="2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 s="80"/>
      <c r="AD1"/>
      <c r="AE1"/>
      <c r="AF1"/>
      <c r="AG1"/>
      <c r="AH1"/>
      <c r="AI1"/>
      <c r="AJ1"/>
      <c r="AK1" s="80"/>
      <c r="AL1"/>
      <c r="AM1"/>
      <c r="AN1"/>
      <c r="AO1" s="80"/>
      <c r="AP1" s="80"/>
      <c r="AQ1"/>
      <c r="AR1"/>
      <c r="AS1" s="80"/>
      <c r="AT1" s="80"/>
      <c r="AU1" s="80"/>
      <c r="AV1" s="80"/>
      <c r="AW1" s="80"/>
      <c r="AX1" s="80"/>
      <c r="AY1" s="80"/>
      <c r="AZ1" s="80"/>
      <c r="BA1"/>
      <c r="BB1"/>
      <c r="BC1"/>
      <c r="BD1"/>
      <c r="BE1"/>
      <c r="BF1"/>
      <c r="BG1" s="80"/>
      <c r="BH1"/>
      <c r="BI1"/>
      <c r="BJ1"/>
      <c r="BK1"/>
    </row>
    <row r="2" spans="1:129" s="434" customFormat="1" ht="19.5">
      <c r="A2" s="80"/>
      <c r="B2" s="74" t="s">
        <v>380</v>
      </c>
      <c r="C2" s="2"/>
      <c r="D2" s="750"/>
      <c r="E2"/>
      <c r="F2"/>
      <c r="G2"/>
      <c r="H2" s="109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 s="80"/>
      <c r="AD2"/>
      <c r="AE2"/>
      <c r="AF2"/>
      <c r="AG2"/>
      <c r="AH2"/>
      <c r="AI2"/>
      <c r="AJ2"/>
      <c r="AK2" s="80"/>
      <c r="AL2"/>
      <c r="AM2"/>
      <c r="AN2"/>
      <c r="AO2" s="80"/>
      <c r="AP2" s="80"/>
      <c r="AQ2"/>
      <c r="AR2"/>
      <c r="AS2" s="80"/>
      <c r="AT2" s="80"/>
      <c r="AU2" s="80"/>
      <c r="AV2" s="80"/>
      <c r="AW2" s="80"/>
      <c r="AX2" s="80"/>
      <c r="AY2" s="80"/>
      <c r="AZ2" s="80"/>
      <c r="BA2"/>
      <c r="BB2"/>
      <c r="BC2"/>
      <c r="BD2"/>
      <c r="BE2"/>
      <c r="BF2"/>
      <c r="BG2" s="80"/>
      <c r="BH2"/>
      <c r="BI2"/>
      <c r="BJ2"/>
      <c r="BK2"/>
    </row>
    <row r="3" spans="1:129" s="434" customFormat="1">
      <c r="A3" s="80"/>
      <c r="B3" s="75"/>
      <c r="C3" s="2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 s="80"/>
      <c r="AD3"/>
      <c r="AE3"/>
      <c r="AF3"/>
      <c r="AG3"/>
      <c r="AH3"/>
      <c r="AI3"/>
      <c r="AJ3"/>
      <c r="AK3" s="80"/>
      <c r="AL3"/>
      <c r="AM3"/>
      <c r="AN3"/>
      <c r="AO3" s="80"/>
      <c r="AP3" s="80"/>
      <c r="AQ3"/>
      <c r="AR3"/>
      <c r="AS3" s="80"/>
      <c r="AT3" s="80"/>
      <c r="AU3" s="80"/>
      <c r="AV3" s="80"/>
      <c r="AW3" s="80"/>
      <c r="AX3" s="80"/>
      <c r="AY3" s="80"/>
      <c r="AZ3" s="80"/>
      <c r="BA3"/>
      <c r="BB3"/>
      <c r="BC3"/>
      <c r="BD3"/>
      <c r="BE3"/>
      <c r="BF3"/>
      <c r="BG3" s="80"/>
      <c r="BH3"/>
      <c r="BI3"/>
      <c r="BJ3"/>
      <c r="BK3"/>
    </row>
    <row r="4" spans="1:129" s="434" customFormat="1" ht="15" thickBot="1">
      <c r="A4" s="80"/>
      <c r="B4" s="3"/>
      <c r="C4" s="2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 s="80"/>
      <c r="AD4"/>
      <c r="AE4"/>
      <c r="AF4"/>
      <c r="AG4"/>
      <c r="AH4"/>
      <c r="AI4"/>
      <c r="AJ4"/>
      <c r="AK4" s="80"/>
      <c r="AL4"/>
      <c r="AM4"/>
      <c r="AN4"/>
      <c r="AO4" s="80"/>
      <c r="AP4" s="80"/>
      <c r="AQ4"/>
      <c r="AR4"/>
      <c r="AS4" s="80"/>
      <c r="AT4" s="80"/>
      <c r="AU4" s="80"/>
      <c r="AV4" s="80"/>
      <c r="AW4" s="80"/>
      <c r="AX4" s="80"/>
      <c r="AY4" s="80">
        <v>56532</v>
      </c>
      <c r="AZ4" s="80"/>
      <c r="BA4"/>
      <c r="BB4"/>
      <c r="BC4"/>
      <c r="BD4"/>
      <c r="BE4" s="1335"/>
      <c r="BF4" s="1335"/>
      <c r="BG4" s="1335"/>
      <c r="BH4" s="1335"/>
      <c r="BI4" s="1335"/>
      <c r="BJ4" s="1335"/>
      <c r="BK4" s="1335"/>
    </row>
    <row r="5" spans="1:129" s="434" customFormat="1" ht="16.5" customHeight="1" thickBot="1">
      <c r="A5" s="1334" t="s">
        <v>331</v>
      </c>
      <c r="B5" s="1336" t="s">
        <v>340</v>
      </c>
      <c r="C5" s="1339" t="s">
        <v>7</v>
      </c>
      <c r="D5" s="1342" t="s">
        <v>10</v>
      </c>
      <c r="E5" s="1345" t="s">
        <v>450</v>
      </c>
      <c r="F5" s="1345"/>
      <c r="G5" s="1345"/>
      <c r="H5" s="1346"/>
      <c r="I5" s="1346"/>
      <c r="J5" s="1347"/>
      <c r="K5" s="1346"/>
      <c r="L5" s="1346"/>
      <c r="M5" s="1346"/>
      <c r="N5" s="1346"/>
      <c r="O5" s="1346"/>
      <c r="P5" s="1347"/>
      <c r="Q5" s="1346"/>
      <c r="R5" s="1346"/>
      <c r="S5" s="1346"/>
      <c r="T5" s="1346"/>
      <c r="U5" s="1346"/>
      <c r="V5" s="1347"/>
      <c r="W5" s="1346"/>
      <c r="X5" s="1346"/>
      <c r="Y5" s="1346"/>
      <c r="Z5" s="1346"/>
      <c r="AA5" s="1346"/>
      <c r="AB5" s="1347"/>
      <c r="AC5" s="611"/>
      <c r="AD5" s="1346"/>
      <c r="AE5" s="1346"/>
      <c r="AF5" s="1346"/>
      <c r="AG5" s="1346"/>
      <c r="AH5" s="1346"/>
      <c r="AI5" s="1347"/>
      <c r="AJ5" s="1346"/>
      <c r="AK5" s="1346"/>
      <c r="AL5" s="1346"/>
      <c r="AM5" s="1346"/>
      <c r="AN5" s="1346"/>
      <c r="AO5" s="1346"/>
      <c r="AP5" s="1346"/>
      <c r="AQ5" s="1346"/>
      <c r="AR5" s="1347"/>
      <c r="AS5" s="1346"/>
      <c r="AT5" s="1346"/>
      <c r="AU5" s="1346"/>
      <c r="AV5" s="1346"/>
      <c r="AW5" s="1346"/>
      <c r="AX5" s="1347"/>
      <c r="AY5" s="1346"/>
      <c r="AZ5" s="1346"/>
      <c r="BA5" s="1346"/>
      <c r="BB5" s="1346"/>
      <c r="BC5" s="1346"/>
      <c r="BD5" s="1346"/>
      <c r="BE5" s="1348"/>
      <c r="BF5" s="1346"/>
      <c r="BG5" s="1346"/>
      <c r="BH5" s="1346"/>
      <c r="BI5" s="1346"/>
      <c r="BJ5" s="1346"/>
      <c r="BK5" s="1349"/>
      <c r="BM5" s="1350"/>
      <c r="BN5" s="1350"/>
      <c r="BO5" s="1350"/>
      <c r="BP5" s="1350"/>
    </row>
    <row r="6" spans="1:129" s="434" customFormat="1" ht="68.25" thickBot="1">
      <c r="A6" s="1334"/>
      <c r="B6" s="1337"/>
      <c r="C6" s="1340"/>
      <c r="D6" s="1343"/>
      <c r="E6" s="1351">
        <v>2021</v>
      </c>
      <c r="F6" s="1351"/>
      <c r="G6" s="1351"/>
      <c r="H6" s="318"/>
      <c r="I6" s="249" t="s">
        <v>431</v>
      </c>
      <c r="J6" s="1192" t="s">
        <v>274</v>
      </c>
      <c r="K6" s="248" t="s">
        <v>275</v>
      </c>
      <c r="L6" s="248" t="s">
        <v>276</v>
      </c>
      <c r="M6" s="249" t="s">
        <v>277</v>
      </c>
      <c r="N6" s="249" t="s">
        <v>278</v>
      </c>
      <c r="O6" s="250" t="s">
        <v>279</v>
      </c>
      <c r="P6" s="251" t="s">
        <v>280</v>
      </c>
      <c r="Q6" s="251" t="s">
        <v>281</v>
      </c>
      <c r="R6" s="251" t="s">
        <v>282</v>
      </c>
      <c r="S6" s="251" t="s">
        <v>283</v>
      </c>
      <c r="T6" s="251" t="s">
        <v>284</v>
      </c>
      <c r="U6" s="484" t="s">
        <v>285</v>
      </c>
      <c r="V6" s="251" t="s">
        <v>286</v>
      </c>
      <c r="W6" s="558" t="s">
        <v>287</v>
      </c>
      <c r="X6" s="251" t="s">
        <v>288</v>
      </c>
      <c r="Y6" s="251" t="s">
        <v>289</v>
      </c>
      <c r="Z6" s="251" t="s">
        <v>290</v>
      </c>
      <c r="AA6" s="251" t="s">
        <v>291</v>
      </c>
      <c r="AB6" s="251" t="s">
        <v>292</v>
      </c>
      <c r="AC6" s="251" t="s">
        <v>94</v>
      </c>
      <c r="AD6" s="251" t="s">
        <v>293</v>
      </c>
      <c r="AE6" s="251" t="s">
        <v>294</v>
      </c>
      <c r="AF6" s="251" t="s">
        <v>295</v>
      </c>
      <c r="AG6" s="261" t="s">
        <v>296</v>
      </c>
      <c r="AH6" s="261" t="s">
        <v>297</v>
      </c>
      <c r="AI6" s="251" t="s">
        <v>298</v>
      </c>
      <c r="AJ6" s="251" t="s">
        <v>299</v>
      </c>
      <c r="AK6" s="251" t="s">
        <v>342</v>
      </c>
      <c r="AL6" s="251" t="s">
        <v>357</v>
      </c>
      <c r="AM6" s="251" t="s">
        <v>300</v>
      </c>
      <c r="AN6" s="251" t="s">
        <v>301</v>
      </c>
      <c r="AO6" s="251" t="s">
        <v>213</v>
      </c>
      <c r="AP6" s="251" t="s">
        <v>21</v>
      </c>
      <c r="AQ6" s="251" t="s">
        <v>24</v>
      </c>
      <c r="AR6" s="252" t="s">
        <v>302</v>
      </c>
      <c r="AS6" s="251" t="s">
        <v>303</v>
      </c>
      <c r="AT6" s="251" t="s">
        <v>304</v>
      </c>
      <c r="AU6" s="251" t="s">
        <v>305</v>
      </c>
      <c r="AV6" s="251" t="s">
        <v>306</v>
      </c>
      <c r="AW6" s="251" t="s">
        <v>307</v>
      </c>
      <c r="AX6" s="251" t="s">
        <v>308</v>
      </c>
      <c r="AY6" s="251" t="s">
        <v>309</v>
      </c>
      <c r="AZ6" s="251" t="s">
        <v>310</v>
      </c>
      <c r="BA6" s="251" t="s">
        <v>311</v>
      </c>
      <c r="BB6" s="262" t="s">
        <v>312</v>
      </c>
      <c r="BC6" s="251" t="s">
        <v>313</v>
      </c>
      <c r="BD6" s="484" t="s">
        <v>314</v>
      </c>
      <c r="BE6" s="498" t="s">
        <v>315</v>
      </c>
      <c r="BF6" s="263" t="s">
        <v>316</v>
      </c>
      <c r="BG6" s="263" t="s">
        <v>343</v>
      </c>
      <c r="BH6" s="251" t="s">
        <v>317</v>
      </c>
      <c r="BI6" s="251" t="s">
        <v>318</v>
      </c>
      <c r="BJ6" s="484" t="s">
        <v>319</v>
      </c>
      <c r="BK6" s="499" t="s">
        <v>320</v>
      </c>
      <c r="BM6" s="491"/>
      <c r="BN6" s="491"/>
      <c r="BO6" s="492"/>
      <c r="BP6" s="492"/>
      <c r="CB6" s="248" t="s">
        <v>274</v>
      </c>
      <c r="CC6" s="248" t="s">
        <v>275</v>
      </c>
      <c r="CD6" s="248" t="s">
        <v>276</v>
      </c>
      <c r="CE6" s="249" t="s">
        <v>277</v>
      </c>
      <c r="CF6" s="249" t="s">
        <v>278</v>
      </c>
      <c r="CG6" s="250" t="s">
        <v>279</v>
      </c>
      <c r="CH6" s="251" t="s">
        <v>280</v>
      </c>
      <c r="CI6" s="558" t="s">
        <v>281</v>
      </c>
      <c r="CJ6" s="558" t="s">
        <v>282</v>
      </c>
      <c r="CK6" s="251" t="s">
        <v>283</v>
      </c>
      <c r="CL6" s="251" t="s">
        <v>284</v>
      </c>
      <c r="CM6" s="558" t="s">
        <v>285</v>
      </c>
      <c r="CN6" s="484" t="s">
        <v>286</v>
      </c>
      <c r="CO6" s="1010" t="s">
        <v>287</v>
      </c>
      <c r="CP6" s="484" t="s">
        <v>288</v>
      </c>
      <c r="CQ6" s="251" t="s">
        <v>289</v>
      </c>
      <c r="CR6" s="484" t="s">
        <v>290</v>
      </c>
      <c r="CS6" s="251" t="s">
        <v>292</v>
      </c>
      <c r="CT6" s="484" t="s">
        <v>293</v>
      </c>
      <c r="CU6" s="484" t="s">
        <v>294</v>
      </c>
      <c r="CV6" s="1011" t="s">
        <v>296</v>
      </c>
      <c r="CW6" s="1011" t="s">
        <v>297</v>
      </c>
      <c r="CX6" s="484" t="s">
        <v>403</v>
      </c>
      <c r="CY6" s="251" t="s">
        <v>300</v>
      </c>
      <c r="CZ6" s="251" t="s">
        <v>301</v>
      </c>
      <c r="DA6" s="251" t="s">
        <v>24</v>
      </c>
      <c r="DB6" s="251" t="s">
        <v>213</v>
      </c>
      <c r="DC6" s="251" t="s">
        <v>404</v>
      </c>
      <c r="DD6" s="252" t="s">
        <v>302</v>
      </c>
      <c r="DE6" s="251" t="s">
        <v>303</v>
      </c>
      <c r="DF6" s="251" t="s">
        <v>405</v>
      </c>
      <c r="DG6" s="251" t="s">
        <v>304</v>
      </c>
      <c r="DH6" s="251" t="s">
        <v>305</v>
      </c>
      <c r="DI6" s="1012" t="s">
        <v>406</v>
      </c>
      <c r="DJ6" s="1012" t="s">
        <v>407</v>
      </c>
      <c r="DK6" s="1012" t="s">
        <v>21</v>
      </c>
      <c r="DL6" s="251" t="s">
        <v>408</v>
      </c>
      <c r="DM6" s="251" t="s">
        <v>307</v>
      </c>
      <c r="DN6" s="251" t="s">
        <v>308</v>
      </c>
      <c r="DO6" s="251" t="s">
        <v>309</v>
      </c>
      <c r="DP6" s="251" t="s">
        <v>311</v>
      </c>
      <c r="DQ6" s="1013" t="s">
        <v>246</v>
      </c>
      <c r="DR6" s="1013" t="s">
        <v>409</v>
      </c>
      <c r="DS6" s="558" t="s">
        <v>313</v>
      </c>
      <c r="DT6" s="251" t="s">
        <v>314</v>
      </c>
      <c r="DU6" s="484" t="s">
        <v>410</v>
      </c>
      <c r="DV6" s="558" t="s">
        <v>315</v>
      </c>
      <c r="DW6" s="1014" t="s">
        <v>316</v>
      </c>
      <c r="DX6" s="558" t="s">
        <v>318</v>
      </c>
      <c r="DY6" s="251" t="s">
        <v>320</v>
      </c>
    </row>
    <row r="7" spans="1:129" s="434" customFormat="1" ht="36.75" customHeight="1" thickBot="1">
      <c r="A7" s="1334"/>
      <c r="B7" s="1338"/>
      <c r="C7" s="1341"/>
      <c r="D7" s="1344"/>
      <c r="E7" s="5" t="s">
        <v>8</v>
      </c>
      <c r="F7" s="6" t="s">
        <v>9</v>
      </c>
      <c r="G7" s="316" t="s">
        <v>100</v>
      </c>
      <c r="H7" s="317" t="s">
        <v>272</v>
      </c>
      <c r="I7" s="277" t="s">
        <v>321</v>
      </c>
      <c r="J7" s="1193" t="s">
        <v>322</v>
      </c>
      <c r="K7" s="277" t="s">
        <v>322</v>
      </c>
      <c r="L7" s="277" t="s">
        <v>322</v>
      </c>
      <c r="M7" s="277"/>
      <c r="N7" s="277"/>
      <c r="O7" s="278" t="s">
        <v>322</v>
      </c>
      <c r="P7" s="279" t="s">
        <v>321</v>
      </c>
      <c r="Q7" s="279"/>
      <c r="R7" s="279" t="s">
        <v>321</v>
      </c>
      <c r="S7" s="279" t="s">
        <v>321</v>
      </c>
      <c r="T7" s="279" t="s">
        <v>321</v>
      </c>
      <c r="U7" s="485" t="s">
        <v>321</v>
      </c>
      <c r="V7" s="302" t="s">
        <v>321</v>
      </c>
      <c r="W7" s="559"/>
      <c r="X7" s="279" t="s">
        <v>321</v>
      </c>
      <c r="Y7" s="279"/>
      <c r="Z7" s="279"/>
      <c r="AA7" s="279" t="s">
        <v>321</v>
      </c>
      <c r="AB7" s="279" t="s">
        <v>321</v>
      </c>
      <c r="AC7" s="279" t="s">
        <v>347</v>
      </c>
      <c r="AD7" s="279"/>
      <c r="AE7" s="279"/>
      <c r="AF7" s="280"/>
      <c r="AG7" s="279"/>
      <c r="AH7" s="279"/>
      <c r="AI7" s="279"/>
      <c r="AJ7" s="279"/>
      <c r="AK7" s="279" t="s">
        <v>321</v>
      </c>
      <c r="AL7" s="279"/>
      <c r="AM7" s="279" t="s">
        <v>321</v>
      </c>
      <c r="AN7" s="279"/>
      <c r="AO7" s="279"/>
      <c r="AP7" s="279"/>
      <c r="AQ7" s="279"/>
      <c r="AR7" s="281"/>
      <c r="AS7" s="279"/>
      <c r="AT7" s="279"/>
      <c r="AU7" s="279"/>
      <c r="AV7" s="279"/>
      <c r="AW7" s="279"/>
      <c r="AX7" s="279"/>
      <c r="AY7" s="279" t="s">
        <v>321</v>
      </c>
      <c r="AZ7" s="279" t="s">
        <v>321</v>
      </c>
      <c r="BA7" s="279"/>
      <c r="BB7" s="279"/>
      <c r="BC7" s="279" t="s">
        <v>321</v>
      </c>
      <c r="BD7" s="485" t="s">
        <v>321</v>
      </c>
      <c r="BE7" s="500" t="s">
        <v>321</v>
      </c>
      <c r="BF7" s="282" t="s">
        <v>321</v>
      </c>
      <c r="BG7" s="282" t="s">
        <v>321</v>
      </c>
      <c r="BH7" s="279" t="s">
        <v>321</v>
      </c>
      <c r="BI7" s="282" t="s">
        <v>321</v>
      </c>
      <c r="BJ7" s="485"/>
      <c r="BK7" s="501"/>
      <c r="BM7" s="493"/>
      <c r="BN7" s="493"/>
      <c r="CB7" s="1015" t="s">
        <v>322</v>
      </c>
      <c r="CC7" s="1015" t="s">
        <v>322</v>
      </c>
      <c r="CD7" s="1015" t="s">
        <v>322</v>
      </c>
      <c r="CE7" s="1015"/>
      <c r="CF7" s="1015"/>
      <c r="CG7" s="1016" t="s">
        <v>322</v>
      </c>
      <c r="CH7" s="1017" t="s">
        <v>321</v>
      </c>
      <c r="CI7" s="1017"/>
      <c r="CJ7" s="1017" t="s">
        <v>321</v>
      </c>
      <c r="CK7" s="1017" t="s">
        <v>321</v>
      </c>
      <c r="CL7" s="1017" t="s">
        <v>321</v>
      </c>
      <c r="CM7" s="1017" t="s">
        <v>321</v>
      </c>
      <c r="CN7" s="1017" t="s">
        <v>321</v>
      </c>
      <c r="CO7" s="1018"/>
      <c r="CP7" s="1017" t="s">
        <v>321</v>
      </c>
      <c r="CQ7" s="1017"/>
      <c r="CR7" s="1017"/>
      <c r="CS7" s="1017" t="s">
        <v>321</v>
      </c>
      <c r="CT7" s="1017"/>
      <c r="CU7" s="1017"/>
      <c r="CV7" s="1017"/>
      <c r="CW7" s="1017"/>
      <c r="CX7" s="1017"/>
      <c r="CY7" s="1017" t="s">
        <v>321</v>
      </c>
      <c r="CZ7" s="1017"/>
      <c r="DA7" s="1017"/>
      <c r="DB7" s="1017"/>
      <c r="DC7" s="1019"/>
      <c r="DD7" s="1020"/>
      <c r="DE7" s="1017"/>
      <c r="DF7" s="1017"/>
      <c r="DG7" s="1017"/>
      <c r="DH7" s="1017"/>
      <c r="DI7" s="1017"/>
      <c r="DJ7" s="1017"/>
      <c r="DK7" s="1017"/>
      <c r="DL7" s="1017"/>
      <c r="DM7" s="1017"/>
      <c r="DN7" s="1017"/>
      <c r="DO7" s="1017" t="s">
        <v>321</v>
      </c>
      <c r="DP7" s="1017"/>
      <c r="DQ7" s="1017"/>
      <c r="DR7" s="1017"/>
      <c r="DS7" s="1017" t="s">
        <v>321</v>
      </c>
      <c r="DT7" s="1017" t="s">
        <v>321</v>
      </c>
      <c r="DU7" s="1017" t="s">
        <v>321</v>
      </c>
      <c r="DV7" s="1017" t="s">
        <v>321</v>
      </c>
      <c r="DW7" s="1021" t="s">
        <v>321</v>
      </c>
      <c r="DX7" s="1017"/>
      <c r="DY7" s="1022"/>
    </row>
    <row r="8" spans="1:129" s="433" customFormat="1" ht="15">
      <c r="A8" s="368"/>
      <c r="B8" s="350"/>
      <c r="C8" s="254"/>
      <c r="D8" s="283"/>
      <c r="E8" s="283"/>
      <c r="F8" s="284"/>
      <c r="G8" s="284"/>
      <c r="H8" s="259"/>
      <c r="I8" s="256"/>
      <c r="J8" s="285"/>
      <c r="K8" s="285"/>
      <c r="L8" s="286"/>
      <c r="M8" s="286"/>
      <c r="N8" s="285"/>
      <c r="O8" s="287"/>
      <c r="P8" s="287"/>
      <c r="Q8" s="287"/>
      <c r="R8" s="286"/>
      <c r="S8" s="287"/>
      <c r="T8" s="287"/>
      <c r="U8" s="287"/>
      <c r="V8" s="286"/>
      <c r="W8" s="560"/>
      <c r="X8" s="286"/>
      <c r="Y8" s="287"/>
      <c r="Z8" s="287"/>
      <c r="AA8" s="287"/>
      <c r="AB8" s="287"/>
      <c r="AC8" s="287"/>
      <c r="AD8" s="287"/>
      <c r="AE8" s="286"/>
      <c r="AF8" s="286"/>
      <c r="AG8" s="286"/>
      <c r="AH8" s="288"/>
      <c r="AI8" s="286"/>
      <c r="AJ8" s="286"/>
      <c r="AK8" s="286"/>
      <c r="AL8" s="286"/>
      <c r="AM8" s="286"/>
      <c r="AN8" s="286"/>
      <c r="AO8" s="286"/>
      <c r="AP8" s="286"/>
      <c r="AQ8" s="286"/>
      <c r="AR8" s="286"/>
      <c r="AS8" s="287"/>
      <c r="AT8" s="286"/>
      <c r="AU8" s="289"/>
      <c r="AV8" s="285"/>
      <c r="AW8" s="286"/>
      <c r="AX8" s="285"/>
      <c r="AY8" s="290"/>
      <c r="AZ8" s="285"/>
      <c r="BA8" s="285"/>
      <c r="BB8" s="285"/>
      <c r="BC8" s="286"/>
      <c r="BD8" s="494"/>
      <c r="BE8" s="291"/>
      <c r="BF8" s="291"/>
      <c r="BG8" s="291"/>
      <c r="BH8" s="291"/>
      <c r="BI8" s="291"/>
      <c r="BJ8" s="486"/>
      <c r="BK8" s="502"/>
      <c r="BM8" s="414"/>
      <c r="BN8" s="414"/>
      <c r="BO8" s="414"/>
      <c r="BP8" s="414"/>
      <c r="CB8" s="571"/>
      <c r="CC8" s="571"/>
      <c r="CD8" s="571"/>
      <c r="CE8" s="571"/>
      <c r="CF8" s="571"/>
      <c r="CG8" s="571"/>
      <c r="CH8" s="571"/>
      <c r="CI8" s="571"/>
      <c r="CJ8" s="571"/>
      <c r="CK8" s="571"/>
      <c r="CL8" s="571"/>
      <c r="CM8" s="571"/>
      <c r="CN8" s="571"/>
      <c r="CO8" s="571"/>
      <c r="CP8" s="571"/>
      <c r="CQ8" s="571"/>
      <c r="CR8" s="571"/>
      <c r="CS8" s="571"/>
      <c r="CT8" s="571"/>
      <c r="CU8" s="571"/>
      <c r="CV8" s="571"/>
      <c r="CW8" s="571"/>
      <c r="CX8" s="571"/>
      <c r="CY8" s="571"/>
      <c r="CZ8" s="571"/>
      <c r="DA8" s="571"/>
      <c r="DB8" s="571"/>
      <c r="DC8" s="571"/>
      <c r="DD8" s="571"/>
      <c r="DE8" s="571"/>
      <c r="DF8" s="571"/>
      <c r="DG8" s="571"/>
      <c r="DH8" s="571"/>
      <c r="DI8" s="571"/>
      <c r="DJ8" s="571"/>
      <c r="DK8" s="571"/>
      <c r="DL8" s="571"/>
      <c r="DM8" s="571"/>
      <c r="DN8" s="571"/>
      <c r="DO8" s="571"/>
      <c r="DP8" s="571"/>
      <c r="DQ8" s="571"/>
      <c r="DR8" s="571"/>
      <c r="DS8" s="571"/>
      <c r="DT8" s="571"/>
      <c r="DU8" s="571"/>
      <c r="DV8" s="571"/>
      <c r="DW8" s="571"/>
      <c r="DX8" s="571"/>
      <c r="DY8" s="571"/>
    </row>
    <row r="9" spans="1:129" s="433" customFormat="1" ht="15.75" hidden="1" thickBot="1">
      <c r="A9" s="368"/>
      <c r="B9" s="351"/>
      <c r="C9" s="292"/>
      <c r="D9" s="293"/>
      <c r="E9" s="293"/>
      <c r="F9" s="294"/>
      <c r="G9" s="294"/>
      <c r="H9" s="259"/>
      <c r="I9" s="295"/>
      <c r="J9" s="296"/>
      <c r="K9" s="296"/>
      <c r="L9" s="297"/>
      <c r="M9" s="297"/>
      <c r="N9" s="296"/>
      <c r="O9" s="298"/>
      <c r="P9" s="298"/>
      <c r="Q9" s="298"/>
      <c r="R9" s="297"/>
      <c r="S9" s="298"/>
      <c r="T9" s="298"/>
      <c r="U9" s="298"/>
      <c r="V9" s="286"/>
      <c r="W9" s="561"/>
      <c r="X9" s="298"/>
      <c r="Y9" s="298"/>
      <c r="Z9" s="298"/>
      <c r="AA9" s="298"/>
      <c r="AB9" s="298"/>
      <c r="AC9" s="298"/>
      <c r="AD9" s="298"/>
      <c r="AE9" s="297"/>
      <c r="AF9" s="297"/>
      <c r="AG9" s="297"/>
      <c r="AH9" s="299"/>
      <c r="AI9" s="297"/>
      <c r="AJ9" s="297"/>
      <c r="AK9" s="297"/>
      <c r="AL9" s="297"/>
      <c r="AM9" s="297"/>
      <c r="AN9" s="297"/>
      <c r="AO9" s="297"/>
      <c r="AP9" s="297"/>
      <c r="AQ9" s="297"/>
      <c r="AR9" s="297"/>
      <c r="AS9" s="298"/>
      <c r="AT9" s="297"/>
      <c r="AU9" s="300"/>
      <c r="AV9" s="296"/>
      <c r="AW9" s="297"/>
      <c r="AX9" s="296"/>
      <c r="AY9" s="301"/>
      <c r="AZ9" s="296"/>
      <c r="BA9" s="296"/>
      <c r="BB9" s="296"/>
      <c r="BC9" s="286"/>
      <c r="BD9" s="494"/>
      <c r="BE9" s="291"/>
      <c r="BF9" s="291"/>
      <c r="BG9" s="291"/>
      <c r="BH9" s="291"/>
      <c r="BI9" s="291"/>
      <c r="BJ9" s="486"/>
      <c r="BK9" s="502"/>
      <c r="BM9" s="414"/>
      <c r="BN9" s="414"/>
      <c r="BO9" s="414"/>
      <c r="BP9" s="414"/>
      <c r="CB9" s="571"/>
      <c r="CC9" s="571"/>
      <c r="CD9" s="571"/>
      <c r="CE9" s="571"/>
      <c r="CF9" s="571"/>
      <c r="CG9" s="571"/>
      <c r="CH9" s="571"/>
      <c r="CI9" s="571"/>
      <c r="CJ9" s="571"/>
      <c r="CK9" s="571"/>
      <c r="CL9" s="571"/>
      <c r="CM9" s="571"/>
      <c r="CN9" s="571"/>
      <c r="CO9" s="571"/>
      <c r="CP9" s="571"/>
      <c r="CQ9" s="571"/>
      <c r="CR9" s="571"/>
      <c r="CS9" s="571"/>
      <c r="CT9" s="571"/>
      <c r="CU9" s="571"/>
      <c r="CV9" s="571"/>
      <c r="CW9" s="571"/>
      <c r="CX9" s="571"/>
      <c r="CY9" s="571"/>
      <c r="CZ9" s="571"/>
      <c r="DA9" s="571"/>
      <c r="DB9" s="571"/>
      <c r="DC9" s="571"/>
      <c r="DD9" s="571"/>
      <c r="DE9" s="571"/>
      <c r="DF9" s="571"/>
      <c r="DG9" s="571"/>
      <c r="DH9" s="571"/>
      <c r="DI9" s="571"/>
      <c r="DJ9" s="571"/>
      <c r="DK9" s="571"/>
      <c r="DL9" s="571"/>
      <c r="DM9" s="571"/>
      <c r="DN9" s="571"/>
      <c r="DO9" s="571"/>
      <c r="DP9" s="571"/>
      <c r="DQ9" s="571"/>
      <c r="DR9" s="571"/>
      <c r="DS9" s="571"/>
      <c r="DT9" s="571"/>
      <c r="DU9" s="571"/>
      <c r="DV9" s="571"/>
      <c r="DW9" s="571"/>
      <c r="DX9" s="571"/>
      <c r="DY9" s="571"/>
    </row>
    <row r="10" spans="1:129" s="433" customFormat="1" ht="15.75" hidden="1" thickBot="1">
      <c r="A10" s="368"/>
      <c r="B10" s="351"/>
      <c r="C10" s="254"/>
      <c r="D10" s="293"/>
      <c r="E10" s="293"/>
      <c r="F10" s="294"/>
      <c r="G10" s="294"/>
      <c r="H10" s="259"/>
      <c r="I10" s="256"/>
      <c r="J10" s="296"/>
      <c r="K10" s="296"/>
      <c r="L10" s="297"/>
      <c r="M10" s="297"/>
      <c r="N10" s="296"/>
      <c r="O10" s="298"/>
      <c r="P10" s="298"/>
      <c r="Q10" s="298"/>
      <c r="R10" s="297"/>
      <c r="S10" s="298"/>
      <c r="T10" s="298"/>
      <c r="U10" s="298"/>
      <c r="V10" s="286"/>
      <c r="W10" s="561"/>
      <c r="X10" s="298"/>
      <c r="Y10" s="298"/>
      <c r="Z10" s="298"/>
      <c r="AA10" s="298"/>
      <c r="AB10" s="298"/>
      <c r="AC10" s="298"/>
      <c r="AD10" s="298"/>
      <c r="AE10" s="297"/>
      <c r="AF10" s="297"/>
      <c r="AG10" s="297"/>
      <c r="AH10" s="299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8"/>
      <c r="AT10" s="297"/>
      <c r="AU10" s="300"/>
      <c r="AV10" s="296"/>
      <c r="AW10" s="297"/>
      <c r="AX10" s="296"/>
      <c r="AY10" s="301"/>
      <c r="AZ10" s="296"/>
      <c r="BA10" s="296"/>
      <c r="BB10" s="296"/>
      <c r="BC10" s="286"/>
      <c r="BD10" s="494"/>
      <c r="BE10" s="503"/>
      <c r="BF10" s="321"/>
      <c r="BG10" s="639"/>
      <c r="BH10" s="319"/>
      <c r="BI10" s="291"/>
      <c r="BJ10" s="486"/>
      <c r="BK10" s="502"/>
      <c r="BM10" s="414"/>
      <c r="BN10" s="414"/>
      <c r="BO10" s="414"/>
      <c r="BP10" s="414"/>
      <c r="CB10" s="571"/>
      <c r="CC10" s="571"/>
      <c r="CD10" s="571"/>
      <c r="CE10" s="571"/>
      <c r="CF10" s="571"/>
      <c r="CG10" s="571"/>
      <c r="CH10" s="571"/>
      <c r="CI10" s="571"/>
      <c r="CJ10" s="571"/>
      <c r="CK10" s="571"/>
      <c r="CL10" s="571"/>
      <c r="CM10" s="571"/>
      <c r="CN10" s="571"/>
      <c r="CO10" s="571"/>
      <c r="CP10" s="571"/>
      <c r="CQ10" s="571"/>
      <c r="CR10" s="571"/>
      <c r="CS10" s="571"/>
      <c r="CT10" s="571"/>
      <c r="CU10" s="571"/>
      <c r="CV10" s="571"/>
      <c r="CW10" s="571"/>
      <c r="CX10" s="571"/>
      <c r="CY10" s="571"/>
      <c r="CZ10" s="571"/>
      <c r="DA10" s="571"/>
      <c r="DB10" s="571"/>
      <c r="DC10" s="571"/>
      <c r="DD10" s="571"/>
      <c r="DE10" s="571"/>
      <c r="DF10" s="571"/>
      <c r="DG10" s="571"/>
      <c r="DH10" s="571"/>
      <c r="DI10" s="571"/>
      <c r="DJ10" s="571"/>
      <c r="DK10" s="571"/>
      <c r="DL10" s="571"/>
      <c r="DM10" s="571"/>
      <c r="DN10" s="571"/>
      <c r="DO10" s="571"/>
      <c r="DP10" s="571"/>
      <c r="DQ10" s="571"/>
      <c r="DR10" s="571"/>
      <c r="DS10" s="571"/>
      <c r="DT10" s="571"/>
      <c r="DU10" s="571"/>
      <c r="DV10" s="571"/>
      <c r="DW10" s="571"/>
      <c r="DX10" s="571"/>
      <c r="DY10" s="571"/>
    </row>
    <row r="11" spans="1:129" s="433" customFormat="1" ht="15.75" hidden="1" thickBot="1">
      <c r="A11" s="368"/>
      <c r="B11" s="351"/>
      <c r="C11" s="254"/>
      <c r="D11" s="293"/>
      <c r="E11" s="293"/>
      <c r="F11" s="294"/>
      <c r="G11" s="294"/>
      <c r="H11" s="259"/>
      <c r="I11" s="256"/>
      <c r="J11" s="296"/>
      <c r="K11" s="296"/>
      <c r="L11" s="297"/>
      <c r="M11" s="297"/>
      <c r="N11" s="296"/>
      <c r="O11" s="298"/>
      <c r="P11" s="298"/>
      <c r="Q11" s="298"/>
      <c r="R11" s="297"/>
      <c r="S11" s="298"/>
      <c r="T11" s="298"/>
      <c r="U11" s="298"/>
      <c r="V11" s="286"/>
      <c r="W11" s="561"/>
      <c r="X11" s="298"/>
      <c r="Y11" s="298"/>
      <c r="Z11" s="298"/>
      <c r="AA11" s="298"/>
      <c r="AB11" s="298"/>
      <c r="AC11" s="298"/>
      <c r="AD11" s="298"/>
      <c r="AE11" s="297"/>
      <c r="AF11" s="297"/>
      <c r="AG11" s="297"/>
      <c r="AH11" s="299"/>
      <c r="AI11" s="297"/>
      <c r="AJ11" s="297"/>
      <c r="AK11" s="297"/>
      <c r="AL11" s="297"/>
      <c r="AM11" s="297"/>
      <c r="AN11" s="297"/>
      <c r="AO11" s="297"/>
      <c r="AP11" s="297"/>
      <c r="AQ11" s="302"/>
      <c r="AR11" s="297"/>
      <c r="AS11" s="298"/>
      <c r="AT11" s="297"/>
      <c r="AU11" s="300"/>
      <c r="AV11" s="296"/>
      <c r="AW11" s="297"/>
      <c r="AX11" s="296"/>
      <c r="AY11" s="301"/>
      <c r="AZ11" s="296"/>
      <c r="BA11" s="296"/>
      <c r="BB11" s="296"/>
      <c r="BC11" s="286"/>
      <c r="BD11" s="494"/>
      <c r="BE11" s="503"/>
      <c r="BF11" s="321"/>
      <c r="BG11" s="639"/>
      <c r="BH11" s="319"/>
      <c r="BI11" s="291"/>
      <c r="BJ11" s="486"/>
      <c r="BK11" s="502"/>
      <c r="BM11" s="414"/>
      <c r="BN11" s="414"/>
      <c r="BO11" s="414"/>
      <c r="BP11" s="414"/>
      <c r="CB11" s="571"/>
      <c r="CC11" s="571"/>
      <c r="CD11" s="571"/>
      <c r="CE11" s="571"/>
      <c r="CF11" s="571"/>
      <c r="CG11" s="571"/>
      <c r="CH11" s="571"/>
      <c r="CI11" s="571"/>
      <c r="CJ11" s="571"/>
      <c r="CK11" s="571"/>
      <c r="CL11" s="571"/>
      <c r="CM11" s="571"/>
      <c r="CN11" s="571"/>
      <c r="CO11" s="571"/>
      <c r="CP11" s="571"/>
      <c r="CQ11" s="571"/>
      <c r="CR11" s="571"/>
      <c r="CS11" s="571"/>
      <c r="CT11" s="571"/>
      <c r="CU11" s="571"/>
      <c r="CV11" s="571"/>
      <c r="CW11" s="571"/>
      <c r="CX11" s="571"/>
      <c r="CY11" s="571"/>
      <c r="CZ11" s="571"/>
      <c r="DA11" s="571"/>
      <c r="DB11" s="571"/>
      <c r="DC11" s="571"/>
      <c r="DD11" s="571"/>
      <c r="DE11" s="571"/>
      <c r="DF11" s="571"/>
      <c r="DG11" s="571"/>
      <c r="DH11" s="571"/>
      <c r="DI11" s="571"/>
      <c r="DJ11" s="571"/>
      <c r="DK11" s="571"/>
      <c r="DL11" s="571"/>
      <c r="DM11" s="571"/>
      <c r="DN11" s="571"/>
      <c r="DO11" s="571"/>
      <c r="DP11" s="571"/>
      <c r="DQ11" s="571"/>
      <c r="DR11" s="571"/>
      <c r="DS11" s="571"/>
      <c r="DT11" s="571"/>
      <c r="DU11" s="571"/>
      <c r="DV11" s="571"/>
      <c r="DW11" s="571"/>
      <c r="DX11" s="571"/>
      <c r="DY11" s="571"/>
    </row>
    <row r="12" spans="1:129" s="433" customFormat="1" ht="15.75" hidden="1" thickBot="1">
      <c r="A12" s="368"/>
      <c r="B12" s="351"/>
      <c r="C12" s="254"/>
      <c r="D12" s="293"/>
      <c r="E12" s="293"/>
      <c r="F12" s="294"/>
      <c r="G12" s="294"/>
      <c r="H12" s="259"/>
      <c r="I12" s="256"/>
      <c r="J12" s="296"/>
      <c r="K12" s="296"/>
      <c r="L12" s="297"/>
      <c r="M12" s="297"/>
      <c r="N12" s="296"/>
      <c r="O12" s="298"/>
      <c r="P12" s="298"/>
      <c r="Q12" s="298"/>
      <c r="R12" s="297"/>
      <c r="S12" s="298"/>
      <c r="T12" s="298"/>
      <c r="U12" s="298"/>
      <c r="V12" s="286"/>
      <c r="W12" s="561"/>
      <c r="X12" s="298"/>
      <c r="Y12" s="298"/>
      <c r="Z12" s="298"/>
      <c r="AA12" s="298"/>
      <c r="AB12" s="298"/>
      <c r="AC12" s="298"/>
      <c r="AD12" s="298"/>
      <c r="AE12" s="297"/>
      <c r="AF12" s="297"/>
      <c r="AG12" s="297"/>
      <c r="AH12" s="299"/>
      <c r="AI12" s="297"/>
      <c r="AJ12" s="297"/>
      <c r="AK12" s="297"/>
      <c r="AL12" s="297"/>
      <c r="AM12" s="297"/>
      <c r="AN12" s="297"/>
      <c r="AO12" s="297"/>
      <c r="AP12" s="297"/>
      <c r="AQ12" s="302"/>
      <c r="AR12" s="297"/>
      <c r="AS12" s="298"/>
      <c r="AT12" s="297"/>
      <c r="AU12" s="300"/>
      <c r="AV12" s="296"/>
      <c r="AW12" s="297"/>
      <c r="AX12" s="296"/>
      <c r="AY12" s="301"/>
      <c r="AZ12" s="296"/>
      <c r="BA12" s="296"/>
      <c r="BB12" s="296"/>
      <c r="BC12" s="286"/>
      <c r="BD12" s="494"/>
      <c r="BE12" s="503"/>
      <c r="BF12" s="321"/>
      <c r="BG12" s="639"/>
      <c r="BH12" s="319"/>
      <c r="BI12" s="291"/>
      <c r="BJ12" s="486"/>
      <c r="BK12" s="502"/>
      <c r="BM12" s="414"/>
      <c r="BN12" s="414"/>
      <c r="BO12" s="414"/>
      <c r="BP12" s="414"/>
      <c r="CB12" s="571"/>
      <c r="CC12" s="571"/>
      <c r="CD12" s="571"/>
      <c r="CE12" s="571"/>
      <c r="CF12" s="571"/>
      <c r="CG12" s="571"/>
      <c r="CH12" s="571"/>
      <c r="CI12" s="571"/>
      <c r="CJ12" s="571"/>
      <c r="CK12" s="571"/>
      <c r="CL12" s="571"/>
      <c r="CM12" s="571"/>
      <c r="CN12" s="571"/>
      <c r="CO12" s="571"/>
      <c r="CP12" s="571"/>
      <c r="CQ12" s="571"/>
      <c r="CR12" s="571"/>
      <c r="CS12" s="571"/>
      <c r="CT12" s="571"/>
      <c r="CU12" s="571"/>
      <c r="CV12" s="571"/>
      <c r="CW12" s="571"/>
      <c r="CX12" s="571"/>
      <c r="CY12" s="571"/>
      <c r="CZ12" s="571"/>
      <c r="DA12" s="571"/>
      <c r="DB12" s="571"/>
      <c r="DC12" s="571"/>
      <c r="DD12" s="571"/>
      <c r="DE12" s="571"/>
      <c r="DF12" s="571"/>
      <c r="DG12" s="571"/>
      <c r="DH12" s="571"/>
      <c r="DI12" s="571"/>
      <c r="DJ12" s="571"/>
      <c r="DK12" s="571"/>
      <c r="DL12" s="571"/>
      <c r="DM12" s="571"/>
      <c r="DN12" s="571"/>
      <c r="DO12" s="571"/>
      <c r="DP12" s="571"/>
      <c r="DQ12" s="571"/>
      <c r="DR12" s="571"/>
      <c r="DS12" s="571"/>
      <c r="DT12" s="571"/>
      <c r="DU12" s="571"/>
      <c r="DV12" s="571"/>
      <c r="DW12" s="571"/>
      <c r="DX12" s="571"/>
      <c r="DY12" s="571"/>
    </row>
    <row r="13" spans="1:129" s="433" customFormat="1" ht="15.75" hidden="1" thickBot="1">
      <c r="A13" s="368"/>
      <c r="B13" s="351"/>
      <c r="C13" s="254"/>
      <c r="D13" s="293"/>
      <c r="E13" s="293"/>
      <c r="F13" s="294"/>
      <c r="G13" s="294"/>
      <c r="H13" s="259"/>
      <c r="I13" s="256"/>
      <c r="J13" s="296"/>
      <c r="K13" s="296"/>
      <c r="L13" s="297"/>
      <c r="M13" s="297"/>
      <c r="N13" s="296"/>
      <c r="O13" s="298"/>
      <c r="P13" s="298"/>
      <c r="Q13" s="298"/>
      <c r="R13" s="297"/>
      <c r="S13" s="298"/>
      <c r="T13" s="298"/>
      <c r="U13" s="298"/>
      <c r="V13" s="286"/>
      <c r="W13" s="561"/>
      <c r="X13" s="298"/>
      <c r="Y13" s="298"/>
      <c r="Z13" s="298"/>
      <c r="AA13" s="298"/>
      <c r="AB13" s="298"/>
      <c r="AC13" s="298"/>
      <c r="AD13" s="298"/>
      <c r="AE13" s="297"/>
      <c r="AF13" s="297"/>
      <c r="AG13" s="297"/>
      <c r="AH13" s="299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8"/>
      <c r="AT13" s="297"/>
      <c r="AU13" s="300"/>
      <c r="AV13" s="296"/>
      <c r="AW13" s="297"/>
      <c r="AX13" s="296"/>
      <c r="AY13" s="301"/>
      <c r="AZ13" s="296"/>
      <c r="BA13" s="296"/>
      <c r="BB13" s="296"/>
      <c r="BC13" s="286"/>
      <c r="BD13" s="495"/>
      <c r="BE13" s="504"/>
      <c r="BF13" s="303"/>
      <c r="BG13" s="640"/>
      <c r="BH13" s="319"/>
      <c r="BI13" s="291"/>
      <c r="BJ13" s="486"/>
      <c r="BK13" s="502"/>
      <c r="BM13" s="414"/>
      <c r="BN13" s="414"/>
      <c r="BO13" s="414"/>
      <c r="BP13" s="414"/>
      <c r="CB13" s="571"/>
      <c r="CC13" s="571"/>
      <c r="CD13" s="571"/>
      <c r="CE13" s="571"/>
      <c r="CF13" s="571"/>
      <c r="CG13" s="571"/>
      <c r="CH13" s="571"/>
      <c r="CI13" s="571"/>
      <c r="CJ13" s="571"/>
      <c r="CK13" s="571"/>
      <c r="CL13" s="571"/>
      <c r="CM13" s="571"/>
      <c r="CN13" s="571"/>
      <c r="CO13" s="571"/>
      <c r="CP13" s="571"/>
      <c r="CQ13" s="571"/>
      <c r="CR13" s="571"/>
      <c r="CS13" s="571"/>
      <c r="CT13" s="571"/>
      <c r="CU13" s="571"/>
      <c r="CV13" s="571"/>
      <c r="CW13" s="571"/>
      <c r="CX13" s="571"/>
      <c r="CY13" s="571"/>
      <c r="CZ13" s="571"/>
      <c r="DA13" s="571"/>
      <c r="DB13" s="571"/>
      <c r="DC13" s="571"/>
      <c r="DD13" s="571"/>
      <c r="DE13" s="571"/>
      <c r="DF13" s="571"/>
      <c r="DG13" s="571"/>
      <c r="DH13" s="571"/>
      <c r="DI13" s="571"/>
      <c r="DJ13" s="571"/>
      <c r="DK13" s="571"/>
      <c r="DL13" s="571"/>
      <c r="DM13" s="571"/>
      <c r="DN13" s="571"/>
      <c r="DO13" s="571"/>
      <c r="DP13" s="571"/>
      <c r="DQ13" s="571"/>
      <c r="DR13" s="571"/>
      <c r="DS13" s="571"/>
      <c r="DT13" s="571"/>
      <c r="DU13" s="571"/>
      <c r="DV13" s="571"/>
      <c r="DW13" s="571"/>
      <c r="DX13" s="571"/>
      <c r="DY13" s="571"/>
    </row>
    <row r="14" spans="1:129" s="433" customFormat="1" ht="15.75" hidden="1" thickBot="1">
      <c r="A14" s="368"/>
      <c r="B14" s="351"/>
      <c r="C14" s="254"/>
      <c r="D14" s="293"/>
      <c r="E14" s="293"/>
      <c r="F14" s="294"/>
      <c r="G14" s="294"/>
      <c r="H14" s="259"/>
      <c r="I14" s="256"/>
      <c r="J14" s="296"/>
      <c r="K14" s="296"/>
      <c r="L14" s="297"/>
      <c r="M14" s="297"/>
      <c r="N14" s="296"/>
      <c r="O14" s="298"/>
      <c r="P14" s="298"/>
      <c r="Q14" s="298"/>
      <c r="R14" s="297"/>
      <c r="S14" s="298"/>
      <c r="T14" s="298"/>
      <c r="U14" s="298"/>
      <c r="V14" s="286"/>
      <c r="W14" s="561"/>
      <c r="X14" s="298"/>
      <c r="Y14" s="298"/>
      <c r="Z14" s="298"/>
      <c r="AA14" s="298"/>
      <c r="AB14" s="298"/>
      <c r="AC14" s="298"/>
      <c r="AD14" s="298"/>
      <c r="AE14" s="297"/>
      <c r="AF14" s="297"/>
      <c r="AG14" s="297"/>
      <c r="AH14" s="299"/>
      <c r="AI14" s="297"/>
      <c r="AJ14" s="297"/>
      <c r="AK14" s="297"/>
      <c r="AL14" s="297"/>
      <c r="AM14" s="297"/>
      <c r="AN14" s="297"/>
      <c r="AO14" s="297"/>
      <c r="AP14" s="297"/>
      <c r="AQ14" s="297"/>
      <c r="AR14" s="297"/>
      <c r="AS14" s="298"/>
      <c r="AT14" s="297"/>
      <c r="AU14" s="300"/>
      <c r="AV14" s="296"/>
      <c r="AW14" s="297"/>
      <c r="AX14" s="296"/>
      <c r="AY14" s="301"/>
      <c r="AZ14" s="296"/>
      <c r="BA14" s="296"/>
      <c r="BB14" s="296"/>
      <c r="BC14" s="286"/>
      <c r="BD14" s="495"/>
      <c r="BE14" s="504"/>
      <c r="BF14" s="303"/>
      <c r="BG14" s="640"/>
      <c r="BH14" s="319"/>
      <c r="BI14" s="291"/>
      <c r="BJ14" s="486"/>
      <c r="BK14" s="502"/>
      <c r="BM14" s="414"/>
      <c r="BN14" s="414"/>
      <c r="BO14" s="414"/>
      <c r="BP14" s="414"/>
      <c r="CB14" s="571"/>
      <c r="CC14" s="571"/>
      <c r="CD14" s="571"/>
      <c r="CE14" s="571"/>
      <c r="CF14" s="571"/>
      <c r="CG14" s="571"/>
      <c r="CH14" s="571"/>
      <c r="CI14" s="571"/>
      <c r="CJ14" s="571"/>
      <c r="CK14" s="571"/>
      <c r="CL14" s="571"/>
      <c r="CM14" s="571"/>
      <c r="CN14" s="571"/>
      <c r="CO14" s="571"/>
      <c r="CP14" s="571"/>
      <c r="CQ14" s="571"/>
      <c r="CR14" s="571"/>
      <c r="CS14" s="571"/>
      <c r="CT14" s="571"/>
      <c r="CU14" s="571"/>
      <c r="CV14" s="571"/>
      <c r="CW14" s="571"/>
      <c r="CX14" s="571"/>
      <c r="CY14" s="571"/>
      <c r="CZ14" s="571"/>
      <c r="DA14" s="571"/>
      <c r="DB14" s="571"/>
      <c r="DC14" s="571"/>
      <c r="DD14" s="571"/>
      <c r="DE14" s="571"/>
      <c r="DF14" s="571"/>
      <c r="DG14" s="571"/>
      <c r="DH14" s="571"/>
      <c r="DI14" s="571"/>
      <c r="DJ14" s="571"/>
      <c r="DK14" s="571"/>
      <c r="DL14" s="571"/>
      <c r="DM14" s="571"/>
      <c r="DN14" s="571"/>
      <c r="DO14" s="571"/>
      <c r="DP14" s="571"/>
      <c r="DQ14" s="571"/>
      <c r="DR14" s="571"/>
      <c r="DS14" s="571"/>
      <c r="DT14" s="571"/>
      <c r="DU14" s="571"/>
      <c r="DV14" s="571"/>
      <c r="DW14" s="571"/>
      <c r="DX14" s="571"/>
      <c r="DY14" s="571"/>
    </row>
    <row r="15" spans="1:129" s="433" customFormat="1" ht="15.75" hidden="1" thickBot="1">
      <c r="A15" s="368"/>
      <c r="B15" s="351"/>
      <c r="C15" s="254"/>
      <c r="D15" s="293"/>
      <c r="E15" s="293"/>
      <c r="F15" s="294"/>
      <c r="G15" s="294"/>
      <c r="H15" s="259"/>
      <c r="I15" s="256"/>
      <c r="J15" s="296"/>
      <c r="K15" s="296"/>
      <c r="L15" s="297"/>
      <c r="M15" s="297"/>
      <c r="N15" s="296"/>
      <c r="O15" s="298"/>
      <c r="P15" s="298"/>
      <c r="Q15" s="298"/>
      <c r="R15" s="297"/>
      <c r="S15" s="298"/>
      <c r="T15" s="298"/>
      <c r="U15" s="298"/>
      <c r="V15" s="286"/>
      <c r="W15" s="561"/>
      <c r="X15" s="298"/>
      <c r="Y15" s="298"/>
      <c r="Z15" s="298"/>
      <c r="AA15" s="298"/>
      <c r="AB15" s="298"/>
      <c r="AC15" s="298"/>
      <c r="AD15" s="298"/>
      <c r="AE15" s="297"/>
      <c r="AF15" s="297"/>
      <c r="AG15" s="297"/>
      <c r="AH15" s="299"/>
      <c r="AI15" s="297"/>
      <c r="AJ15" s="297"/>
      <c r="AK15" s="297"/>
      <c r="AL15" s="297"/>
      <c r="AM15" s="297"/>
      <c r="AN15" s="297"/>
      <c r="AO15" s="297"/>
      <c r="AP15" s="297"/>
      <c r="AQ15" s="297"/>
      <c r="AR15" s="297"/>
      <c r="AS15" s="298"/>
      <c r="AT15" s="297"/>
      <c r="AU15" s="300"/>
      <c r="AV15" s="296"/>
      <c r="AW15" s="297"/>
      <c r="AX15" s="296"/>
      <c r="AY15" s="301"/>
      <c r="AZ15" s="296"/>
      <c r="BA15" s="296"/>
      <c r="BB15" s="296"/>
      <c r="BC15" s="286"/>
      <c r="BD15" s="495"/>
      <c r="BE15" s="504"/>
      <c r="BF15" s="303"/>
      <c r="BG15" s="640"/>
      <c r="BH15" s="319"/>
      <c r="BI15" s="291"/>
      <c r="BJ15" s="486"/>
      <c r="BK15" s="502"/>
      <c r="BM15" s="414"/>
      <c r="BN15" s="414"/>
      <c r="BO15" s="414"/>
      <c r="BP15" s="414"/>
      <c r="CB15" s="571"/>
      <c r="CC15" s="571"/>
      <c r="CD15" s="571"/>
      <c r="CE15" s="571"/>
      <c r="CF15" s="571"/>
      <c r="CG15" s="571"/>
      <c r="CH15" s="571"/>
      <c r="CI15" s="571"/>
      <c r="CJ15" s="571"/>
      <c r="CK15" s="571"/>
      <c r="CL15" s="571"/>
      <c r="CM15" s="571"/>
      <c r="CN15" s="571"/>
      <c r="CO15" s="571"/>
      <c r="CP15" s="571"/>
      <c r="CQ15" s="571"/>
      <c r="CR15" s="571"/>
      <c r="CS15" s="571"/>
      <c r="CT15" s="571"/>
      <c r="CU15" s="571"/>
      <c r="CV15" s="571"/>
      <c r="CW15" s="571"/>
      <c r="CX15" s="571"/>
      <c r="CY15" s="571"/>
      <c r="CZ15" s="571"/>
      <c r="DA15" s="571"/>
      <c r="DB15" s="571"/>
      <c r="DC15" s="571"/>
      <c r="DD15" s="571"/>
      <c r="DE15" s="571"/>
      <c r="DF15" s="571"/>
      <c r="DG15" s="571"/>
      <c r="DH15" s="571"/>
      <c r="DI15" s="571"/>
      <c r="DJ15" s="571"/>
      <c r="DK15" s="571"/>
      <c r="DL15" s="571"/>
      <c r="DM15" s="571"/>
      <c r="DN15" s="571"/>
      <c r="DO15" s="571"/>
      <c r="DP15" s="571"/>
      <c r="DQ15" s="571"/>
      <c r="DR15" s="571"/>
      <c r="DS15" s="571"/>
      <c r="DT15" s="571"/>
      <c r="DU15" s="571"/>
      <c r="DV15" s="571"/>
      <c r="DW15" s="571"/>
      <c r="DX15" s="571"/>
      <c r="DY15" s="571"/>
    </row>
    <row r="16" spans="1:129" s="433" customFormat="1" ht="15.75" hidden="1" thickBot="1">
      <c r="A16" s="368"/>
      <c r="B16" s="351"/>
      <c r="C16" s="254"/>
      <c r="D16" s="293"/>
      <c r="E16" s="293"/>
      <c r="F16" s="294"/>
      <c r="G16" s="294"/>
      <c r="H16" s="259"/>
      <c r="I16" s="256"/>
      <c r="J16" s="1194"/>
      <c r="K16" s="256"/>
      <c r="L16" s="256"/>
      <c r="M16" s="256"/>
      <c r="N16" s="256"/>
      <c r="O16" s="298"/>
      <c r="P16" s="298"/>
      <c r="Q16" s="298"/>
      <c r="R16" s="297"/>
      <c r="S16" s="298"/>
      <c r="T16" s="298"/>
      <c r="U16" s="298"/>
      <c r="V16" s="286"/>
      <c r="W16" s="561"/>
      <c r="X16" s="298"/>
      <c r="Y16" s="298"/>
      <c r="Z16" s="298"/>
      <c r="AA16" s="298"/>
      <c r="AB16" s="298"/>
      <c r="AC16" s="298"/>
      <c r="AD16" s="298"/>
      <c r="AE16" s="297"/>
      <c r="AF16" s="297"/>
      <c r="AG16" s="297"/>
      <c r="AH16" s="299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8"/>
      <c r="AT16" s="297"/>
      <c r="AU16" s="300"/>
      <c r="AV16" s="296"/>
      <c r="AW16" s="297"/>
      <c r="AX16" s="296"/>
      <c r="AY16" s="301"/>
      <c r="AZ16" s="296"/>
      <c r="BA16" s="296"/>
      <c r="BB16" s="296"/>
      <c r="BC16" s="286"/>
      <c r="BD16" s="495"/>
      <c r="BE16" s="504"/>
      <c r="BF16" s="303"/>
      <c r="BG16" s="640"/>
      <c r="BH16" s="319"/>
      <c r="BI16" s="291"/>
      <c r="BJ16" s="486"/>
      <c r="BK16" s="502"/>
      <c r="BM16" s="414"/>
      <c r="BN16" s="414"/>
      <c r="BO16" s="414"/>
      <c r="BP16" s="414"/>
      <c r="CB16" s="571"/>
      <c r="CC16" s="571"/>
      <c r="CD16" s="571"/>
      <c r="CE16" s="571"/>
      <c r="CF16" s="571"/>
      <c r="CG16" s="571"/>
      <c r="CH16" s="571"/>
      <c r="CI16" s="571"/>
      <c r="CJ16" s="571"/>
      <c r="CK16" s="571"/>
      <c r="CL16" s="571"/>
      <c r="CM16" s="571"/>
      <c r="CN16" s="571"/>
      <c r="CO16" s="571"/>
      <c r="CP16" s="571"/>
      <c r="CQ16" s="571"/>
      <c r="CR16" s="571"/>
      <c r="CS16" s="571"/>
      <c r="CT16" s="571"/>
      <c r="CU16" s="571"/>
      <c r="CV16" s="571"/>
      <c r="CW16" s="571"/>
      <c r="CX16" s="571"/>
      <c r="CY16" s="571"/>
      <c r="CZ16" s="571"/>
      <c r="DA16" s="571"/>
      <c r="DB16" s="571"/>
      <c r="DC16" s="571"/>
      <c r="DD16" s="571"/>
      <c r="DE16" s="571"/>
      <c r="DF16" s="571"/>
      <c r="DG16" s="571"/>
      <c r="DH16" s="571"/>
      <c r="DI16" s="571"/>
      <c r="DJ16" s="571"/>
      <c r="DK16" s="571"/>
      <c r="DL16" s="571"/>
      <c r="DM16" s="571"/>
      <c r="DN16" s="571"/>
      <c r="DO16" s="571"/>
      <c r="DP16" s="571"/>
      <c r="DQ16" s="571"/>
      <c r="DR16" s="571"/>
      <c r="DS16" s="571"/>
      <c r="DT16" s="571"/>
      <c r="DU16" s="571"/>
      <c r="DV16" s="571"/>
      <c r="DW16" s="571"/>
      <c r="DX16" s="571"/>
      <c r="DY16" s="571"/>
    </row>
    <row r="17" spans="1:129" s="433" customFormat="1" ht="15.75" hidden="1" thickBot="1">
      <c r="A17" s="368"/>
      <c r="B17" s="351"/>
      <c r="C17" s="254"/>
      <c r="D17" s="293"/>
      <c r="E17" s="293"/>
      <c r="F17" s="294"/>
      <c r="G17" s="294"/>
      <c r="H17" s="259"/>
      <c r="I17" s="256"/>
      <c r="J17" s="1194"/>
      <c r="K17" s="256"/>
      <c r="L17" s="256"/>
      <c r="M17" s="256"/>
      <c r="N17" s="256"/>
      <c r="O17" s="298"/>
      <c r="P17" s="298"/>
      <c r="Q17" s="298"/>
      <c r="R17" s="297"/>
      <c r="S17" s="298"/>
      <c r="T17" s="298"/>
      <c r="U17" s="298"/>
      <c r="V17" s="286"/>
      <c r="W17" s="561"/>
      <c r="X17" s="298"/>
      <c r="Y17" s="298"/>
      <c r="Z17" s="298"/>
      <c r="AA17" s="298"/>
      <c r="AB17" s="298"/>
      <c r="AC17" s="298"/>
      <c r="AD17" s="298"/>
      <c r="AE17" s="297"/>
      <c r="AF17" s="297"/>
      <c r="AG17" s="297"/>
      <c r="AH17" s="299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8"/>
      <c r="AT17" s="297"/>
      <c r="AU17" s="300"/>
      <c r="AV17" s="296"/>
      <c r="AW17" s="297"/>
      <c r="AX17" s="296"/>
      <c r="AY17" s="301"/>
      <c r="AZ17" s="296"/>
      <c r="BA17" s="296"/>
      <c r="BB17" s="296"/>
      <c r="BC17" s="286"/>
      <c r="BD17" s="495"/>
      <c r="BE17" s="504"/>
      <c r="BF17" s="303"/>
      <c r="BG17" s="640"/>
      <c r="BH17" s="319"/>
      <c r="BI17" s="291"/>
      <c r="BJ17" s="486"/>
      <c r="BK17" s="502"/>
      <c r="BM17" s="414"/>
      <c r="BN17" s="414"/>
      <c r="BO17" s="414"/>
      <c r="BP17" s="414"/>
      <c r="CB17" s="571"/>
      <c r="CC17" s="571"/>
      <c r="CD17" s="571"/>
      <c r="CE17" s="571"/>
      <c r="CF17" s="571"/>
      <c r="CG17" s="571"/>
      <c r="CH17" s="571"/>
      <c r="CI17" s="571"/>
      <c r="CJ17" s="571"/>
      <c r="CK17" s="571"/>
      <c r="CL17" s="571"/>
      <c r="CM17" s="571"/>
      <c r="CN17" s="571"/>
      <c r="CO17" s="571"/>
      <c r="CP17" s="571"/>
      <c r="CQ17" s="571"/>
      <c r="CR17" s="571"/>
      <c r="CS17" s="571"/>
      <c r="CT17" s="571"/>
      <c r="CU17" s="571"/>
      <c r="CV17" s="571"/>
      <c r="CW17" s="571"/>
      <c r="CX17" s="571"/>
      <c r="CY17" s="571"/>
      <c r="CZ17" s="571"/>
      <c r="DA17" s="571"/>
      <c r="DB17" s="571"/>
      <c r="DC17" s="571"/>
      <c r="DD17" s="571"/>
      <c r="DE17" s="571"/>
      <c r="DF17" s="571"/>
      <c r="DG17" s="571"/>
      <c r="DH17" s="571"/>
      <c r="DI17" s="571"/>
      <c r="DJ17" s="571"/>
      <c r="DK17" s="571"/>
      <c r="DL17" s="571"/>
      <c r="DM17" s="571"/>
      <c r="DN17" s="571"/>
      <c r="DO17" s="571"/>
      <c r="DP17" s="571"/>
      <c r="DQ17" s="571"/>
      <c r="DR17" s="571"/>
      <c r="DS17" s="571"/>
      <c r="DT17" s="571"/>
      <c r="DU17" s="571"/>
      <c r="DV17" s="571"/>
      <c r="DW17" s="571"/>
      <c r="DX17" s="571"/>
      <c r="DY17" s="571"/>
    </row>
    <row r="18" spans="1:129" s="433" customFormat="1" ht="15.75" hidden="1" thickBot="1">
      <c r="A18" s="368"/>
      <c r="B18" s="351"/>
      <c r="C18" s="254"/>
      <c r="D18" s="293"/>
      <c r="E18" s="293"/>
      <c r="F18" s="294"/>
      <c r="G18" s="294"/>
      <c r="H18" s="259"/>
      <c r="I18" s="256"/>
      <c r="J18" s="1194"/>
      <c r="K18" s="256"/>
      <c r="L18" s="256"/>
      <c r="M18" s="256"/>
      <c r="N18" s="256"/>
      <c r="O18" s="298"/>
      <c r="P18" s="298"/>
      <c r="Q18" s="298"/>
      <c r="R18" s="297"/>
      <c r="S18" s="298"/>
      <c r="T18" s="298"/>
      <c r="U18" s="298"/>
      <c r="V18" s="286"/>
      <c r="W18" s="561"/>
      <c r="X18" s="298"/>
      <c r="Y18" s="298"/>
      <c r="Z18" s="298"/>
      <c r="AA18" s="298"/>
      <c r="AB18" s="298"/>
      <c r="AC18" s="298"/>
      <c r="AD18" s="298"/>
      <c r="AE18" s="297"/>
      <c r="AF18" s="297"/>
      <c r="AG18" s="297"/>
      <c r="AH18" s="299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8"/>
      <c r="AT18" s="297"/>
      <c r="AU18" s="300"/>
      <c r="AV18" s="296"/>
      <c r="AW18" s="297"/>
      <c r="AX18" s="296"/>
      <c r="AY18" s="301"/>
      <c r="AZ18" s="296"/>
      <c r="BA18" s="296"/>
      <c r="BB18" s="296"/>
      <c r="BC18" s="286"/>
      <c r="BD18" s="495"/>
      <c r="BE18" s="504"/>
      <c r="BF18" s="303"/>
      <c r="BG18" s="640"/>
      <c r="BH18" s="319"/>
      <c r="BI18" s="291"/>
      <c r="BJ18" s="486"/>
      <c r="BK18" s="502"/>
      <c r="BM18" s="414"/>
      <c r="BN18" s="414"/>
      <c r="BO18" s="414"/>
      <c r="BP18" s="414"/>
      <c r="CB18" s="571"/>
      <c r="CC18" s="571"/>
      <c r="CD18" s="571"/>
      <c r="CE18" s="571"/>
      <c r="CF18" s="571"/>
      <c r="CG18" s="571"/>
      <c r="CH18" s="571"/>
      <c r="CI18" s="571"/>
      <c r="CJ18" s="571"/>
      <c r="CK18" s="571"/>
      <c r="CL18" s="571"/>
      <c r="CM18" s="571"/>
      <c r="CN18" s="571"/>
      <c r="CO18" s="571"/>
      <c r="CP18" s="571"/>
      <c r="CQ18" s="571"/>
      <c r="CR18" s="571"/>
      <c r="CS18" s="571"/>
      <c r="CT18" s="571"/>
      <c r="CU18" s="571"/>
      <c r="CV18" s="571"/>
      <c r="CW18" s="571"/>
      <c r="CX18" s="571"/>
      <c r="CY18" s="571"/>
      <c r="CZ18" s="571"/>
      <c r="DA18" s="571"/>
      <c r="DB18" s="571"/>
      <c r="DC18" s="571"/>
      <c r="DD18" s="571"/>
      <c r="DE18" s="571"/>
      <c r="DF18" s="571"/>
      <c r="DG18" s="571"/>
      <c r="DH18" s="571"/>
      <c r="DI18" s="571"/>
      <c r="DJ18" s="571"/>
      <c r="DK18" s="571"/>
      <c r="DL18" s="571"/>
      <c r="DM18" s="571"/>
      <c r="DN18" s="571"/>
      <c r="DO18" s="571"/>
      <c r="DP18" s="571"/>
      <c r="DQ18" s="571"/>
      <c r="DR18" s="571"/>
      <c r="DS18" s="571"/>
      <c r="DT18" s="571"/>
      <c r="DU18" s="571"/>
      <c r="DV18" s="571"/>
      <c r="DW18" s="571"/>
      <c r="DX18" s="571"/>
      <c r="DY18" s="571"/>
    </row>
    <row r="19" spans="1:129" s="433" customFormat="1" ht="15.75" hidden="1" thickBot="1">
      <c r="A19" s="368"/>
      <c r="B19" s="351"/>
      <c r="C19" s="254"/>
      <c r="D19" s="293"/>
      <c r="E19" s="293"/>
      <c r="F19" s="294"/>
      <c r="G19" s="294"/>
      <c r="H19" s="259"/>
      <c r="I19" s="256"/>
      <c r="J19" s="296"/>
      <c r="K19" s="296"/>
      <c r="L19" s="297"/>
      <c r="M19" s="297"/>
      <c r="N19" s="296"/>
      <c r="O19" s="298"/>
      <c r="P19" s="298"/>
      <c r="Q19" s="298"/>
      <c r="R19" s="297"/>
      <c r="S19" s="298"/>
      <c r="T19" s="298"/>
      <c r="U19" s="298"/>
      <c r="V19" s="286"/>
      <c r="W19" s="561"/>
      <c r="X19" s="298"/>
      <c r="Y19" s="298"/>
      <c r="Z19" s="298"/>
      <c r="AA19" s="298"/>
      <c r="AB19" s="298"/>
      <c r="AC19" s="298"/>
      <c r="AD19" s="298"/>
      <c r="AE19" s="297"/>
      <c r="AF19" s="297"/>
      <c r="AG19" s="297"/>
      <c r="AH19" s="299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8"/>
      <c r="AT19" s="297"/>
      <c r="AU19" s="300"/>
      <c r="AV19" s="296"/>
      <c r="AW19" s="297"/>
      <c r="AX19" s="296"/>
      <c r="AY19" s="301"/>
      <c r="AZ19" s="296"/>
      <c r="BA19" s="296"/>
      <c r="BB19" s="296"/>
      <c r="BC19" s="286"/>
      <c r="BD19" s="494"/>
      <c r="BE19" s="320"/>
      <c r="BF19" s="320"/>
      <c r="BG19" s="320"/>
      <c r="BH19" s="291"/>
      <c r="BI19" s="291"/>
      <c r="BJ19" s="486"/>
      <c r="BK19" s="502"/>
      <c r="BM19" s="414"/>
      <c r="BN19" s="414"/>
      <c r="BO19" s="414"/>
      <c r="BP19" s="414"/>
      <c r="CB19" s="571"/>
      <c r="CC19" s="571"/>
      <c r="CD19" s="571"/>
      <c r="CE19" s="571"/>
      <c r="CF19" s="571"/>
      <c r="CG19" s="571"/>
      <c r="CH19" s="571"/>
      <c r="CI19" s="571"/>
      <c r="CJ19" s="571"/>
      <c r="CK19" s="571"/>
      <c r="CL19" s="571"/>
      <c r="CM19" s="571"/>
      <c r="CN19" s="571"/>
      <c r="CO19" s="571"/>
      <c r="CP19" s="571"/>
      <c r="CQ19" s="571"/>
      <c r="CR19" s="571"/>
      <c r="CS19" s="571"/>
      <c r="CT19" s="571"/>
      <c r="CU19" s="571"/>
      <c r="CV19" s="571"/>
      <c r="CW19" s="571"/>
      <c r="CX19" s="571"/>
      <c r="CY19" s="571"/>
      <c r="CZ19" s="571"/>
      <c r="DA19" s="571"/>
      <c r="DB19" s="571"/>
      <c r="DC19" s="571"/>
      <c r="DD19" s="571"/>
      <c r="DE19" s="571"/>
      <c r="DF19" s="571"/>
      <c r="DG19" s="571"/>
      <c r="DH19" s="571"/>
      <c r="DI19" s="571"/>
      <c r="DJ19" s="571"/>
      <c r="DK19" s="571"/>
      <c r="DL19" s="571"/>
      <c r="DM19" s="571"/>
      <c r="DN19" s="571"/>
      <c r="DO19" s="571"/>
      <c r="DP19" s="571"/>
      <c r="DQ19" s="571"/>
      <c r="DR19" s="571"/>
      <c r="DS19" s="571"/>
      <c r="DT19" s="571"/>
      <c r="DU19" s="571"/>
      <c r="DV19" s="571"/>
      <c r="DW19" s="571"/>
      <c r="DX19" s="571"/>
      <c r="DY19" s="571"/>
    </row>
    <row r="20" spans="1:129" s="433" customFormat="1" ht="15.75" hidden="1" thickBot="1">
      <c r="A20" s="368"/>
      <c r="B20" s="351"/>
      <c r="C20" s="254"/>
      <c r="D20" s="293"/>
      <c r="E20" s="293"/>
      <c r="F20" s="294"/>
      <c r="G20" s="294"/>
      <c r="H20" s="259"/>
      <c r="I20" s="256"/>
      <c r="J20" s="296"/>
      <c r="K20" s="296"/>
      <c r="L20" s="297"/>
      <c r="M20" s="297"/>
      <c r="N20" s="296"/>
      <c r="O20" s="298"/>
      <c r="P20" s="298"/>
      <c r="Q20" s="298"/>
      <c r="R20" s="297"/>
      <c r="S20" s="298"/>
      <c r="T20" s="298"/>
      <c r="U20" s="298"/>
      <c r="V20" s="286"/>
      <c r="W20" s="561"/>
      <c r="X20" s="298"/>
      <c r="Y20" s="298"/>
      <c r="Z20" s="298"/>
      <c r="AA20" s="298"/>
      <c r="AB20" s="298"/>
      <c r="AC20" s="298"/>
      <c r="AD20" s="298"/>
      <c r="AE20" s="297"/>
      <c r="AF20" s="297"/>
      <c r="AG20" s="297"/>
      <c r="AH20" s="299"/>
      <c r="AI20" s="297"/>
      <c r="AJ20" s="297"/>
      <c r="AK20" s="297"/>
      <c r="AL20" s="297"/>
      <c r="AM20" s="297"/>
      <c r="AN20" s="297"/>
      <c r="AO20" s="297"/>
      <c r="AP20" s="297"/>
      <c r="AQ20" s="297"/>
      <c r="AR20" s="297"/>
      <c r="AS20" s="298"/>
      <c r="AT20" s="297"/>
      <c r="AU20" s="300"/>
      <c r="AV20" s="296"/>
      <c r="AW20" s="297"/>
      <c r="AX20" s="296"/>
      <c r="AY20" s="301"/>
      <c r="AZ20" s="296"/>
      <c r="BA20" s="296"/>
      <c r="BB20" s="296"/>
      <c r="BC20" s="286"/>
      <c r="BD20" s="494"/>
      <c r="BE20" s="291"/>
      <c r="BF20" s="291"/>
      <c r="BG20" s="291"/>
      <c r="BH20" s="291"/>
      <c r="BI20" s="291"/>
      <c r="BJ20" s="486"/>
      <c r="BK20" s="502"/>
      <c r="BM20" s="414"/>
      <c r="BN20" s="414"/>
      <c r="BO20" s="414"/>
      <c r="BP20" s="414"/>
      <c r="CB20" s="571"/>
      <c r="CC20" s="571"/>
      <c r="CD20" s="571"/>
      <c r="CE20" s="571"/>
      <c r="CF20" s="571"/>
      <c r="CG20" s="571"/>
      <c r="CH20" s="571"/>
      <c r="CI20" s="571"/>
      <c r="CJ20" s="571"/>
      <c r="CK20" s="571"/>
      <c r="CL20" s="571"/>
      <c r="CM20" s="571"/>
      <c r="CN20" s="571"/>
      <c r="CO20" s="571"/>
      <c r="CP20" s="571"/>
      <c r="CQ20" s="571"/>
      <c r="CR20" s="571"/>
      <c r="CS20" s="571"/>
      <c r="CT20" s="571"/>
      <c r="CU20" s="571"/>
      <c r="CV20" s="571"/>
      <c r="CW20" s="571"/>
      <c r="CX20" s="571"/>
      <c r="CY20" s="571"/>
      <c r="CZ20" s="571"/>
      <c r="DA20" s="571"/>
      <c r="DB20" s="571"/>
      <c r="DC20" s="571"/>
      <c r="DD20" s="571"/>
      <c r="DE20" s="571"/>
      <c r="DF20" s="571"/>
      <c r="DG20" s="571"/>
      <c r="DH20" s="571"/>
      <c r="DI20" s="571"/>
      <c r="DJ20" s="571"/>
      <c r="DK20" s="571"/>
      <c r="DL20" s="571"/>
      <c r="DM20" s="571"/>
      <c r="DN20" s="571"/>
      <c r="DO20" s="571"/>
      <c r="DP20" s="571"/>
      <c r="DQ20" s="571"/>
      <c r="DR20" s="571"/>
      <c r="DS20" s="571"/>
      <c r="DT20" s="571"/>
      <c r="DU20" s="571"/>
      <c r="DV20" s="571"/>
      <c r="DW20" s="571"/>
      <c r="DX20" s="571"/>
      <c r="DY20" s="571"/>
    </row>
    <row r="21" spans="1:129" s="433" customFormat="1" ht="15.75" hidden="1" thickBot="1">
      <c r="A21" s="368"/>
      <c r="B21" s="351"/>
      <c r="C21" s="254"/>
      <c r="D21" s="293"/>
      <c r="E21" s="293"/>
      <c r="F21" s="294"/>
      <c r="G21" s="294"/>
      <c r="H21" s="259"/>
      <c r="I21" s="256"/>
      <c r="J21" s="296"/>
      <c r="K21" s="296"/>
      <c r="L21" s="297"/>
      <c r="M21" s="297"/>
      <c r="N21" s="296"/>
      <c r="O21" s="298"/>
      <c r="P21" s="298"/>
      <c r="Q21" s="298"/>
      <c r="R21" s="297"/>
      <c r="S21" s="298"/>
      <c r="T21" s="298"/>
      <c r="U21" s="298"/>
      <c r="V21" s="286"/>
      <c r="W21" s="561"/>
      <c r="X21" s="298"/>
      <c r="Y21" s="298"/>
      <c r="Z21" s="298"/>
      <c r="AA21" s="298"/>
      <c r="AB21" s="298"/>
      <c r="AC21" s="298"/>
      <c r="AD21" s="298"/>
      <c r="AE21" s="297"/>
      <c r="AF21" s="297"/>
      <c r="AG21" s="297"/>
      <c r="AH21" s="299"/>
      <c r="AI21" s="297"/>
      <c r="AJ21" s="297"/>
      <c r="AK21" s="297"/>
      <c r="AL21" s="297"/>
      <c r="AM21" s="297"/>
      <c r="AN21" s="297"/>
      <c r="AO21" s="297"/>
      <c r="AP21" s="297"/>
      <c r="AQ21" s="297"/>
      <c r="AR21" s="297"/>
      <c r="AS21" s="298"/>
      <c r="AT21" s="297"/>
      <c r="AU21" s="300"/>
      <c r="AV21" s="296"/>
      <c r="AW21" s="297"/>
      <c r="AX21" s="296"/>
      <c r="AY21" s="301"/>
      <c r="AZ21" s="296"/>
      <c r="BA21" s="296"/>
      <c r="BB21" s="296"/>
      <c r="BC21" s="286"/>
      <c r="BD21" s="494"/>
      <c r="BE21" s="291"/>
      <c r="BF21" s="291"/>
      <c r="BG21" s="291"/>
      <c r="BH21" s="291"/>
      <c r="BI21" s="291"/>
      <c r="BJ21" s="486"/>
      <c r="BK21" s="502"/>
      <c r="BM21" s="414"/>
      <c r="BN21" s="414"/>
      <c r="BO21" s="414"/>
      <c r="BP21" s="414"/>
      <c r="CB21" s="571"/>
      <c r="CC21" s="571"/>
      <c r="CD21" s="571"/>
      <c r="CE21" s="571"/>
      <c r="CF21" s="571"/>
      <c r="CG21" s="571"/>
      <c r="CH21" s="571"/>
      <c r="CI21" s="571"/>
      <c r="CJ21" s="571"/>
      <c r="CK21" s="571"/>
      <c r="CL21" s="571"/>
      <c r="CM21" s="571"/>
      <c r="CN21" s="571"/>
      <c r="CO21" s="571"/>
      <c r="CP21" s="571"/>
      <c r="CQ21" s="571"/>
      <c r="CR21" s="571"/>
      <c r="CS21" s="571"/>
      <c r="CT21" s="571"/>
      <c r="CU21" s="571"/>
      <c r="CV21" s="571"/>
      <c r="CW21" s="571"/>
      <c r="CX21" s="571"/>
      <c r="CY21" s="571"/>
      <c r="CZ21" s="571"/>
      <c r="DA21" s="571"/>
      <c r="DB21" s="571"/>
      <c r="DC21" s="571"/>
      <c r="DD21" s="571"/>
      <c r="DE21" s="571"/>
      <c r="DF21" s="571"/>
      <c r="DG21" s="571"/>
      <c r="DH21" s="571"/>
      <c r="DI21" s="571"/>
      <c r="DJ21" s="571"/>
      <c r="DK21" s="571"/>
      <c r="DL21" s="571"/>
      <c r="DM21" s="571"/>
      <c r="DN21" s="571"/>
      <c r="DO21" s="571"/>
      <c r="DP21" s="571"/>
      <c r="DQ21" s="571"/>
      <c r="DR21" s="571"/>
      <c r="DS21" s="571"/>
      <c r="DT21" s="571"/>
      <c r="DU21" s="571"/>
      <c r="DV21" s="571"/>
      <c r="DW21" s="571"/>
      <c r="DX21" s="571"/>
      <c r="DY21" s="571"/>
    </row>
    <row r="22" spans="1:129" s="433" customFormat="1" ht="15.75" hidden="1" thickBot="1">
      <c r="A22" s="368"/>
      <c r="B22" s="351"/>
      <c r="C22" s="254"/>
      <c r="D22" s="293"/>
      <c r="E22" s="293"/>
      <c r="F22" s="294"/>
      <c r="G22" s="294"/>
      <c r="H22" s="259"/>
      <c r="I22" s="256"/>
      <c r="J22" s="296"/>
      <c r="K22" s="296"/>
      <c r="L22" s="297"/>
      <c r="M22" s="297"/>
      <c r="N22" s="296"/>
      <c r="O22" s="298"/>
      <c r="P22" s="298"/>
      <c r="Q22" s="298"/>
      <c r="R22" s="297"/>
      <c r="S22" s="298"/>
      <c r="T22" s="298"/>
      <c r="U22" s="298"/>
      <c r="V22" s="286"/>
      <c r="W22" s="561"/>
      <c r="X22" s="298"/>
      <c r="Y22" s="298"/>
      <c r="Z22" s="298"/>
      <c r="AA22" s="298"/>
      <c r="AB22" s="298"/>
      <c r="AC22" s="298"/>
      <c r="AD22" s="298"/>
      <c r="AE22" s="297"/>
      <c r="AF22" s="297"/>
      <c r="AG22" s="297"/>
      <c r="AH22" s="299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8"/>
      <c r="AT22" s="297"/>
      <c r="AU22" s="300"/>
      <c r="AV22" s="296"/>
      <c r="AW22" s="297"/>
      <c r="AX22" s="296"/>
      <c r="AY22" s="301"/>
      <c r="AZ22" s="296"/>
      <c r="BA22" s="296"/>
      <c r="BB22" s="296"/>
      <c r="BC22" s="286"/>
      <c r="BD22" s="494"/>
      <c r="BE22" s="291"/>
      <c r="BF22" s="291"/>
      <c r="BG22" s="291"/>
      <c r="BH22" s="291"/>
      <c r="BI22" s="291"/>
      <c r="BJ22" s="486"/>
      <c r="BK22" s="502"/>
      <c r="BM22" s="414"/>
      <c r="BN22" s="414"/>
      <c r="BO22" s="414"/>
      <c r="BP22" s="414"/>
      <c r="CB22" s="571"/>
      <c r="CC22" s="571"/>
      <c r="CD22" s="571"/>
      <c r="CE22" s="571"/>
      <c r="CF22" s="571"/>
      <c r="CG22" s="571"/>
      <c r="CH22" s="571"/>
      <c r="CI22" s="571"/>
      <c r="CJ22" s="571"/>
      <c r="CK22" s="571"/>
      <c r="CL22" s="571"/>
      <c r="CM22" s="571"/>
      <c r="CN22" s="571"/>
      <c r="CO22" s="571"/>
      <c r="CP22" s="571"/>
      <c r="CQ22" s="571"/>
      <c r="CR22" s="571"/>
      <c r="CS22" s="571"/>
      <c r="CT22" s="571"/>
      <c r="CU22" s="571"/>
      <c r="CV22" s="571"/>
      <c r="CW22" s="571"/>
      <c r="CX22" s="571"/>
      <c r="CY22" s="571"/>
      <c r="CZ22" s="571"/>
      <c r="DA22" s="571"/>
      <c r="DB22" s="571"/>
      <c r="DC22" s="571"/>
      <c r="DD22" s="571"/>
      <c r="DE22" s="571"/>
      <c r="DF22" s="571"/>
      <c r="DG22" s="571"/>
      <c r="DH22" s="571"/>
      <c r="DI22" s="571"/>
      <c r="DJ22" s="571"/>
      <c r="DK22" s="571"/>
      <c r="DL22" s="571"/>
      <c r="DM22" s="571"/>
      <c r="DN22" s="571"/>
      <c r="DO22" s="571"/>
      <c r="DP22" s="571"/>
      <c r="DQ22" s="571"/>
      <c r="DR22" s="571"/>
      <c r="DS22" s="571"/>
      <c r="DT22" s="571"/>
      <c r="DU22" s="571"/>
      <c r="DV22" s="571"/>
      <c r="DW22" s="571"/>
      <c r="DX22" s="571"/>
      <c r="DY22" s="571"/>
    </row>
    <row r="23" spans="1:129" s="433" customFormat="1" ht="15.75" hidden="1" thickBot="1">
      <c r="A23" s="368"/>
      <c r="B23" s="351"/>
      <c r="C23" s="254"/>
      <c r="D23" s="293"/>
      <c r="E23" s="293"/>
      <c r="F23" s="294"/>
      <c r="G23" s="294"/>
      <c r="H23" s="259"/>
      <c r="I23" s="256"/>
      <c r="J23" s="296"/>
      <c r="K23" s="296"/>
      <c r="L23" s="297"/>
      <c r="M23" s="297"/>
      <c r="N23" s="296"/>
      <c r="O23" s="298"/>
      <c r="P23" s="298"/>
      <c r="Q23" s="298"/>
      <c r="R23" s="297"/>
      <c r="S23" s="298"/>
      <c r="T23" s="298"/>
      <c r="U23" s="298"/>
      <c r="V23" s="286"/>
      <c r="W23" s="561"/>
      <c r="X23" s="298"/>
      <c r="Y23" s="298"/>
      <c r="Z23" s="298"/>
      <c r="AA23" s="298"/>
      <c r="AB23" s="298"/>
      <c r="AC23" s="298"/>
      <c r="AD23" s="298"/>
      <c r="AE23" s="297"/>
      <c r="AF23" s="297"/>
      <c r="AG23" s="297"/>
      <c r="AH23" s="299"/>
      <c r="AI23" s="297"/>
      <c r="AJ23" s="297"/>
      <c r="AK23" s="297"/>
      <c r="AL23" s="297"/>
      <c r="AM23" s="297"/>
      <c r="AN23" s="297"/>
      <c r="AO23" s="297"/>
      <c r="AP23" s="297"/>
      <c r="AQ23" s="297"/>
      <c r="AR23" s="297"/>
      <c r="AS23" s="298"/>
      <c r="AT23" s="297"/>
      <c r="AU23" s="300"/>
      <c r="AV23" s="296"/>
      <c r="AW23" s="297"/>
      <c r="AX23" s="296"/>
      <c r="AY23" s="301"/>
      <c r="AZ23" s="296"/>
      <c r="BA23" s="296"/>
      <c r="BB23" s="296"/>
      <c r="BC23" s="286"/>
      <c r="BD23" s="494"/>
      <c r="BE23" s="291"/>
      <c r="BF23" s="291"/>
      <c r="BG23" s="291"/>
      <c r="BH23" s="291"/>
      <c r="BI23" s="291"/>
      <c r="BJ23" s="486"/>
      <c r="BK23" s="502"/>
      <c r="BM23" s="414"/>
      <c r="BN23" s="414"/>
      <c r="BO23" s="414"/>
      <c r="BP23" s="414"/>
      <c r="CB23" s="571"/>
      <c r="CC23" s="571"/>
      <c r="CD23" s="571"/>
      <c r="CE23" s="571"/>
      <c r="CF23" s="571"/>
      <c r="CG23" s="571"/>
      <c r="CH23" s="571"/>
      <c r="CI23" s="571"/>
      <c r="CJ23" s="571"/>
      <c r="CK23" s="571"/>
      <c r="CL23" s="571"/>
      <c r="CM23" s="571"/>
      <c r="CN23" s="571"/>
      <c r="CO23" s="571"/>
      <c r="CP23" s="571"/>
      <c r="CQ23" s="571"/>
      <c r="CR23" s="571"/>
      <c r="CS23" s="571"/>
      <c r="CT23" s="571"/>
      <c r="CU23" s="571"/>
      <c r="CV23" s="571"/>
      <c r="CW23" s="571"/>
      <c r="CX23" s="571"/>
      <c r="CY23" s="571"/>
      <c r="CZ23" s="571"/>
      <c r="DA23" s="571"/>
      <c r="DB23" s="571"/>
      <c r="DC23" s="571"/>
      <c r="DD23" s="571"/>
      <c r="DE23" s="571"/>
      <c r="DF23" s="571"/>
      <c r="DG23" s="571"/>
      <c r="DH23" s="571"/>
      <c r="DI23" s="571"/>
      <c r="DJ23" s="571"/>
      <c r="DK23" s="571"/>
      <c r="DL23" s="571"/>
      <c r="DM23" s="571"/>
      <c r="DN23" s="571"/>
      <c r="DO23" s="571"/>
      <c r="DP23" s="571"/>
      <c r="DQ23" s="571"/>
      <c r="DR23" s="571"/>
      <c r="DS23" s="571"/>
      <c r="DT23" s="571"/>
      <c r="DU23" s="571"/>
      <c r="DV23" s="571"/>
      <c r="DW23" s="571"/>
      <c r="DX23" s="571"/>
      <c r="DY23" s="571"/>
    </row>
    <row r="24" spans="1:129" s="433" customFormat="1" ht="15" hidden="1">
      <c r="A24" s="368"/>
      <c r="B24" s="352"/>
      <c r="C24" s="304"/>
      <c r="D24" s="305"/>
      <c r="E24" s="305"/>
      <c r="F24" s="306"/>
      <c r="G24" s="306"/>
      <c r="H24" s="307"/>
      <c r="I24" s="308"/>
      <c r="J24" s="309"/>
      <c r="K24" s="309"/>
      <c r="L24" s="310"/>
      <c r="M24" s="310"/>
      <c r="N24" s="309"/>
      <c r="O24" s="311"/>
      <c r="P24" s="311"/>
      <c r="Q24" s="311"/>
      <c r="R24" s="310"/>
      <c r="S24" s="311"/>
      <c r="T24" s="311"/>
      <c r="U24" s="311"/>
      <c r="V24" s="286"/>
      <c r="W24" s="562"/>
      <c r="X24" s="311"/>
      <c r="Y24" s="311"/>
      <c r="Z24" s="311"/>
      <c r="AA24" s="311"/>
      <c r="AB24" s="311"/>
      <c r="AC24" s="311"/>
      <c r="AD24" s="311"/>
      <c r="AE24" s="310"/>
      <c r="AF24" s="310"/>
      <c r="AG24" s="310"/>
      <c r="AH24" s="312"/>
      <c r="AI24" s="310"/>
      <c r="AJ24" s="310"/>
      <c r="AK24" s="310"/>
      <c r="AL24" s="310"/>
      <c r="AM24" s="310"/>
      <c r="AN24" s="310"/>
      <c r="AO24" s="310"/>
      <c r="AP24" s="310"/>
      <c r="AQ24" s="310"/>
      <c r="AR24" s="310"/>
      <c r="AS24" s="311"/>
      <c r="AT24" s="310"/>
      <c r="AU24" s="313"/>
      <c r="AV24" s="309"/>
      <c r="AW24" s="310"/>
      <c r="AX24" s="309"/>
      <c r="AY24" s="314"/>
      <c r="AZ24" s="309"/>
      <c r="BA24" s="309"/>
      <c r="BB24" s="309"/>
      <c r="BC24" s="315"/>
      <c r="BD24" s="494"/>
      <c r="BE24" s="291"/>
      <c r="BF24" s="291"/>
      <c r="BG24" s="291"/>
      <c r="BH24" s="291"/>
      <c r="BI24" s="291"/>
      <c r="BJ24" s="486"/>
      <c r="BK24" s="502"/>
      <c r="BM24" s="414"/>
      <c r="BN24" s="414"/>
      <c r="BO24" s="414"/>
      <c r="BP24" s="414"/>
      <c r="CB24" s="571"/>
      <c r="CC24" s="571"/>
      <c r="CD24" s="571"/>
      <c r="CE24" s="571"/>
      <c r="CF24" s="571"/>
      <c r="CG24" s="571"/>
      <c r="CH24" s="571"/>
      <c r="CI24" s="571"/>
      <c r="CJ24" s="571"/>
      <c r="CK24" s="571"/>
      <c r="CL24" s="571"/>
      <c r="CM24" s="571"/>
      <c r="CN24" s="571"/>
      <c r="CO24" s="571"/>
      <c r="CP24" s="571"/>
      <c r="CQ24" s="571"/>
      <c r="CR24" s="571"/>
      <c r="CS24" s="571"/>
      <c r="CT24" s="571"/>
      <c r="CU24" s="571"/>
      <c r="CV24" s="571"/>
      <c r="CW24" s="571"/>
      <c r="CX24" s="571"/>
      <c r="CY24" s="571"/>
      <c r="CZ24" s="571"/>
      <c r="DA24" s="571"/>
      <c r="DB24" s="571"/>
      <c r="DC24" s="571"/>
      <c r="DD24" s="571"/>
      <c r="DE24" s="571"/>
      <c r="DF24" s="571"/>
      <c r="DG24" s="571"/>
      <c r="DH24" s="571"/>
      <c r="DI24" s="571"/>
      <c r="DJ24" s="571"/>
      <c r="DK24" s="571"/>
      <c r="DL24" s="571"/>
      <c r="DM24" s="571"/>
      <c r="DN24" s="571"/>
      <c r="DO24" s="571"/>
      <c r="DP24" s="571"/>
      <c r="DQ24" s="571"/>
      <c r="DR24" s="571"/>
      <c r="DS24" s="571"/>
      <c r="DT24" s="571"/>
      <c r="DU24" s="571"/>
      <c r="DV24" s="571"/>
      <c r="DW24" s="571"/>
      <c r="DX24" s="571"/>
      <c r="DY24" s="571"/>
    </row>
    <row r="25" spans="1:129" s="433" customFormat="1" ht="15" hidden="1" customHeight="1">
      <c r="A25" s="265"/>
      <c r="B25" s="353"/>
      <c r="C25" s="341"/>
      <c r="D25" s="248"/>
      <c r="E25" s="248"/>
      <c r="F25" s="249"/>
      <c r="G25" s="249"/>
      <c r="H25" s="258"/>
      <c r="I25" s="255"/>
      <c r="J25" s="558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484"/>
      <c r="V25" s="251"/>
      <c r="W25" s="558"/>
      <c r="X25" s="251"/>
      <c r="Y25" s="261"/>
      <c r="Z25" s="261"/>
      <c r="AA25" s="251"/>
      <c r="AB25" s="251"/>
      <c r="AC25" s="251"/>
      <c r="AD25" s="251"/>
      <c r="AE25" s="251"/>
      <c r="AF25" s="251"/>
      <c r="AG25" s="251"/>
      <c r="AH25" s="252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62"/>
      <c r="AV25" s="251"/>
      <c r="AW25" s="251"/>
      <c r="AX25" s="251"/>
      <c r="AY25" s="263"/>
      <c r="AZ25" s="251"/>
      <c r="BA25" s="251"/>
      <c r="BB25" s="251"/>
      <c r="BC25" s="251"/>
      <c r="BD25" s="496"/>
      <c r="BE25" s="130"/>
      <c r="BF25" s="264"/>
      <c r="BG25" s="264"/>
      <c r="BH25" s="264"/>
      <c r="BI25" s="264"/>
      <c r="BJ25" s="487"/>
      <c r="BK25" s="505"/>
      <c r="BM25" s="414"/>
      <c r="BN25" s="414"/>
      <c r="BO25" s="414"/>
      <c r="BP25" s="414"/>
      <c r="CB25" s="571"/>
      <c r="CC25" s="571"/>
      <c r="CD25" s="571"/>
      <c r="CE25" s="571"/>
      <c r="CF25" s="571"/>
      <c r="CG25" s="571"/>
      <c r="CH25" s="571"/>
      <c r="CI25" s="571"/>
      <c r="CJ25" s="571"/>
      <c r="CK25" s="571"/>
      <c r="CL25" s="571"/>
      <c r="CM25" s="571"/>
      <c r="CN25" s="571"/>
      <c r="CO25" s="571"/>
      <c r="CP25" s="571"/>
      <c r="CQ25" s="571"/>
      <c r="CR25" s="571"/>
      <c r="CS25" s="571"/>
      <c r="CT25" s="571"/>
      <c r="CU25" s="571"/>
      <c r="CV25" s="571"/>
      <c r="CW25" s="571"/>
      <c r="CX25" s="571"/>
      <c r="CY25" s="571"/>
      <c r="CZ25" s="571"/>
      <c r="DA25" s="571"/>
      <c r="DB25" s="571"/>
      <c r="DC25" s="571"/>
      <c r="DD25" s="571"/>
      <c r="DE25" s="571"/>
      <c r="DF25" s="571"/>
      <c r="DG25" s="571"/>
      <c r="DH25" s="571"/>
      <c r="DI25" s="571"/>
      <c r="DJ25" s="571"/>
      <c r="DK25" s="571"/>
      <c r="DL25" s="571"/>
      <c r="DM25" s="571"/>
      <c r="DN25" s="571"/>
      <c r="DO25" s="571"/>
      <c r="DP25" s="571"/>
      <c r="DQ25" s="571"/>
      <c r="DR25" s="571"/>
      <c r="DS25" s="571"/>
      <c r="DT25" s="571"/>
      <c r="DU25" s="571"/>
      <c r="DV25" s="571"/>
      <c r="DW25" s="571"/>
      <c r="DX25" s="571"/>
      <c r="DY25" s="571"/>
    </row>
    <row r="26" spans="1:129" s="433" customFormat="1" ht="15" hidden="1" customHeight="1">
      <c r="A26" s="265"/>
      <c r="B26" s="353"/>
      <c r="C26" s="339"/>
      <c r="D26" s="248"/>
      <c r="E26" s="248"/>
      <c r="F26" s="249"/>
      <c r="G26" s="249"/>
      <c r="H26" s="344"/>
      <c r="I26" s="342"/>
      <c r="J26" s="558"/>
      <c r="K26" s="251"/>
      <c r="L26" s="251"/>
      <c r="M26" s="251"/>
      <c r="N26" s="251"/>
      <c r="O26" s="251"/>
      <c r="P26" s="346"/>
      <c r="Q26" s="346"/>
      <c r="R26" s="346"/>
      <c r="S26" s="346"/>
      <c r="T26" s="347"/>
      <c r="U26" s="552"/>
      <c r="V26" s="346"/>
      <c r="W26" s="558"/>
      <c r="X26" s="251"/>
      <c r="Y26" s="261"/>
      <c r="Z26" s="261"/>
      <c r="AA26" s="251"/>
      <c r="AB26" s="251"/>
      <c r="AC26" s="251"/>
      <c r="AD26" s="251"/>
      <c r="AE26" s="251"/>
      <c r="AF26" s="251"/>
      <c r="AG26" s="251"/>
      <c r="AH26" s="252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62"/>
      <c r="AV26" s="251"/>
      <c r="AW26" s="251"/>
      <c r="AX26" s="251"/>
      <c r="AY26" s="263"/>
      <c r="AZ26" s="251"/>
      <c r="BA26" s="251"/>
      <c r="BB26" s="251"/>
      <c r="BC26" s="251"/>
      <c r="BD26" s="496"/>
      <c r="BE26" s="130"/>
      <c r="BF26" s="264"/>
      <c r="BG26" s="264"/>
      <c r="BH26" s="264"/>
      <c r="BI26" s="264"/>
      <c r="BJ26" s="487"/>
      <c r="BK26" s="505"/>
      <c r="BM26" s="414"/>
      <c r="BN26" s="414"/>
      <c r="BO26" s="414"/>
      <c r="BP26" s="414"/>
      <c r="CB26" s="571"/>
      <c r="CC26" s="571"/>
      <c r="CD26" s="571"/>
      <c r="CE26" s="571"/>
      <c r="CF26" s="571"/>
      <c r="CG26" s="571"/>
      <c r="CH26" s="571"/>
      <c r="CI26" s="571"/>
      <c r="CJ26" s="571"/>
      <c r="CK26" s="571"/>
      <c r="CL26" s="571"/>
      <c r="CM26" s="571"/>
      <c r="CN26" s="571"/>
      <c r="CO26" s="571"/>
      <c r="CP26" s="571"/>
      <c r="CQ26" s="571"/>
      <c r="CR26" s="571"/>
      <c r="CS26" s="571"/>
      <c r="CT26" s="571"/>
      <c r="CU26" s="571"/>
      <c r="CV26" s="571"/>
      <c r="CW26" s="571"/>
      <c r="CX26" s="571"/>
      <c r="CY26" s="571"/>
      <c r="CZ26" s="571"/>
      <c r="DA26" s="571"/>
      <c r="DB26" s="571"/>
      <c r="DC26" s="571"/>
      <c r="DD26" s="571"/>
      <c r="DE26" s="571"/>
      <c r="DF26" s="571"/>
      <c r="DG26" s="571"/>
      <c r="DH26" s="571"/>
      <c r="DI26" s="571"/>
      <c r="DJ26" s="571"/>
      <c r="DK26" s="571"/>
      <c r="DL26" s="571"/>
      <c r="DM26" s="571"/>
      <c r="DN26" s="571"/>
      <c r="DO26" s="571"/>
      <c r="DP26" s="571"/>
      <c r="DQ26" s="571"/>
      <c r="DR26" s="571"/>
      <c r="DS26" s="571"/>
      <c r="DT26" s="571"/>
      <c r="DU26" s="571"/>
      <c r="DV26" s="571"/>
      <c r="DW26" s="571"/>
      <c r="DX26" s="571"/>
      <c r="DY26" s="571"/>
    </row>
    <row r="27" spans="1:129" s="433" customFormat="1" ht="15" hidden="1" customHeight="1">
      <c r="A27" s="265"/>
      <c r="B27" s="353"/>
      <c r="C27" s="339"/>
      <c r="D27" s="248"/>
      <c r="E27" s="248"/>
      <c r="F27" s="249"/>
      <c r="G27" s="249"/>
      <c r="H27" s="344"/>
      <c r="I27" s="342"/>
      <c r="J27" s="558"/>
      <c r="K27" s="251"/>
      <c r="L27" s="251"/>
      <c r="M27" s="251"/>
      <c r="N27" s="251"/>
      <c r="O27" s="251"/>
      <c r="P27" s="346"/>
      <c r="Q27" s="346"/>
      <c r="R27" s="346"/>
      <c r="S27" s="346"/>
      <c r="T27" s="347"/>
      <c r="U27" s="552"/>
      <c r="V27" s="346"/>
      <c r="W27" s="558"/>
      <c r="X27" s="251"/>
      <c r="Y27" s="261"/>
      <c r="Z27" s="261"/>
      <c r="AA27" s="251"/>
      <c r="AB27" s="251"/>
      <c r="AC27" s="251"/>
      <c r="AD27" s="251"/>
      <c r="AE27" s="251"/>
      <c r="AF27" s="251"/>
      <c r="AG27" s="251"/>
      <c r="AH27" s="252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62"/>
      <c r="AV27" s="251"/>
      <c r="AW27" s="251"/>
      <c r="AX27" s="251"/>
      <c r="AY27" s="263"/>
      <c r="AZ27" s="251"/>
      <c r="BA27" s="251"/>
      <c r="BB27" s="251"/>
      <c r="BC27" s="251"/>
      <c r="BD27" s="496"/>
      <c r="BE27" s="130"/>
      <c r="BF27" s="264"/>
      <c r="BG27" s="264"/>
      <c r="BH27" s="264"/>
      <c r="BI27" s="264"/>
      <c r="BJ27" s="487"/>
      <c r="BK27" s="505"/>
      <c r="BM27" s="414"/>
      <c r="BN27" s="414"/>
      <c r="BO27" s="414"/>
      <c r="BP27" s="414"/>
      <c r="CB27" s="571"/>
      <c r="CC27" s="571"/>
      <c r="CD27" s="571"/>
      <c r="CE27" s="571"/>
      <c r="CF27" s="571"/>
      <c r="CG27" s="571"/>
      <c r="CH27" s="571"/>
      <c r="CI27" s="571"/>
      <c r="CJ27" s="571"/>
      <c r="CK27" s="571"/>
      <c r="CL27" s="571"/>
      <c r="CM27" s="571"/>
      <c r="CN27" s="571"/>
      <c r="CO27" s="571"/>
      <c r="CP27" s="571"/>
      <c r="CQ27" s="571"/>
      <c r="CR27" s="571"/>
      <c r="CS27" s="571"/>
      <c r="CT27" s="571"/>
      <c r="CU27" s="571"/>
      <c r="CV27" s="571"/>
      <c r="CW27" s="571"/>
      <c r="CX27" s="571"/>
      <c r="CY27" s="571"/>
      <c r="CZ27" s="571"/>
      <c r="DA27" s="571"/>
      <c r="DB27" s="571"/>
      <c r="DC27" s="571"/>
      <c r="DD27" s="571"/>
      <c r="DE27" s="571"/>
      <c r="DF27" s="571"/>
      <c r="DG27" s="571"/>
      <c r="DH27" s="571"/>
      <c r="DI27" s="571"/>
      <c r="DJ27" s="571"/>
      <c r="DK27" s="571"/>
      <c r="DL27" s="571"/>
      <c r="DM27" s="571"/>
      <c r="DN27" s="571"/>
      <c r="DO27" s="571"/>
      <c r="DP27" s="571"/>
      <c r="DQ27" s="571"/>
      <c r="DR27" s="571"/>
      <c r="DS27" s="571"/>
      <c r="DT27" s="571"/>
      <c r="DU27" s="571"/>
      <c r="DV27" s="571"/>
      <c r="DW27" s="571"/>
      <c r="DX27" s="571"/>
      <c r="DY27" s="571"/>
    </row>
    <row r="28" spans="1:129" s="433" customFormat="1" ht="15" hidden="1" customHeight="1">
      <c r="A28" s="265"/>
      <c r="B28" s="353"/>
      <c r="C28" s="339"/>
      <c r="D28" s="248"/>
      <c r="E28" s="248"/>
      <c r="F28" s="249"/>
      <c r="G28" s="249"/>
      <c r="H28" s="344"/>
      <c r="I28" s="342"/>
      <c r="J28" s="558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484"/>
      <c r="V28" s="251"/>
      <c r="W28" s="558"/>
      <c r="X28" s="251"/>
      <c r="Y28" s="261"/>
      <c r="Z28" s="261"/>
      <c r="AA28" s="251"/>
      <c r="AB28" s="251"/>
      <c r="AC28" s="251"/>
      <c r="AD28" s="251"/>
      <c r="AE28" s="251"/>
      <c r="AF28" s="251"/>
      <c r="AG28" s="251"/>
      <c r="AH28" s="252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62"/>
      <c r="AV28" s="251"/>
      <c r="AW28" s="251"/>
      <c r="AX28" s="251"/>
      <c r="AY28" s="263"/>
      <c r="AZ28" s="251"/>
      <c r="BA28" s="251"/>
      <c r="BB28" s="251"/>
      <c r="BC28" s="251"/>
      <c r="BD28" s="496"/>
      <c r="BE28" s="130"/>
      <c r="BF28" s="264"/>
      <c r="BG28" s="264"/>
      <c r="BH28" s="264"/>
      <c r="BI28" s="264"/>
      <c r="BJ28" s="487"/>
      <c r="BK28" s="505"/>
      <c r="BM28" s="414"/>
      <c r="BN28" s="414"/>
      <c r="BO28" s="414"/>
      <c r="BP28" s="414"/>
      <c r="CB28" s="571"/>
      <c r="CC28" s="571"/>
      <c r="CD28" s="571"/>
      <c r="CE28" s="571"/>
      <c r="CF28" s="571"/>
      <c r="CG28" s="571"/>
      <c r="CH28" s="571"/>
      <c r="CI28" s="571"/>
      <c r="CJ28" s="571"/>
      <c r="CK28" s="571"/>
      <c r="CL28" s="571"/>
      <c r="CM28" s="571"/>
      <c r="CN28" s="571"/>
      <c r="CO28" s="571"/>
      <c r="CP28" s="571"/>
      <c r="CQ28" s="571"/>
      <c r="CR28" s="571"/>
      <c r="CS28" s="571"/>
      <c r="CT28" s="571"/>
      <c r="CU28" s="571"/>
      <c r="CV28" s="571"/>
      <c r="CW28" s="571"/>
      <c r="CX28" s="571"/>
      <c r="CY28" s="571"/>
      <c r="CZ28" s="571"/>
      <c r="DA28" s="571"/>
      <c r="DB28" s="571"/>
      <c r="DC28" s="571"/>
      <c r="DD28" s="571"/>
      <c r="DE28" s="571"/>
      <c r="DF28" s="571"/>
      <c r="DG28" s="571"/>
      <c r="DH28" s="571"/>
      <c r="DI28" s="571"/>
      <c r="DJ28" s="571"/>
      <c r="DK28" s="571"/>
      <c r="DL28" s="571"/>
      <c r="DM28" s="571"/>
      <c r="DN28" s="571"/>
      <c r="DO28" s="571"/>
      <c r="DP28" s="571"/>
      <c r="DQ28" s="571"/>
      <c r="DR28" s="571"/>
      <c r="DS28" s="571"/>
      <c r="DT28" s="571"/>
      <c r="DU28" s="571"/>
      <c r="DV28" s="571"/>
      <c r="DW28" s="571"/>
      <c r="DX28" s="571"/>
      <c r="DY28" s="571"/>
    </row>
    <row r="29" spans="1:129" s="433" customFormat="1" ht="15" hidden="1" customHeight="1">
      <c r="A29" s="265"/>
      <c r="B29" s="353"/>
      <c r="C29" s="339"/>
      <c r="D29" s="248"/>
      <c r="E29" s="248"/>
      <c r="F29" s="249"/>
      <c r="G29" s="249"/>
      <c r="H29" s="344"/>
      <c r="I29" s="342"/>
      <c r="J29" s="558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484"/>
      <c r="V29" s="251"/>
      <c r="W29" s="558"/>
      <c r="X29" s="251"/>
      <c r="Y29" s="261"/>
      <c r="Z29" s="261"/>
      <c r="AA29" s="251"/>
      <c r="AB29" s="251"/>
      <c r="AC29" s="251"/>
      <c r="AD29" s="251"/>
      <c r="AE29" s="251"/>
      <c r="AF29" s="251"/>
      <c r="AG29" s="251"/>
      <c r="AH29" s="252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62"/>
      <c r="AV29" s="251"/>
      <c r="AW29" s="251"/>
      <c r="AX29" s="251"/>
      <c r="AY29" s="263"/>
      <c r="AZ29" s="251"/>
      <c r="BA29" s="251"/>
      <c r="BB29" s="251"/>
      <c r="BC29" s="251"/>
      <c r="BD29" s="497"/>
      <c r="BE29" s="506"/>
      <c r="BF29" s="257"/>
      <c r="BG29" s="257"/>
      <c r="BH29" s="264"/>
      <c r="BI29" s="264"/>
      <c r="BJ29" s="487"/>
      <c r="BK29" s="505"/>
      <c r="BM29" s="414"/>
      <c r="BN29" s="414"/>
      <c r="BO29" s="414"/>
      <c r="BP29" s="414"/>
      <c r="CB29" s="571"/>
      <c r="CC29" s="571"/>
      <c r="CD29" s="571"/>
      <c r="CE29" s="571"/>
      <c r="CF29" s="571"/>
      <c r="CG29" s="571"/>
      <c r="CH29" s="571"/>
      <c r="CI29" s="571"/>
      <c r="CJ29" s="571"/>
      <c r="CK29" s="571"/>
      <c r="CL29" s="571"/>
      <c r="CM29" s="571"/>
      <c r="CN29" s="571"/>
      <c r="CO29" s="571"/>
      <c r="CP29" s="571"/>
      <c r="CQ29" s="571"/>
      <c r="CR29" s="571"/>
      <c r="CS29" s="571"/>
      <c r="CT29" s="571"/>
      <c r="CU29" s="571"/>
      <c r="CV29" s="571"/>
      <c r="CW29" s="571"/>
      <c r="CX29" s="571"/>
      <c r="CY29" s="571"/>
      <c r="CZ29" s="571"/>
      <c r="DA29" s="571"/>
      <c r="DB29" s="571"/>
      <c r="DC29" s="571"/>
      <c r="DD29" s="571"/>
      <c r="DE29" s="571"/>
      <c r="DF29" s="571"/>
      <c r="DG29" s="571"/>
      <c r="DH29" s="571"/>
      <c r="DI29" s="571"/>
      <c r="DJ29" s="571"/>
      <c r="DK29" s="571"/>
      <c r="DL29" s="571"/>
      <c r="DM29" s="571"/>
      <c r="DN29" s="571"/>
      <c r="DO29" s="571"/>
      <c r="DP29" s="571"/>
      <c r="DQ29" s="571"/>
      <c r="DR29" s="571"/>
      <c r="DS29" s="571"/>
      <c r="DT29" s="571"/>
      <c r="DU29" s="571"/>
      <c r="DV29" s="571"/>
      <c r="DW29" s="571"/>
      <c r="DX29" s="571"/>
      <c r="DY29" s="571"/>
    </row>
    <row r="30" spans="1:129" s="433" customFormat="1" ht="15" hidden="1" customHeight="1">
      <c r="A30" s="265"/>
      <c r="B30" s="353"/>
      <c r="C30" s="339"/>
      <c r="D30" s="248"/>
      <c r="E30" s="248"/>
      <c r="F30" s="249"/>
      <c r="G30" s="249"/>
      <c r="H30" s="344"/>
      <c r="I30" s="342"/>
      <c r="J30" s="558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484"/>
      <c r="V30" s="251"/>
      <c r="W30" s="558"/>
      <c r="X30" s="251"/>
      <c r="Y30" s="261"/>
      <c r="Z30" s="261"/>
      <c r="AA30" s="251"/>
      <c r="AB30" s="251"/>
      <c r="AC30" s="251"/>
      <c r="AD30" s="251"/>
      <c r="AE30" s="251"/>
      <c r="AF30" s="251"/>
      <c r="AG30" s="251"/>
      <c r="AH30" s="252"/>
      <c r="AI30" s="251"/>
      <c r="AJ30" s="251"/>
      <c r="AK30" s="251"/>
      <c r="AL30" s="251"/>
      <c r="AM30" s="251"/>
      <c r="AN30" s="251"/>
      <c r="AO30" s="346"/>
      <c r="AP30" s="346"/>
      <c r="AQ30" s="348"/>
      <c r="AR30" s="346"/>
      <c r="AS30" s="251"/>
      <c r="AT30" s="251"/>
      <c r="AU30" s="262"/>
      <c r="AV30" s="251"/>
      <c r="AW30" s="251"/>
      <c r="AX30" s="251"/>
      <c r="AY30" s="263"/>
      <c r="AZ30" s="251"/>
      <c r="BA30" s="251"/>
      <c r="BB30" s="251"/>
      <c r="BC30" s="251"/>
      <c r="BD30" s="497"/>
      <c r="BE30" s="506"/>
      <c r="BF30" s="257"/>
      <c r="BG30" s="257"/>
      <c r="BH30" s="264"/>
      <c r="BI30" s="264"/>
      <c r="BJ30" s="487"/>
      <c r="BK30" s="505"/>
      <c r="BM30" s="414"/>
      <c r="BN30" s="414"/>
      <c r="BO30" s="414"/>
      <c r="BP30" s="414"/>
      <c r="CB30" s="571"/>
      <c r="CC30" s="571"/>
      <c r="CD30" s="571"/>
      <c r="CE30" s="571"/>
      <c r="CF30" s="571"/>
      <c r="CG30" s="571"/>
      <c r="CH30" s="571"/>
      <c r="CI30" s="571"/>
      <c r="CJ30" s="571"/>
      <c r="CK30" s="571"/>
      <c r="CL30" s="571"/>
      <c r="CM30" s="571"/>
      <c r="CN30" s="571"/>
      <c r="CO30" s="571"/>
      <c r="CP30" s="571"/>
      <c r="CQ30" s="571"/>
      <c r="CR30" s="571"/>
      <c r="CS30" s="571"/>
      <c r="CT30" s="571"/>
      <c r="CU30" s="571"/>
      <c r="CV30" s="571"/>
      <c r="CW30" s="571"/>
      <c r="CX30" s="571"/>
      <c r="CY30" s="571"/>
      <c r="CZ30" s="571"/>
      <c r="DA30" s="571"/>
      <c r="DB30" s="571"/>
      <c r="DC30" s="571"/>
      <c r="DD30" s="571"/>
      <c r="DE30" s="571"/>
      <c r="DF30" s="571"/>
      <c r="DG30" s="571"/>
      <c r="DH30" s="571"/>
      <c r="DI30" s="571"/>
      <c r="DJ30" s="571"/>
      <c r="DK30" s="571"/>
      <c r="DL30" s="571"/>
      <c r="DM30" s="571"/>
      <c r="DN30" s="571"/>
      <c r="DO30" s="571"/>
      <c r="DP30" s="571"/>
      <c r="DQ30" s="571"/>
      <c r="DR30" s="571"/>
      <c r="DS30" s="571"/>
      <c r="DT30" s="571"/>
      <c r="DU30" s="571"/>
      <c r="DV30" s="571"/>
      <c r="DW30" s="571"/>
      <c r="DX30" s="571"/>
      <c r="DY30" s="571"/>
    </row>
    <row r="31" spans="1:129" s="433" customFormat="1" ht="15" hidden="1" customHeight="1">
      <c r="A31" s="265"/>
      <c r="B31" s="353"/>
      <c r="C31" s="339"/>
      <c r="D31" s="248"/>
      <c r="E31" s="248"/>
      <c r="F31" s="249"/>
      <c r="G31" s="249"/>
      <c r="H31" s="344"/>
      <c r="I31" s="342"/>
      <c r="J31" s="558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484"/>
      <c r="V31" s="251"/>
      <c r="W31" s="558"/>
      <c r="X31" s="251"/>
      <c r="Y31" s="261"/>
      <c r="Z31" s="261"/>
      <c r="AA31" s="251"/>
      <c r="AB31" s="251"/>
      <c r="AC31" s="251"/>
      <c r="AD31" s="251"/>
      <c r="AE31" s="251"/>
      <c r="AF31" s="251"/>
      <c r="AG31" s="251"/>
      <c r="AH31" s="252"/>
      <c r="AI31" s="251"/>
      <c r="AJ31" s="251"/>
      <c r="AK31" s="251"/>
      <c r="AL31" s="251"/>
      <c r="AM31" s="251"/>
      <c r="AN31" s="251"/>
      <c r="AO31" s="346"/>
      <c r="AP31" s="346"/>
      <c r="AQ31" s="348"/>
      <c r="AR31" s="346"/>
      <c r="AS31" s="251"/>
      <c r="AT31" s="251"/>
      <c r="AU31" s="262"/>
      <c r="AV31" s="251"/>
      <c r="AW31" s="251"/>
      <c r="AX31" s="251"/>
      <c r="AY31" s="263"/>
      <c r="AZ31" s="251"/>
      <c r="BA31" s="251"/>
      <c r="BB31" s="251"/>
      <c r="BC31" s="251"/>
      <c r="BD31" s="497"/>
      <c r="BE31" s="506"/>
      <c r="BF31" s="257"/>
      <c r="BG31" s="257"/>
      <c r="BH31" s="264"/>
      <c r="BI31" s="264"/>
      <c r="BJ31" s="487"/>
      <c r="BK31" s="505"/>
      <c r="BM31" s="414"/>
      <c r="BN31" s="414"/>
      <c r="BO31" s="414"/>
      <c r="BP31" s="414"/>
      <c r="CB31" s="571"/>
      <c r="CC31" s="571"/>
      <c r="CD31" s="571"/>
      <c r="CE31" s="571"/>
      <c r="CF31" s="571"/>
      <c r="CG31" s="571"/>
      <c r="CH31" s="571"/>
      <c r="CI31" s="571"/>
      <c r="CJ31" s="571"/>
      <c r="CK31" s="571"/>
      <c r="CL31" s="571"/>
      <c r="CM31" s="571"/>
      <c r="CN31" s="571"/>
      <c r="CO31" s="571"/>
      <c r="CP31" s="571"/>
      <c r="CQ31" s="571"/>
      <c r="CR31" s="571"/>
      <c r="CS31" s="571"/>
      <c r="CT31" s="571"/>
      <c r="CU31" s="571"/>
      <c r="CV31" s="571"/>
      <c r="CW31" s="571"/>
      <c r="CX31" s="571"/>
      <c r="CY31" s="571"/>
      <c r="CZ31" s="571"/>
      <c r="DA31" s="571"/>
      <c r="DB31" s="571"/>
      <c r="DC31" s="571"/>
      <c r="DD31" s="571"/>
      <c r="DE31" s="571"/>
      <c r="DF31" s="571"/>
      <c r="DG31" s="571"/>
      <c r="DH31" s="571"/>
      <c r="DI31" s="571"/>
      <c r="DJ31" s="571"/>
      <c r="DK31" s="571"/>
      <c r="DL31" s="571"/>
      <c r="DM31" s="571"/>
      <c r="DN31" s="571"/>
      <c r="DO31" s="571"/>
      <c r="DP31" s="571"/>
      <c r="DQ31" s="571"/>
      <c r="DR31" s="571"/>
      <c r="DS31" s="571"/>
      <c r="DT31" s="571"/>
      <c r="DU31" s="571"/>
      <c r="DV31" s="571"/>
      <c r="DW31" s="571"/>
      <c r="DX31" s="571"/>
      <c r="DY31" s="571"/>
    </row>
    <row r="32" spans="1:129" s="433" customFormat="1" ht="15" hidden="1" customHeight="1">
      <c r="A32" s="265"/>
      <c r="B32" s="353"/>
      <c r="C32" s="253"/>
      <c r="D32" s="248"/>
      <c r="E32" s="248"/>
      <c r="F32" s="249"/>
      <c r="G32" s="249"/>
      <c r="H32" s="344"/>
      <c r="I32" s="342"/>
      <c r="J32" s="558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484"/>
      <c r="V32" s="251"/>
      <c r="W32" s="558"/>
      <c r="X32" s="251"/>
      <c r="Y32" s="261"/>
      <c r="Z32" s="261"/>
      <c r="AA32" s="251"/>
      <c r="AB32" s="251"/>
      <c r="AC32" s="251"/>
      <c r="AD32" s="251"/>
      <c r="AE32" s="251"/>
      <c r="AF32" s="251"/>
      <c r="AG32" s="251"/>
      <c r="AH32" s="252"/>
      <c r="AI32" s="251"/>
      <c r="AJ32" s="251"/>
      <c r="AK32" s="251"/>
      <c r="AL32" s="251"/>
      <c r="AM32" s="251"/>
      <c r="AN32" s="251"/>
      <c r="AO32" s="346"/>
      <c r="AP32" s="346"/>
      <c r="AQ32" s="348"/>
      <c r="AR32" s="346"/>
      <c r="AS32" s="251"/>
      <c r="AT32" s="251"/>
      <c r="AU32" s="262"/>
      <c r="AV32" s="251"/>
      <c r="AW32" s="251"/>
      <c r="AX32" s="251"/>
      <c r="AY32" s="263"/>
      <c r="AZ32" s="251"/>
      <c r="BA32" s="251"/>
      <c r="BB32" s="251"/>
      <c r="BC32" s="251"/>
      <c r="BD32" s="497"/>
      <c r="BE32" s="506"/>
      <c r="BF32" s="257"/>
      <c r="BG32" s="257"/>
      <c r="BH32" s="264"/>
      <c r="BI32" s="264"/>
      <c r="BJ32" s="487"/>
      <c r="BK32" s="505"/>
      <c r="BM32" s="414"/>
      <c r="BN32" s="414"/>
      <c r="BO32" s="414"/>
      <c r="BP32" s="414"/>
      <c r="CB32" s="571"/>
      <c r="CC32" s="571"/>
      <c r="CD32" s="571"/>
      <c r="CE32" s="571"/>
      <c r="CF32" s="571"/>
      <c r="CG32" s="571"/>
      <c r="CH32" s="571"/>
      <c r="CI32" s="571"/>
      <c r="CJ32" s="571"/>
      <c r="CK32" s="571"/>
      <c r="CL32" s="571"/>
      <c r="CM32" s="571"/>
      <c r="CN32" s="571"/>
      <c r="CO32" s="571"/>
      <c r="CP32" s="571"/>
      <c r="CQ32" s="571"/>
      <c r="CR32" s="571"/>
      <c r="CS32" s="571"/>
      <c r="CT32" s="571"/>
      <c r="CU32" s="571"/>
      <c r="CV32" s="571"/>
      <c r="CW32" s="571"/>
      <c r="CX32" s="571"/>
      <c r="CY32" s="571"/>
      <c r="CZ32" s="571"/>
      <c r="DA32" s="571"/>
      <c r="DB32" s="571"/>
      <c r="DC32" s="571"/>
      <c r="DD32" s="571"/>
      <c r="DE32" s="571"/>
      <c r="DF32" s="571"/>
      <c r="DG32" s="571"/>
      <c r="DH32" s="571"/>
      <c r="DI32" s="571"/>
      <c r="DJ32" s="571"/>
      <c r="DK32" s="571"/>
      <c r="DL32" s="571"/>
      <c r="DM32" s="571"/>
      <c r="DN32" s="571"/>
      <c r="DO32" s="571"/>
      <c r="DP32" s="571"/>
      <c r="DQ32" s="571"/>
      <c r="DR32" s="571"/>
      <c r="DS32" s="571"/>
      <c r="DT32" s="571"/>
      <c r="DU32" s="571"/>
      <c r="DV32" s="571"/>
      <c r="DW32" s="571"/>
      <c r="DX32" s="571"/>
      <c r="DY32" s="571"/>
    </row>
    <row r="33" spans="1:129" s="433" customFormat="1" ht="15" hidden="1" customHeight="1">
      <c r="A33" s="265"/>
      <c r="B33" s="353"/>
      <c r="C33" s="253"/>
      <c r="D33" s="248"/>
      <c r="E33" s="248"/>
      <c r="F33" s="249"/>
      <c r="G33" s="249"/>
      <c r="H33" s="344"/>
      <c r="I33" s="342"/>
      <c r="J33" s="558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484"/>
      <c r="V33" s="251"/>
      <c r="W33" s="558"/>
      <c r="X33" s="251"/>
      <c r="Y33" s="261"/>
      <c r="Z33" s="261"/>
      <c r="AA33" s="251"/>
      <c r="AB33" s="251"/>
      <c r="AC33" s="251"/>
      <c r="AD33" s="251"/>
      <c r="AE33" s="251"/>
      <c r="AF33" s="251"/>
      <c r="AG33" s="251"/>
      <c r="AH33" s="252"/>
      <c r="AI33" s="251"/>
      <c r="AJ33" s="251"/>
      <c r="AK33" s="251"/>
      <c r="AL33" s="251"/>
      <c r="AM33" s="251"/>
      <c r="AN33" s="251"/>
      <c r="AO33" s="346"/>
      <c r="AP33" s="346"/>
      <c r="AQ33" s="348"/>
      <c r="AR33" s="346"/>
      <c r="AS33" s="251"/>
      <c r="AT33" s="251"/>
      <c r="AU33" s="262"/>
      <c r="AV33" s="251"/>
      <c r="AW33" s="251"/>
      <c r="AX33" s="251"/>
      <c r="AY33" s="263"/>
      <c r="AZ33" s="251"/>
      <c r="BA33" s="251"/>
      <c r="BB33" s="251"/>
      <c r="BC33" s="346"/>
      <c r="BD33" s="497"/>
      <c r="BE33" s="506"/>
      <c r="BF33" s="257"/>
      <c r="BG33" s="257"/>
      <c r="BH33" s="264"/>
      <c r="BI33" s="264"/>
      <c r="BJ33" s="487"/>
      <c r="BK33" s="505"/>
      <c r="BM33" s="414"/>
      <c r="BN33" s="414"/>
      <c r="BO33" s="414"/>
      <c r="BP33" s="414"/>
      <c r="CB33" s="571"/>
      <c r="CC33" s="571"/>
      <c r="CD33" s="571"/>
      <c r="CE33" s="571"/>
      <c r="CF33" s="571"/>
      <c r="CG33" s="571"/>
      <c r="CH33" s="571"/>
      <c r="CI33" s="571"/>
      <c r="CJ33" s="571"/>
      <c r="CK33" s="571"/>
      <c r="CL33" s="571"/>
      <c r="CM33" s="571"/>
      <c r="CN33" s="571"/>
      <c r="CO33" s="571"/>
      <c r="CP33" s="571"/>
      <c r="CQ33" s="571"/>
      <c r="CR33" s="571"/>
      <c r="CS33" s="571"/>
      <c r="CT33" s="571"/>
      <c r="CU33" s="571"/>
      <c r="CV33" s="571"/>
      <c r="CW33" s="571"/>
      <c r="CX33" s="571"/>
      <c r="CY33" s="571"/>
      <c r="CZ33" s="571"/>
      <c r="DA33" s="571"/>
      <c r="DB33" s="571"/>
      <c r="DC33" s="571"/>
      <c r="DD33" s="571"/>
      <c r="DE33" s="571"/>
      <c r="DF33" s="571"/>
      <c r="DG33" s="571"/>
      <c r="DH33" s="571"/>
      <c r="DI33" s="571"/>
      <c r="DJ33" s="571"/>
      <c r="DK33" s="571"/>
      <c r="DL33" s="571"/>
      <c r="DM33" s="571"/>
      <c r="DN33" s="571"/>
      <c r="DO33" s="571"/>
      <c r="DP33" s="571"/>
      <c r="DQ33" s="571"/>
      <c r="DR33" s="571"/>
      <c r="DS33" s="571"/>
      <c r="DT33" s="571"/>
      <c r="DU33" s="571"/>
      <c r="DV33" s="571"/>
      <c r="DW33" s="571"/>
      <c r="DX33" s="571"/>
      <c r="DY33" s="571"/>
    </row>
    <row r="34" spans="1:129" s="433" customFormat="1" ht="15" hidden="1" customHeight="1">
      <c r="A34" s="265"/>
      <c r="B34" s="353"/>
      <c r="C34" s="253"/>
      <c r="D34" s="248"/>
      <c r="E34" s="248"/>
      <c r="F34" s="249"/>
      <c r="G34" s="249"/>
      <c r="H34" s="344"/>
      <c r="I34" s="342"/>
      <c r="J34" s="558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484"/>
      <c r="V34" s="251"/>
      <c r="W34" s="558"/>
      <c r="X34" s="251"/>
      <c r="Y34" s="261"/>
      <c r="Z34" s="261"/>
      <c r="AA34" s="251"/>
      <c r="AB34" s="251"/>
      <c r="AC34" s="251"/>
      <c r="AD34" s="251"/>
      <c r="AE34" s="251"/>
      <c r="AF34" s="251"/>
      <c r="AG34" s="251"/>
      <c r="AH34" s="252"/>
      <c r="AI34" s="251"/>
      <c r="AJ34" s="251"/>
      <c r="AK34" s="251"/>
      <c r="AL34" s="251"/>
      <c r="AM34" s="251"/>
      <c r="AN34" s="251"/>
      <c r="AO34" s="346"/>
      <c r="AP34" s="346"/>
      <c r="AQ34" s="348"/>
      <c r="AR34" s="346"/>
      <c r="AS34" s="251"/>
      <c r="AT34" s="251"/>
      <c r="AU34" s="262"/>
      <c r="AV34" s="251"/>
      <c r="AW34" s="251"/>
      <c r="AX34" s="251"/>
      <c r="AY34" s="263"/>
      <c r="AZ34" s="251"/>
      <c r="BA34" s="251"/>
      <c r="BB34" s="251"/>
      <c r="BC34" s="346"/>
      <c r="BD34" s="497"/>
      <c r="BE34" s="506"/>
      <c r="BF34" s="257"/>
      <c r="BG34" s="257"/>
      <c r="BH34" s="264"/>
      <c r="BI34" s="264"/>
      <c r="BJ34" s="487"/>
      <c r="BK34" s="505"/>
      <c r="BM34" s="414"/>
      <c r="BN34" s="414"/>
      <c r="BO34" s="414"/>
      <c r="BP34" s="414"/>
      <c r="CB34" s="571"/>
      <c r="CC34" s="571"/>
      <c r="CD34" s="571"/>
      <c r="CE34" s="571"/>
      <c r="CF34" s="571"/>
      <c r="CG34" s="571"/>
      <c r="CH34" s="571"/>
      <c r="CI34" s="571"/>
      <c r="CJ34" s="571"/>
      <c r="CK34" s="571"/>
      <c r="CL34" s="571"/>
      <c r="CM34" s="571"/>
      <c r="CN34" s="571"/>
      <c r="CO34" s="571"/>
      <c r="CP34" s="571"/>
      <c r="CQ34" s="571"/>
      <c r="CR34" s="571"/>
      <c r="CS34" s="571"/>
      <c r="CT34" s="571"/>
      <c r="CU34" s="571"/>
      <c r="CV34" s="571"/>
      <c r="CW34" s="571"/>
      <c r="CX34" s="571"/>
      <c r="CY34" s="571"/>
      <c r="CZ34" s="571"/>
      <c r="DA34" s="571"/>
      <c r="DB34" s="571"/>
      <c r="DC34" s="571"/>
      <c r="DD34" s="571"/>
      <c r="DE34" s="571"/>
      <c r="DF34" s="571"/>
      <c r="DG34" s="571"/>
      <c r="DH34" s="571"/>
      <c r="DI34" s="571"/>
      <c r="DJ34" s="571"/>
      <c r="DK34" s="571"/>
      <c r="DL34" s="571"/>
      <c r="DM34" s="571"/>
      <c r="DN34" s="571"/>
      <c r="DO34" s="571"/>
      <c r="DP34" s="571"/>
      <c r="DQ34" s="571"/>
      <c r="DR34" s="571"/>
      <c r="DS34" s="571"/>
      <c r="DT34" s="571"/>
      <c r="DU34" s="571"/>
      <c r="DV34" s="571"/>
      <c r="DW34" s="571"/>
      <c r="DX34" s="571"/>
      <c r="DY34" s="571"/>
    </row>
    <row r="35" spans="1:129" s="433" customFormat="1" ht="15" hidden="1" customHeight="1">
      <c r="A35" s="265"/>
      <c r="B35" s="353"/>
      <c r="C35" s="253"/>
      <c r="D35" s="248"/>
      <c r="E35" s="248"/>
      <c r="F35" s="249"/>
      <c r="G35" s="249"/>
      <c r="H35" s="344"/>
      <c r="I35" s="342"/>
      <c r="J35" s="558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484"/>
      <c r="V35" s="251"/>
      <c r="W35" s="558"/>
      <c r="X35" s="251"/>
      <c r="Y35" s="261"/>
      <c r="Z35" s="261"/>
      <c r="AA35" s="251"/>
      <c r="AB35" s="251"/>
      <c r="AC35" s="251"/>
      <c r="AD35" s="251"/>
      <c r="AE35" s="251"/>
      <c r="AF35" s="251"/>
      <c r="AG35" s="251"/>
      <c r="AH35" s="252"/>
      <c r="AI35" s="251"/>
      <c r="AJ35" s="251"/>
      <c r="AK35" s="251"/>
      <c r="AL35" s="251"/>
      <c r="AM35" s="251"/>
      <c r="AN35" s="251"/>
      <c r="AO35" s="346"/>
      <c r="AP35" s="346"/>
      <c r="AQ35" s="348"/>
      <c r="AR35" s="346"/>
      <c r="AS35" s="251"/>
      <c r="AT35" s="251"/>
      <c r="AU35" s="262"/>
      <c r="AV35" s="251"/>
      <c r="AW35" s="251"/>
      <c r="AX35" s="251"/>
      <c r="AY35" s="263"/>
      <c r="AZ35" s="251"/>
      <c r="BA35" s="251"/>
      <c r="BB35" s="251"/>
      <c r="BC35" s="346"/>
      <c r="BD35" s="497"/>
      <c r="BE35" s="506"/>
      <c r="BF35" s="257"/>
      <c r="BG35" s="257"/>
      <c r="BH35" s="264"/>
      <c r="BI35" s="264"/>
      <c r="BJ35" s="487"/>
      <c r="BK35" s="505"/>
      <c r="BM35" s="414"/>
      <c r="BN35" s="414"/>
      <c r="BO35" s="414"/>
      <c r="BP35" s="414"/>
      <c r="CB35" s="571"/>
      <c r="CC35" s="571"/>
      <c r="CD35" s="571"/>
      <c r="CE35" s="571"/>
      <c r="CF35" s="571"/>
      <c r="CG35" s="571"/>
      <c r="CH35" s="571"/>
      <c r="CI35" s="571"/>
      <c r="CJ35" s="571"/>
      <c r="CK35" s="571"/>
      <c r="CL35" s="571"/>
      <c r="CM35" s="571"/>
      <c r="CN35" s="571"/>
      <c r="CO35" s="571"/>
      <c r="CP35" s="571"/>
      <c r="CQ35" s="571"/>
      <c r="CR35" s="571"/>
      <c r="CS35" s="571"/>
      <c r="CT35" s="571"/>
      <c r="CU35" s="571"/>
      <c r="CV35" s="571"/>
      <c r="CW35" s="571"/>
      <c r="CX35" s="571"/>
      <c r="CY35" s="571"/>
      <c r="CZ35" s="571"/>
      <c r="DA35" s="571"/>
      <c r="DB35" s="571"/>
      <c r="DC35" s="571"/>
      <c r="DD35" s="571"/>
      <c r="DE35" s="571"/>
      <c r="DF35" s="571"/>
      <c r="DG35" s="571"/>
      <c r="DH35" s="571"/>
      <c r="DI35" s="571"/>
      <c r="DJ35" s="571"/>
      <c r="DK35" s="571"/>
      <c r="DL35" s="571"/>
      <c r="DM35" s="571"/>
      <c r="DN35" s="571"/>
      <c r="DO35" s="571"/>
      <c r="DP35" s="571"/>
      <c r="DQ35" s="571"/>
      <c r="DR35" s="571"/>
      <c r="DS35" s="571"/>
      <c r="DT35" s="571"/>
      <c r="DU35" s="571"/>
      <c r="DV35" s="571"/>
      <c r="DW35" s="571"/>
      <c r="DX35" s="571"/>
      <c r="DY35" s="571"/>
    </row>
    <row r="36" spans="1:129" s="433" customFormat="1" ht="15" hidden="1" customHeight="1">
      <c r="A36" s="265"/>
      <c r="B36" s="353"/>
      <c r="C36" s="253"/>
      <c r="D36" s="248"/>
      <c r="E36" s="248"/>
      <c r="F36" s="249"/>
      <c r="G36" s="249"/>
      <c r="H36" s="344"/>
      <c r="I36" s="342"/>
      <c r="J36" s="558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484"/>
      <c r="V36" s="251"/>
      <c r="W36" s="558"/>
      <c r="X36" s="251"/>
      <c r="Y36" s="261"/>
      <c r="Z36" s="261"/>
      <c r="AA36" s="251"/>
      <c r="AB36" s="251"/>
      <c r="AC36" s="251"/>
      <c r="AD36" s="251"/>
      <c r="AE36" s="251"/>
      <c r="AF36" s="251"/>
      <c r="AG36" s="251"/>
      <c r="AH36" s="252"/>
      <c r="AI36" s="251"/>
      <c r="AJ36" s="251"/>
      <c r="AK36" s="251"/>
      <c r="AL36" s="251"/>
      <c r="AM36" s="251"/>
      <c r="AN36" s="251"/>
      <c r="AO36" s="346"/>
      <c r="AP36" s="346"/>
      <c r="AQ36" s="348"/>
      <c r="AR36" s="346"/>
      <c r="AS36" s="251"/>
      <c r="AT36" s="251"/>
      <c r="AU36" s="262"/>
      <c r="AV36" s="251"/>
      <c r="AW36" s="251"/>
      <c r="AX36" s="251"/>
      <c r="AY36" s="263"/>
      <c r="AZ36" s="251"/>
      <c r="BA36" s="251"/>
      <c r="BB36" s="251"/>
      <c r="BC36" s="346"/>
      <c r="BD36" s="497"/>
      <c r="BE36" s="506"/>
      <c r="BF36" s="257"/>
      <c r="BG36" s="257"/>
      <c r="BH36" s="264"/>
      <c r="BI36" s="264"/>
      <c r="BJ36" s="487"/>
      <c r="BK36" s="505"/>
      <c r="BM36" s="414"/>
      <c r="BN36" s="414"/>
      <c r="BO36" s="414"/>
      <c r="BP36" s="414"/>
      <c r="CB36" s="571"/>
      <c r="CC36" s="571"/>
      <c r="CD36" s="571"/>
      <c r="CE36" s="571"/>
      <c r="CF36" s="571"/>
      <c r="CG36" s="571"/>
      <c r="CH36" s="571"/>
      <c r="CI36" s="571"/>
      <c r="CJ36" s="571"/>
      <c r="CK36" s="571"/>
      <c r="CL36" s="571"/>
      <c r="CM36" s="571"/>
      <c r="CN36" s="571"/>
      <c r="CO36" s="571"/>
      <c r="CP36" s="571"/>
      <c r="CQ36" s="571"/>
      <c r="CR36" s="571"/>
      <c r="CS36" s="571"/>
      <c r="CT36" s="571"/>
      <c r="CU36" s="571"/>
      <c r="CV36" s="571"/>
      <c r="CW36" s="571"/>
      <c r="CX36" s="571"/>
      <c r="CY36" s="571"/>
      <c r="CZ36" s="571"/>
      <c r="DA36" s="571"/>
      <c r="DB36" s="571"/>
      <c r="DC36" s="571"/>
      <c r="DD36" s="571"/>
      <c r="DE36" s="571"/>
      <c r="DF36" s="571"/>
      <c r="DG36" s="571"/>
      <c r="DH36" s="571"/>
      <c r="DI36" s="571"/>
      <c r="DJ36" s="571"/>
      <c r="DK36" s="571"/>
      <c r="DL36" s="571"/>
      <c r="DM36" s="571"/>
      <c r="DN36" s="571"/>
      <c r="DO36" s="571"/>
      <c r="DP36" s="571"/>
      <c r="DQ36" s="571"/>
      <c r="DR36" s="571"/>
      <c r="DS36" s="571"/>
      <c r="DT36" s="571"/>
      <c r="DU36" s="571"/>
      <c r="DV36" s="571"/>
      <c r="DW36" s="571"/>
      <c r="DX36" s="571"/>
      <c r="DY36" s="571"/>
    </row>
    <row r="37" spans="1:129" s="433" customFormat="1" ht="15" hidden="1" customHeight="1">
      <c r="A37" s="265"/>
      <c r="B37" s="353"/>
      <c r="C37" s="253"/>
      <c r="D37" s="248"/>
      <c r="E37" s="248"/>
      <c r="F37" s="249"/>
      <c r="G37" s="249"/>
      <c r="H37" s="344"/>
      <c r="I37" s="342"/>
      <c r="J37" s="558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484"/>
      <c r="V37" s="251"/>
      <c r="W37" s="558"/>
      <c r="X37" s="251"/>
      <c r="Y37" s="261"/>
      <c r="Z37" s="261"/>
      <c r="AA37" s="251"/>
      <c r="AB37" s="251"/>
      <c r="AC37" s="251"/>
      <c r="AD37" s="251"/>
      <c r="AE37" s="251"/>
      <c r="AF37" s="251"/>
      <c r="AG37" s="251"/>
      <c r="AH37" s="252"/>
      <c r="AI37" s="251"/>
      <c r="AJ37" s="251"/>
      <c r="AK37" s="251"/>
      <c r="AL37" s="251"/>
      <c r="AM37" s="251"/>
      <c r="AN37" s="251"/>
      <c r="AO37" s="346"/>
      <c r="AP37" s="346"/>
      <c r="AQ37" s="348"/>
      <c r="AR37" s="346"/>
      <c r="AS37" s="251"/>
      <c r="AT37" s="251"/>
      <c r="AU37" s="262"/>
      <c r="AV37" s="251"/>
      <c r="AW37" s="251"/>
      <c r="AX37" s="251"/>
      <c r="AY37" s="263"/>
      <c r="AZ37" s="251"/>
      <c r="BA37" s="251"/>
      <c r="BB37" s="251"/>
      <c r="BC37" s="346"/>
      <c r="BD37" s="497"/>
      <c r="BE37" s="506"/>
      <c r="BF37" s="257"/>
      <c r="BG37" s="257"/>
      <c r="BH37" s="264"/>
      <c r="BI37" s="264"/>
      <c r="BJ37" s="487"/>
      <c r="BK37" s="505"/>
      <c r="BM37" s="414"/>
      <c r="BN37" s="414"/>
      <c r="BO37" s="414"/>
      <c r="BP37" s="414"/>
      <c r="CB37" s="571"/>
      <c r="CC37" s="571"/>
      <c r="CD37" s="571"/>
      <c r="CE37" s="571"/>
      <c r="CF37" s="571"/>
      <c r="CG37" s="571"/>
      <c r="CH37" s="571"/>
      <c r="CI37" s="571"/>
      <c r="CJ37" s="571"/>
      <c r="CK37" s="571"/>
      <c r="CL37" s="571"/>
      <c r="CM37" s="571"/>
      <c r="CN37" s="571"/>
      <c r="CO37" s="571"/>
      <c r="CP37" s="571"/>
      <c r="CQ37" s="571"/>
      <c r="CR37" s="571"/>
      <c r="CS37" s="571"/>
      <c r="CT37" s="571"/>
      <c r="CU37" s="571"/>
      <c r="CV37" s="571"/>
      <c r="CW37" s="571"/>
      <c r="CX37" s="571"/>
      <c r="CY37" s="571"/>
      <c r="CZ37" s="571"/>
      <c r="DA37" s="571"/>
      <c r="DB37" s="571"/>
      <c r="DC37" s="571"/>
      <c r="DD37" s="571"/>
      <c r="DE37" s="571"/>
      <c r="DF37" s="571"/>
      <c r="DG37" s="571"/>
      <c r="DH37" s="571"/>
      <c r="DI37" s="571"/>
      <c r="DJ37" s="571"/>
      <c r="DK37" s="571"/>
      <c r="DL37" s="571"/>
      <c r="DM37" s="571"/>
      <c r="DN37" s="571"/>
      <c r="DO37" s="571"/>
      <c r="DP37" s="571"/>
      <c r="DQ37" s="571"/>
      <c r="DR37" s="571"/>
      <c r="DS37" s="571"/>
      <c r="DT37" s="571"/>
      <c r="DU37" s="571"/>
      <c r="DV37" s="571"/>
      <c r="DW37" s="571"/>
      <c r="DX37" s="571"/>
      <c r="DY37" s="571"/>
    </row>
    <row r="38" spans="1:129" s="433" customFormat="1" ht="15" hidden="1" customHeight="1">
      <c r="A38" s="265"/>
      <c r="B38" s="353"/>
      <c r="C38" s="253"/>
      <c r="D38" s="248"/>
      <c r="E38" s="248"/>
      <c r="F38" s="249"/>
      <c r="G38" s="249"/>
      <c r="H38" s="344"/>
      <c r="I38" s="342"/>
      <c r="J38" s="558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484"/>
      <c r="V38" s="251"/>
      <c r="W38" s="558"/>
      <c r="X38" s="251"/>
      <c r="Y38" s="261"/>
      <c r="Z38" s="261"/>
      <c r="AA38" s="251"/>
      <c r="AB38" s="251"/>
      <c r="AC38" s="251"/>
      <c r="AD38" s="251"/>
      <c r="AE38" s="251"/>
      <c r="AF38" s="251"/>
      <c r="AG38" s="251"/>
      <c r="AH38" s="252"/>
      <c r="AI38" s="251"/>
      <c r="AJ38" s="251"/>
      <c r="AK38" s="251"/>
      <c r="AL38" s="251"/>
      <c r="AM38" s="251"/>
      <c r="AN38" s="251"/>
      <c r="AO38" s="346"/>
      <c r="AP38" s="346"/>
      <c r="AQ38" s="348"/>
      <c r="AR38" s="346"/>
      <c r="AS38" s="251"/>
      <c r="AT38" s="251"/>
      <c r="AU38" s="262"/>
      <c r="AV38" s="251"/>
      <c r="AW38" s="251"/>
      <c r="AX38" s="251"/>
      <c r="AY38" s="263"/>
      <c r="AZ38" s="251"/>
      <c r="BA38" s="251"/>
      <c r="BB38" s="251"/>
      <c r="BC38" s="346"/>
      <c r="BD38" s="497"/>
      <c r="BE38" s="506"/>
      <c r="BF38" s="257"/>
      <c r="BG38" s="257"/>
      <c r="BH38" s="264"/>
      <c r="BI38" s="264"/>
      <c r="BJ38" s="487"/>
      <c r="BK38" s="505"/>
      <c r="BM38" s="414"/>
      <c r="BN38" s="414"/>
      <c r="BO38" s="414"/>
      <c r="BP38" s="414"/>
      <c r="CB38" s="571"/>
      <c r="CC38" s="571"/>
      <c r="CD38" s="571"/>
      <c r="CE38" s="571"/>
      <c r="CF38" s="571"/>
      <c r="CG38" s="571"/>
      <c r="CH38" s="571"/>
      <c r="CI38" s="571"/>
      <c r="CJ38" s="571"/>
      <c r="CK38" s="571"/>
      <c r="CL38" s="571"/>
      <c r="CM38" s="571"/>
      <c r="CN38" s="571"/>
      <c r="CO38" s="571"/>
      <c r="CP38" s="571"/>
      <c r="CQ38" s="571"/>
      <c r="CR38" s="571"/>
      <c r="CS38" s="571"/>
      <c r="CT38" s="571"/>
      <c r="CU38" s="571"/>
      <c r="CV38" s="571"/>
      <c r="CW38" s="571"/>
      <c r="CX38" s="571"/>
      <c r="CY38" s="571"/>
      <c r="CZ38" s="571"/>
      <c r="DA38" s="571"/>
      <c r="DB38" s="571"/>
      <c r="DC38" s="571"/>
      <c r="DD38" s="571"/>
      <c r="DE38" s="571"/>
      <c r="DF38" s="571"/>
      <c r="DG38" s="571"/>
      <c r="DH38" s="571"/>
      <c r="DI38" s="571"/>
      <c r="DJ38" s="571"/>
      <c r="DK38" s="571"/>
      <c r="DL38" s="571"/>
      <c r="DM38" s="571"/>
      <c r="DN38" s="571"/>
      <c r="DO38" s="571"/>
      <c r="DP38" s="571"/>
      <c r="DQ38" s="571"/>
      <c r="DR38" s="571"/>
      <c r="DS38" s="571"/>
      <c r="DT38" s="571"/>
      <c r="DU38" s="571"/>
      <c r="DV38" s="571"/>
      <c r="DW38" s="571"/>
      <c r="DX38" s="571"/>
      <c r="DY38" s="571"/>
    </row>
    <row r="39" spans="1:129" s="433" customFormat="1" ht="15" hidden="1" customHeight="1">
      <c r="A39" s="265"/>
      <c r="B39" s="353"/>
      <c r="C39" s="253"/>
      <c r="D39" s="248"/>
      <c r="E39" s="248"/>
      <c r="F39" s="249"/>
      <c r="G39" s="249"/>
      <c r="H39" s="344"/>
      <c r="I39" s="342"/>
      <c r="J39" s="558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484"/>
      <c r="V39" s="251"/>
      <c r="W39" s="558"/>
      <c r="X39" s="251"/>
      <c r="Y39" s="261"/>
      <c r="Z39" s="261"/>
      <c r="AA39" s="251"/>
      <c r="AB39" s="251"/>
      <c r="AC39" s="251"/>
      <c r="AD39" s="251"/>
      <c r="AE39" s="251"/>
      <c r="AF39" s="251"/>
      <c r="AG39" s="251"/>
      <c r="AH39" s="252"/>
      <c r="AI39" s="251"/>
      <c r="AJ39" s="251"/>
      <c r="AK39" s="251"/>
      <c r="AL39" s="251"/>
      <c r="AM39" s="251"/>
      <c r="AN39" s="251"/>
      <c r="AO39" s="346"/>
      <c r="AP39" s="346"/>
      <c r="AQ39" s="348"/>
      <c r="AR39" s="346"/>
      <c r="AS39" s="251"/>
      <c r="AT39" s="251"/>
      <c r="AU39" s="262"/>
      <c r="AV39" s="251"/>
      <c r="AW39" s="251"/>
      <c r="AX39" s="251"/>
      <c r="AY39" s="263"/>
      <c r="AZ39" s="251"/>
      <c r="BA39" s="251"/>
      <c r="BB39" s="251"/>
      <c r="BC39" s="346"/>
      <c r="BD39" s="497"/>
      <c r="BE39" s="506"/>
      <c r="BF39" s="257"/>
      <c r="BG39" s="257"/>
      <c r="BH39" s="264"/>
      <c r="BI39" s="264"/>
      <c r="BJ39" s="487"/>
      <c r="BK39" s="505"/>
      <c r="BM39" s="414"/>
      <c r="BN39" s="414"/>
      <c r="BO39" s="414"/>
      <c r="BP39" s="414"/>
      <c r="CB39" s="571"/>
      <c r="CC39" s="571"/>
      <c r="CD39" s="571"/>
      <c r="CE39" s="571"/>
      <c r="CF39" s="571"/>
      <c r="CG39" s="571"/>
      <c r="CH39" s="571"/>
      <c r="CI39" s="571"/>
      <c r="CJ39" s="571"/>
      <c r="CK39" s="571"/>
      <c r="CL39" s="571"/>
      <c r="CM39" s="571"/>
      <c r="CN39" s="571"/>
      <c r="CO39" s="571"/>
      <c r="CP39" s="571"/>
      <c r="CQ39" s="571"/>
      <c r="CR39" s="571"/>
      <c r="CS39" s="571"/>
      <c r="CT39" s="571"/>
      <c r="CU39" s="571"/>
      <c r="CV39" s="571"/>
      <c r="CW39" s="571"/>
      <c r="CX39" s="571"/>
      <c r="CY39" s="571"/>
      <c r="CZ39" s="571"/>
      <c r="DA39" s="571"/>
      <c r="DB39" s="571"/>
      <c r="DC39" s="571"/>
      <c r="DD39" s="571"/>
      <c r="DE39" s="571"/>
      <c r="DF39" s="571"/>
      <c r="DG39" s="571"/>
      <c r="DH39" s="571"/>
      <c r="DI39" s="571"/>
      <c r="DJ39" s="571"/>
      <c r="DK39" s="571"/>
      <c r="DL39" s="571"/>
      <c r="DM39" s="571"/>
      <c r="DN39" s="571"/>
      <c r="DO39" s="571"/>
      <c r="DP39" s="571"/>
      <c r="DQ39" s="571"/>
      <c r="DR39" s="571"/>
      <c r="DS39" s="571"/>
      <c r="DT39" s="571"/>
      <c r="DU39" s="571"/>
      <c r="DV39" s="571"/>
      <c r="DW39" s="571"/>
      <c r="DX39" s="571"/>
      <c r="DY39" s="571"/>
    </row>
    <row r="40" spans="1:129" s="433" customFormat="1" ht="15" hidden="1" customHeight="1">
      <c r="A40" s="265"/>
      <c r="B40" s="353"/>
      <c r="C40" s="253"/>
      <c r="D40" s="248"/>
      <c r="E40" s="248"/>
      <c r="F40" s="249"/>
      <c r="G40" s="249"/>
      <c r="H40" s="344"/>
      <c r="I40" s="342"/>
      <c r="J40" s="558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484"/>
      <c r="V40" s="251"/>
      <c r="W40" s="558"/>
      <c r="X40" s="346"/>
      <c r="Y40" s="347"/>
      <c r="Z40" s="261"/>
      <c r="AA40" s="251"/>
      <c r="AB40" s="251"/>
      <c r="AC40" s="251"/>
      <c r="AD40" s="251"/>
      <c r="AE40" s="251"/>
      <c r="AF40" s="251"/>
      <c r="AG40" s="251"/>
      <c r="AH40" s="252"/>
      <c r="AI40" s="251"/>
      <c r="AJ40" s="251"/>
      <c r="AK40" s="251"/>
      <c r="AL40" s="251"/>
      <c r="AM40" s="251"/>
      <c r="AN40" s="251"/>
      <c r="AO40" s="346"/>
      <c r="AP40" s="346"/>
      <c r="AQ40" s="348"/>
      <c r="AR40" s="346"/>
      <c r="AS40" s="251"/>
      <c r="AT40" s="251"/>
      <c r="AU40" s="262"/>
      <c r="AV40" s="251"/>
      <c r="AW40" s="251"/>
      <c r="AX40" s="251"/>
      <c r="AY40" s="263"/>
      <c r="AZ40" s="251"/>
      <c r="BA40" s="251"/>
      <c r="BB40" s="251"/>
      <c r="BC40" s="346"/>
      <c r="BD40" s="497"/>
      <c r="BE40" s="506"/>
      <c r="BF40" s="257"/>
      <c r="BG40" s="257"/>
      <c r="BH40" s="264"/>
      <c r="BI40" s="264"/>
      <c r="BJ40" s="487"/>
      <c r="BK40" s="505"/>
      <c r="BM40" s="414"/>
      <c r="BN40" s="414"/>
      <c r="BO40" s="414"/>
      <c r="BP40" s="414"/>
      <c r="CB40" s="571"/>
      <c r="CC40" s="571"/>
      <c r="CD40" s="571"/>
      <c r="CE40" s="571"/>
      <c r="CF40" s="571"/>
      <c r="CG40" s="571"/>
      <c r="CH40" s="571"/>
      <c r="CI40" s="571"/>
      <c r="CJ40" s="571"/>
      <c r="CK40" s="571"/>
      <c r="CL40" s="571"/>
      <c r="CM40" s="571"/>
      <c r="CN40" s="571"/>
      <c r="CO40" s="571"/>
      <c r="CP40" s="571"/>
      <c r="CQ40" s="571"/>
      <c r="CR40" s="571"/>
      <c r="CS40" s="571"/>
      <c r="CT40" s="571"/>
      <c r="CU40" s="571"/>
      <c r="CV40" s="571"/>
      <c r="CW40" s="571"/>
      <c r="CX40" s="571"/>
      <c r="CY40" s="571"/>
      <c r="CZ40" s="571"/>
      <c r="DA40" s="571"/>
      <c r="DB40" s="571"/>
      <c r="DC40" s="571"/>
      <c r="DD40" s="571"/>
      <c r="DE40" s="571"/>
      <c r="DF40" s="571"/>
      <c r="DG40" s="571"/>
      <c r="DH40" s="571"/>
      <c r="DI40" s="571"/>
      <c r="DJ40" s="571"/>
      <c r="DK40" s="571"/>
      <c r="DL40" s="571"/>
      <c r="DM40" s="571"/>
      <c r="DN40" s="571"/>
      <c r="DO40" s="571"/>
      <c r="DP40" s="571"/>
      <c r="DQ40" s="571"/>
      <c r="DR40" s="571"/>
      <c r="DS40" s="571"/>
      <c r="DT40" s="571"/>
      <c r="DU40" s="571"/>
      <c r="DV40" s="571"/>
      <c r="DW40" s="571"/>
      <c r="DX40" s="571"/>
      <c r="DY40" s="571"/>
    </row>
    <row r="41" spans="1:129" s="433" customFormat="1" ht="15" hidden="1" customHeight="1">
      <c r="A41" s="265"/>
      <c r="B41" s="353"/>
      <c r="C41" s="253"/>
      <c r="D41" s="248"/>
      <c r="E41" s="248"/>
      <c r="F41" s="249"/>
      <c r="G41" s="249"/>
      <c r="H41" s="344"/>
      <c r="I41" s="342"/>
      <c r="J41" s="558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484"/>
      <c r="V41" s="251"/>
      <c r="W41" s="558"/>
      <c r="X41" s="346"/>
      <c r="Y41" s="347"/>
      <c r="Z41" s="261"/>
      <c r="AA41" s="251"/>
      <c r="AB41" s="251"/>
      <c r="AC41" s="251"/>
      <c r="AD41" s="251"/>
      <c r="AE41" s="251"/>
      <c r="AF41" s="251"/>
      <c r="AG41" s="251"/>
      <c r="AH41" s="252"/>
      <c r="AI41" s="251"/>
      <c r="AJ41" s="251"/>
      <c r="AK41" s="251"/>
      <c r="AL41" s="251"/>
      <c r="AM41" s="251"/>
      <c r="AN41" s="251"/>
      <c r="AO41" s="346"/>
      <c r="AP41" s="346"/>
      <c r="AQ41" s="348"/>
      <c r="AR41" s="346"/>
      <c r="AS41" s="251"/>
      <c r="AT41" s="251"/>
      <c r="AU41" s="262"/>
      <c r="AV41" s="251"/>
      <c r="AW41" s="251"/>
      <c r="AX41" s="251"/>
      <c r="AY41" s="263"/>
      <c r="AZ41" s="251"/>
      <c r="BA41" s="251"/>
      <c r="BB41" s="251"/>
      <c r="BC41" s="346"/>
      <c r="BD41" s="497"/>
      <c r="BE41" s="506"/>
      <c r="BF41" s="257"/>
      <c r="BG41" s="257"/>
      <c r="BH41" s="264"/>
      <c r="BI41" s="264"/>
      <c r="BJ41" s="487"/>
      <c r="BK41" s="505"/>
      <c r="BM41" s="414"/>
      <c r="BN41" s="414"/>
      <c r="BO41" s="414"/>
      <c r="BP41" s="414"/>
      <c r="CB41" s="571"/>
      <c r="CC41" s="571"/>
      <c r="CD41" s="571"/>
      <c r="CE41" s="571"/>
      <c r="CF41" s="571"/>
      <c r="CG41" s="571"/>
      <c r="CH41" s="571"/>
      <c r="CI41" s="571"/>
      <c r="CJ41" s="571"/>
      <c r="CK41" s="571"/>
      <c r="CL41" s="571"/>
      <c r="CM41" s="571"/>
      <c r="CN41" s="571"/>
      <c r="CO41" s="571"/>
      <c r="CP41" s="571"/>
      <c r="CQ41" s="571"/>
      <c r="CR41" s="571"/>
      <c r="CS41" s="571"/>
      <c r="CT41" s="571"/>
      <c r="CU41" s="571"/>
      <c r="CV41" s="571"/>
      <c r="CW41" s="571"/>
      <c r="CX41" s="571"/>
      <c r="CY41" s="571"/>
      <c r="CZ41" s="571"/>
      <c r="DA41" s="571"/>
      <c r="DB41" s="571"/>
      <c r="DC41" s="571"/>
      <c r="DD41" s="571"/>
      <c r="DE41" s="571"/>
      <c r="DF41" s="571"/>
      <c r="DG41" s="571"/>
      <c r="DH41" s="571"/>
      <c r="DI41" s="571"/>
      <c r="DJ41" s="571"/>
      <c r="DK41" s="571"/>
      <c r="DL41" s="571"/>
      <c r="DM41" s="571"/>
      <c r="DN41" s="571"/>
      <c r="DO41" s="571"/>
      <c r="DP41" s="571"/>
      <c r="DQ41" s="571"/>
      <c r="DR41" s="571"/>
      <c r="DS41" s="571"/>
      <c r="DT41" s="571"/>
      <c r="DU41" s="571"/>
      <c r="DV41" s="571"/>
      <c r="DW41" s="571"/>
      <c r="DX41" s="571"/>
      <c r="DY41" s="571"/>
    </row>
    <row r="42" spans="1:129" s="433" customFormat="1" ht="15" hidden="1" customHeight="1">
      <c r="A42" s="265"/>
      <c r="B42" s="353"/>
      <c r="C42" s="253"/>
      <c r="D42" s="248"/>
      <c r="E42" s="248"/>
      <c r="F42" s="249"/>
      <c r="G42" s="249"/>
      <c r="H42" s="344"/>
      <c r="I42" s="342"/>
      <c r="J42" s="558"/>
      <c r="K42" s="251"/>
      <c r="L42" s="251"/>
      <c r="M42" s="251"/>
      <c r="N42" s="251"/>
      <c r="O42" s="251"/>
      <c r="P42" s="251"/>
      <c r="Q42" s="251"/>
      <c r="R42" s="251"/>
      <c r="S42" s="251"/>
      <c r="T42" s="251"/>
      <c r="U42" s="484"/>
      <c r="V42" s="251"/>
      <c r="W42" s="558"/>
      <c r="X42" s="346"/>
      <c r="Y42" s="347"/>
      <c r="Z42" s="261"/>
      <c r="AA42" s="251"/>
      <c r="AB42" s="251"/>
      <c r="AC42" s="251"/>
      <c r="AD42" s="251"/>
      <c r="AE42" s="251"/>
      <c r="AF42" s="251"/>
      <c r="AG42" s="251"/>
      <c r="AH42" s="252"/>
      <c r="AI42" s="251"/>
      <c r="AJ42" s="251"/>
      <c r="AK42" s="251"/>
      <c r="AL42" s="251"/>
      <c r="AM42" s="251"/>
      <c r="AN42" s="251"/>
      <c r="AO42" s="346"/>
      <c r="AP42" s="346"/>
      <c r="AQ42" s="348"/>
      <c r="AR42" s="346"/>
      <c r="AS42" s="251"/>
      <c r="AT42" s="251"/>
      <c r="AU42" s="262"/>
      <c r="AV42" s="251"/>
      <c r="AW42" s="251"/>
      <c r="AX42" s="251"/>
      <c r="AY42" s="263"/>
      <c r="AZ42" s="251"/>
      <c r="BA42" s="251"/>
      <c r="BB42" s="251"/>
      <c r="BC42" s="346"/>
      <c r="BD42" s="497"/>
      <c r="BE42" s="506"/>
      <c r="BF42" s="257"/>
      <c r="BG42" s="257"/>
      <c r="BH42" s="264"/>
      <c r="BI42" s="264"/>
      <c r="BJ42" s="487"/>
      <c r="BK42" s="505"/>
      <c r="BM42" s="414"/>
      <c r="BN42" s="414"/>
      <c r="BO42" s="414"/>
      <c r="BP42" s="414"/>
      <c r="CB42" s="571"/>
      <c r="CC42" s="571"/>
      <c r="CD42" s="571"/>
      <c r="CE42" s="571"/>
      <c r="CF42" s="571"/>
      <c r="CG42" s="571"/>
      <c r="CH42" s="571"/>
      <c r="CI42" s="571"/>
      <c r="CJ42" s="571"/>
      <c r="CK42" s="571"/>
      <c r="CL42" s="571"/>
      <c r="CM42" s="571"/>
      <c r="CN42" s="571"/>
      <c r="CO42" s="571"/>
      <c r="CP42" s="571"/>
      <c r="CQ42" s="571"/>
      <c r="CR42" s="571"/>
      <c r="CS42" s="571"/>
      <c r="CT42" s="571"/>
      <c r="CU42" s="571"/>
      <c r="CV42" s="571"/>
      <c r="CW42" s="571"/>
      <c r="CX42" s="571"/>
      <c r="CY42" s="571"/>
      <c r="CZ42" s="571"/>
      <c r="DA42" s="571"/>
      <c r="DB42" s="571"/>
      <c r="DC42" s="571"/>
      <c r="DD42" s="571"/>
      <c r="DE42" s="571"/>
      <c r="DF42" s="571"/>
      <c r="DG42" s="571"/>
      <c r="DH42" s="571"/>
      <c r="DI42" s="571"/>
      <c r="DJ42" s="571"/>
      <c r="DK42" s="571"/>
      <c r="DL42" s="571"/>
      <c r="DM42" s="571"/>
      <c r="DN42" s="571"/>
      <c r="DO42" s="571"/>
      <c r="DP42" s="571"/>
      <c r="DQ42" s="571"/>
      <c r="DR42" s="571"/>
      <c r="DS42" s="571"/>
      <c r="DT42" s="571"/>
      <c r="DU42" s="571"/>
      <c r="DV42" s="571"/>
      <c r="DW42" s="571"/>
      <c r="DX42" s="571"/>
      <c r="DY42" s="571"/>
    </row>
    <row r="43" spans="1:129" s="433" customFormat="1" ht="15" hidden="1" customHeight="1">
      <c r="A43" s="265"/>
      <c r="B43" s="353"/>
      <c r="C43" s="253"/>
      <c r="D43" s="248"/>
      <c r="E43" s="248"/>
      <c r="F43" s="249"/>
      <c r="G43" s="249"/>
      <c r="H43" s="344"/>
      <c r="I43" s="342"/>
      <c r="J43" s="558"/>
      <c r="K43" s="251"/>
      <c r="L43" s="251"/>
      <c r="M43" s="251"/>
      <c r="N43" s="251"/>
      <c r="O43" s="251"/>
      <c r="P43" s="251"/>
      <c r="Q43" s="251"/>
      <c r="R43" s="251"/>
      <c r="S43" s="251"/>
      <c r="T43" s="251"/>
      <c r="U43" s="484"/>
      <c r="V43" s="251"/>
      <c r="W43" s="558"/>
      <c r="X43" s="346"/>
      <c r="Y43" s="347"/>
      <c r="Z43" s="261"/>
      <c r="AA43" s="251"/>
      <c r="AB43" s="251"/>
      <c r="AC43" s="251"/>
      <c r="AD43" s="251"/>
      <c r="AE43" s="251"/>
      <c r="AF43" s="251"/>
      <c r="AG43" s="251"/>
      <c r="AH43" s="252"/>
      <c r="AI43" s="251"/>
      <c r="AJ43" s="251"/>
      <c r="AK43" s="251"/>
      <c r="AL43" s="251"/>
      <c r="AM43" s="251"/>
      <c r="AN43" s="251"/>
      <c r="AO43" s="346"/>
      <c r="AP43" s="346"/>
      <c r="AQ43" s="348"/>
      <c r="AR43" s="346"/>
      <c r="AS43" s="251"/>
      <c r="AT43" s="251"/>
      <c r="AU43" s="262"/>
      <c r="AV43" s="251"/>
      <c r="AW43" s="251"/>
      <c r="AX43" s="251"/>
      <c r="AY43" s="263"/>
      <c r="AZ43" s="251"/>
      <c r="BA43" s="251"/>
      <c r="BB43" s="251"/>
      <c r="BC43" s="346"/>
      <c r="BD43" s="497"/>
      <c r="BE43" s="506"/>
      <c r="BF43" s="257"/>
      <c r="BG43" s="257"/>
      <c r="BH43" s="264"/>
      <c r="BI43" s="264"/>
      <c r="BJ43" s="487"/>
      <c r="BK43" s="505"/>
      <c r="BM43" s="414"/>
      <c r="BN43" s="414"/>
      <c r="BO43" s="414"/>
      <c r="BP43" s="414"/>
      <c r="CB43" s="571"/>
      <c r="CC43" s="571"/>
      <c r="CD43" s="571"/>
      <c r="CE43" s="571"/>
      <c r="CF43" s="571"/>
      <c r="CG43" s="571"/>
      <c r="CH43" s="571"/>
      <c r="CI43" s="571"/>
      <c r="CJ43" s="571"/>
      <c r="CK43" s="571"/>
      <c r="CL43" s="571"/>
      <c r="CM43" s="571"/>
      <c r="CN43" s="571"/>
      <c r="CO43" s="571"/>
      <c r="CP43" s="571"/>
      <c r="CQ43" s="571"/>
      <c r="CR43" s="571"/>
      <c r="CS43" s="571"/>
      <c r="CT43" s="571"/>
      <c r="CU43" s="571"/>
      <c r="CV43" s="571"/>
      <c r="CW43" s="571"/>
      <c r="CX43" s="571"/>
      <c r="CY43" s="571"/>
      <c r="CZ43" s="571"/>
      <c r="DA43" s="571"/>
      <c r="DB43" s="571"/>
      <c r="DC43" s="571"/>
      <c r="DD43" s="571"/>
      <c r="DE43" s="571"/>
      <c r="DF43" s="571"/>
      <c r="DG43" s="571"/>
      <c r="DH43" s="571"/>
      <c r="DI43" s="571"/>
      <c r="DJ43" s="571"/>
      <c r="DK43" s="571"/>
      <c r="DL43" s="571"/>
      <c r="DM43" s="571"/>
      <c r="DN43" s="571"/>
      <c r="DO43" s="571"/>
      <c r="DP43" s="571"/>
      <c r="DQ43" s="571"/>
      <c r="DR43" s="571"/>
      <c r="DS43" s="571"/>
      <c r="DT43" s="571"/>
      <c r="DU43" s="571"/>
      <c r="DV43" s="571"/>
      <c r="DW43" s="571"/>
      <c r="DX43" s="571"/>
      <c r="DY43" s="571"/>
    </row>
    <row r="44" spans="1:129" s="433" customFormat="1" ht="15" hidden="1" customHeight="1">
      <c r="A44" s="265"/>
      <c r="B44" s="353"/>
      <c r="C44" s="253"/>
      <c r="D44" s="248"/>
      <c r="E44" s="248"/>
      <c r="F44" s="249"/>
      <c r="G44" s="249"/>
      <c r="H44" s="344"/>
      <c r="I44" s="342"/>
      <c r="J44" s="558"/>
      <c r="K44" s="251"/>
      <c r="L44" s="251"/>
      <c r="M44" s="251"/>
      <c r="N44" s="251"/>
      <c r="O44" s="251"/>
      <c r="P44" s="251"/>
      <c r="Q44" s="251"/>
      <c r="R44" s="251"/>
      <c r="S44" s="251"/>
      <c r="T44" s="251"/>
      <c r="U44" s="484"/>
      <c r="V44" s="251"/>
      <c r="W44" s="558"/>
      <c r="X44" s="346"/>
      <c r="Y44" s="347"/>
      <c r="Z44" s="261"/>
      <c r="AA44" s="251"/>
      <c r="AB44" s="251"/>
      <c r="AC44" s="251"/>
      <c r="AD44" s="251"/>
      <c r="AE44" s="251"/>
      <c r="AF44" s="251"/>
      <c r="AG44" s="251"/>
      <c r="AH44" s="252"/>
      <c r="AI44" s="251"/>
      <c r="AJ44" s="251"/>
      <c r="AK44" s="251"/>
      <c r="AL44" s="251"/>
      <c r="AM44" s="251"/>
      <c r="AN44" s="251"/>
      <c r="AO44" s="346"/>
      <c r="AP44" s="346"/>
      <c r="AQ44" s="348"/>
      <c r="AR44" s="346"/>
      <c r="AS44" s="251"/>
      <c r="AT44" s="251"/>
      <c r="AU44" s="262"/>
      <c r="AV44" s="251"/>
      <c r="AW44" s="251"/>
      <c r="AX44" s="251"/>
      <c r="AY44" s="263"/>
      <c r="AZ44" s="251"/>
      <c r="BA44" s="251"/>
      <c r="BB44" s="251"/>
      <c r="BC44" s="346"/>
      <c r="BD44" s="497"/>
      <c r="BE44" s="506"/>
      <c r="BF44" s="257"/>
      <c r="BG44" s="257"/>
      <c r="BH44" s="264"/>
      <c r="BI44" s="264"/>
      <c r="BJ44" s="487"/>
      <c r="BK44" s="505"/>
      <c r="BM44" s="414"/>
      <c r="BN44" s="414"/>
      <c r="BO44" s="414"/>
      <c r="BP44" s="414"/>
      <c r="CB44" s="571"/>
      <c r="CC44" s="571"/>
      <c r="CD44" s="571"/>
      <c r="CE44" s="571"/>
      <c r="CF44" s="571"/>
      <c r="CG44" s="571"/>
      <c r="CH44" s="571"/>
      <c r="CI44" s="571"/>
      <c r="CJ44" s="571"/>
      <c r="CK44" s="571"/>
      <c r="CL44" s="571"/>
      <c r="CM44" s="571"/>
      <c r="CN44" s="571"/>
      <c r="CO44" s="571"/>
      <c r="CP44" s="571"/>
      <c r="CQ44" s="571"/>
      <c r="CR44" s="571"/>
      <c r="CS44" s="571"/>
      <c r="CT44" s="571"/>
      <c r="CU44" s="571"/>
      <c r="CV44" s="571"/>
      <c r="CW44" s="571"/>
      <c r="CX44" s="571"/>
      <c r="CY44" s="571"/>
      <c r="CZ44" s="571"/>
      <c r="DA44" s="571"/>
      <c r="DB44" s="571"/>
      <c r="DC44" s="571"/>
      <c r="DD44" s="571"/>
      <c r="DE44" s="571"/>
      <c r="DF44" s="571"/>
      <c r="DG44" s="571"/>
      <c r="DH44" s="571"/>
      <c r="DI44" s="571"/>
      <c r="DJ44" s="571"/>
      <c r="DK44" s="571"/>
      <c r="DL44" s="571"/>
      <c r="DM44" s="571"/>
      <c r="DN44" s="571"/>
      <c r="DO44" s="571"/>
      <c r="DP44" s="571"/>
      <c r="DQ44" s="571"/>
      <c r="DR44" s="571"/>
      <c r="DS44" s="571"/>
      <c r="DT44" s="571"/>
      <c r="DU44" s="571"/>
      <c r="DV44" s="571"/>
      <c r="DW44" s="571"/>
      <c r="DX44" s="571"/>
      <c r="DY44" s="571"/>
    </row>
    <row r="45" spans="1:129" s="433" customFormat="1" ht="15" hidden="1" customHeight="1">
      <c r="A45" s="265"/>
      <c r="B45" s="353"/>
      <c r="C45" s="253"/>
      <c r="D45" s="248"/>
      <c r="E45" s="248"/>
      <c r="F45" s="249"/>
      <c r="G45" s="249"/>
      <c r="H45" s="344"/>
      <c r="I45" s="342"/>
      <c r="J45" s="558"/>
      <c r="K45" s="251"/>
      <c r="L45" s="251"/>
      <c r="M45" s="251"/>
      <c r="N45" s="251"/>
      <c r="O45" s="251"/>
      <c r="P45" s="251"/>
      <c r="Q45" s="251"/>
      <c r="R45" s="251"/>
      <c r="S45" s="251"/>
      <c r="T45" s="251"/>
      <c r="U45" s="484"/>
      <c r="V45" s="251"/>
      <c r="W45" s="558"/>
      <c r="X45" s="346"/>
      <c r="Y45" s="347"/>
      <c r="Z45" s="261"/>
      <c r="AA45" s="251"/>
      <c r="AB45" s="251"/>
      <c r="AC45" s="251"/>
      <c r="AD45" s="251"/>
      <c r="AE45" s="251"/>
      <c r="AF45" s="251"/>
      <c r="AG45" s="251"/>
      <c r="AH45" s="252"/>
      <c r="AI45" s="251"/>
      <c r="AJ45" s="251"/>
      <c r="AK45" s="251"/>
      <c r="AL45" s="251"/>
      <c r="AM45" s="251"/>
      <c r="AN45" s="251"/>
      <c r="AO45" s="346"/>
      <c r="AP45" s="346"/>
      <c r="AQ45" s="348"/>
      <c r="AR45" s="346"/>
      <c r="AS45" s="251"/>
      <c r="AT45" s="251"/>
      <c r="AU45" s="262"/>
      <c r="AV45" s="251"/>
      <c r="AW45" s="251"/>
      <c r="AX45" s="251"/>
      <c r="AY45" s="263"/>
      <c r="AZ45" s="251"/>
      <c r="BA45" s="251"/>
      <c r="BB45" s="251"/>
      <c r="BC45" s="346"/>
      <c r="BD45" s="497"/>
      <c r="BE45" s="506"/>
      <c r="BF45" s="257"/>
      <c r="BG45" s="257"/>
      <c r="BH45" s="264"/>
      <c r="BI45" s="264"/>
      <c r="BJ45" s="487"/>
      <c r="BK45" s="505"/>
      <c r="BM45" s="414"/>
      <c r="BN45" s="414"/>
      <c r="BO45" s="414"/>
      <c r="BP45" s="414"/>
      <c r="CB45" s="571"/>
      <c r="CC45" s="571"/>
      <c r="CD45" s="571"/>
      <c r="CE45" s="571"/>
      <c r="CF45" s="571"/>
      <c r="CG45" s="571"/>
      <c r="CH45" s="571"/>
      <c r="CI45" s="571"/>
      <c r="CJ45" s="571"/>
      <c r="CK45" s="571"/>
      <c r="CL45" s="571"/>
      <c r="CM45" s="571"/>
      <c r="CN45" s="571"/>
      <c r="CO45" s="571"/>
      <c r="CP45" s="571"/>
      <c r="CQ45" s="571"/>
      <c r="CR45" s="571"/>
      <c r="CS45" s="571"/>
      <c r="CT45" s="571"/>
      <c r="CU45" s="571"/>
      <c r="CV45" s="571"/>
      <c r="CW45" s="571"/>
      <c r="CX45" s="571"/>
      <c r="CY45" s="571"/>
      <c r="CZ45" s="571"/>
      <c r="DA45" s="571"/>
      <c r="DB45" s="571"/>
      <c r="DC45" s="571"/>
      <c r="DD45" s="571"/>
      <c r="DE45" s="571"/>
      <c r="DF45" s="571"/>
      <c r="DG45" s="571"/>
      <c r="DH45" s="571"/>
      <c r="DI45" s="571"/>
      <c r="DJ45" s="571"/>
      <c r="DK45" s="571"/>
      <c r="DL45" s="571"/>
      <c r="DM45" s="571"/>
      <c r="DN45" s="571"/>
      <c r="DO45" s="571"/>
      <c r="DP45" s="571"/>
      <c r="DQ45" s="571"/>
      <c r="DR45" s="571"/>
      <c r="DS45" s="571"/>
      <c r="DT45" s="571"/>
      <c r="DU45" s="571"/>
      <c r="DV45" s="571"/>
      <c r="DW45" s="571"/>
      <c r="DX45" s="571"/>
      <c r="DY45" s="571"/>
    </row>
    <row r="46" spans="1:129" s="433" customFormat="1" ht="15" hidden="1" customHeight="1">
      <c r="A46" s="265"/>
      <c r="B46" s="353"/>
      <c r="C46" s="253"/>
      <c r="D46" s="248"/>
      <c r="E46" s="248"/>
      <c r="F46" s="249"/>
      <c r="G46" s="249"/>
      <c r="H46" s="344"/>
      <c r="I46" s="342"/>
      <c r="J46" s="558"/>
      <c r="K46" s="251"/>
      <c r="L46" s="251"/>
      <c r="M46" s="251"/>
      <c r="N46" s="251"/>
      <c r="O46" s="251"/>
      <c r="P46" s="251"/>
      <c r="Q46" s="251"/>
      <c r="R46" s="251"/>
      <c r="S46" s="251"/>
      <c r="T46" s="251"/>
      <c r="U46" s="484"/>
      <c r="V46" s="251"/>
      <c r="W46" s="558"/>
      <c r="X46" s="346"/>
      <c r="Y46" s="347"/>
      <c r="Z46" s="261"/>
      <c r="AA46" s="251"/>
      <c r="AB46" s="251"/>
      <c r="AC46" s="251"/>
      <c r="AD46" s="251"/>
      <c r="AE46" s="251"/>
      <c r="AF46" s="251"/>
      <c r="AG46" s="251"/>
      <c r="AH46" s="252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62"/>
      <c r="AV46" s="251"/>
      <c r="AW46" s="251"/>
      <c r="AX46" s="251"/>
      <c r="AY46" s="263"/>
      <c r="AZ46" s="251"/>
      <c r="BA46" s="251"/>
      <c r="BB46" s="251"/>
      <c r="BC46" s="346"/>
      <c r="BD46" s="497"/>
      <c r="BE46" s="506"/>
      <c r="BF46" s="257"/>
      <c r="BG46" s="257"/>
      <c r="BH46" s="264"/>
      <c r="BI46" s="264"/>
      <c r="BJ46" s="487"/>
      <c r="BK46" s="505"/>
      <c r="BM46" s="414"/>
      <c r="BN46" s="414"/>
      <c r="BO46" s="414"/>
      <c r="BP46" s="414"/>
      <c r="CB46" s="571"/>
      <c r="CC46" s="571"/>
      <c r="CD46" s="571"/>
      <c r="CE46" s="571"/>
      <c r="CF46" s="571"/>
      <c r="CG46" s="571"/>
      <c r="CH46" s="571"/>
      <c r="CI46" s="571"/>
      <c r="CJ46" s="571"/>
      <c r="CK46" s="571"/>
      <c r="CL46" s="571"/>
      <c r="CM46" s="571"/>
      <c r="CN46" s="571"/>
      <c r="CO46" s="571"/>
      <c r="CP46" s="571"/>
      <c r="CQ46" s="571"/>
      <c r="CR46" s="571"/>
      <c r="CS46" s="571"/>
      <c r="CT46" s="571"/>
      <c r="CU46" s="571"/>
      <c r="CV46" s="571"/>
      <c r="CW46" s="571"/>
      <c r="CX46" s="571"/>
      <c r="CY46" s="571"/>
      <c r="CZ46" s="571"/>
      <c r="DA46" s="571"/>
      <c r="DB46" s="571"/>
      <c r="DC46" s="571"/>
      <c r="DD46" s="571"/>
      <c r="DE46" s="571"/>
      <c r="DF46" s="571"/>
      <c r="DG46" s="571"/>
      <c r="DH46" s="571"/>
      <c r="DI46" s="571"/>
      <c r="DJ46" s="571"/>
      <c r="DK46" s="571"/>
      <c r="DL46" s="571"/>
      <c r="DM46" s="571"/>
      <c r="DN46" s="571"/>
      <c r="DO46" s="571"/>
      <c r="DP46" s="571"/>
      <c r="DQ46" s="571"/>
      <c r="DR46" s="571"/>
      <c r="DS46" s="571"/>
      <c r="DT46" s="571"/>
      <c r="DU46" s="571"/>
      <c r="DV46" s="571"/>
      <c r="DW46" s="571"/>
      <c r="DX46" s="571"/>
      <c r="DY46" s="571"/>
    </row>
    <row r="47" spans="1:129" s="433" customFormat="1" ht="15" hidden="1" customHeight="1">
      <c r="A47" s="265"/>
      <c r="B47" s="353"/>
      <c r="C47" s="253"/>
      <c r="D47" s="248"/>
      <c r="E47" s="248"/>
      <c r="F47" s="249"/>
      <c r="G47" s="249"/>
      <c r="H47" s="344"/>
      <c r="I47" s="342"/>
      <c r="J47" s="558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484"/>
      <c r="V47" s="251"/>
      <c r="W47" s="558"/>
      <c r="X47" s="346"/>
      <c r="Y47" s="347"/>
      <c r="Z47" s="261"/>
      <c r="AA47" s="251"/>
      <c r="AB47" s="251"/>
      <c r="AC47" s="251"/>
      <c r="AD47" s="251"/>
      <c r="AE47" s="251"/>
      <c r="AF47" s="251"/>
      <c r="AG47" s="251"/>
      <c r="AH47" s="252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62"/>
      <c r="AV47" s="251"/>
      <c r="AW47" s="251"/>
      <c r="AX47" s="251"/>
      <c r="AY47" s="263"/>
      <c r="AZ47" s="251"/>
      <c r="BA47" s="251"/>
      <c r="BB47" s="251"/>
      <c r="BC47" s="346"/>
      <c r="BD47" s="497"/>
      <c r="BE47" s="506"/>
      <c r="BF47" s="257"/>
      <c r="BG47" s="257"/>
      <c r="BH47" s="264"/>
      <c r="BI47" s="264"/>
      <c r="BJ47" s="487"/>
      <c r="BK47" s="505"/>
      <c r="BM47" s="414"/>
      <c r="BN47" s="414"/>
      <c r="BO47" s="414"/>
      <c r="BP47" s="414"/>
      <c r="CB47" s="571"/>
      <c r="CC47" s="571"/>
      <c r="CD47" s="571"/>
      <c r="CE47" s="571"/>
      <c r="CF47" s="571"/>
      <c r="CG47" s="571"/>
      <c r="CH47" s="571"/>
      <c r="CI47" s="571"/>
      <c r="CJ47" s="571"/>
      <c r="CK47" s="571"/>
      <c r="CL47" s="571"/>
      <c r="CM47" s="571"/>
      <c r="CN47" s="571"/>
      <c r="CO47" s="571"/>
      <c r="CP47" s="571"/>
      <c r="CQ47" s="571"/>
      <c r="CR47" s="571"/>
      <c r="CS47" s="571"/>
      <c r="CT47" s="571"/>
      <c r="CU47" s="571"/>
      <c r="CV47" s="571"/>
      <c r="CW47" s="571"/>
      <c r="CX47" s="571"/>
      <c r="CY47" s="571"/>
      <c r="CZ47" s="571"/>
      <c r="DA47" s="571"/>
      <c r="DB47" s="571"/>
      <c r="DC47" s="571"/>
      <c r="DD47" s="571"/>
      <c r="DE47" s="571"/>
      <c r="DF47" s="571"/>
      <c r="DG47" s="571"/>
      <c r="DH47" s="571"/>
      <c r="DI47" s="571"/>
      <c r="DJ47" s="571"/>
      <c r="DK47" s="571"/>
      <c r="DL47" s="571"/>
      <c r="DM47" s="571"/>
      <c r="DN47" s="571"/>
      <c r="DO47" s="571"/>
      <c r="DP47" s="571"/>
      <c r="DQ47" s="571"/>
      <c r="DR47" s="571"/>
      <c r="DS47" s="571"/>
      <c r="DT47" s="571"/>
      <c r="DU47" s="571"/>
      <c r="DV47" s="571"/>
      <c r="DW47" s="571"/>
      <c r="DX47" s="571"/>
      <c r="DY47" s="571"/>
    </row>
    <row r="48" spans="1:129" s="433" customFormat="1" ht="15" hidden="1" customHeight="1">
      <c r="A48" s="265"/>
      <c r="B48" s="353"/>
      <c r="C48" s="253"/>
      <c r="D48" s="248"/>
      <c r="E48" s="248"/>
      <c r="F48" s="249"/>
      <c r="G48" s="249"/>
      <c r="H48" s="344"/>
      <c r="I48" s="342"/>
      <c r="J48" s="558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484"/>
      <c r="V48" s="251"/>
      <c r="W48" s="558"/>
      <c r="X48" s="346"/>
      <c r="Y48" s="347"/>
      <c r="Z48" s="261"/>
      <c r="AA48" s="251"/>
      <c r="AB48" s="251"/>
      <c r="AC48" s="251"/>
      <c r="AD48" s="251"/>
      <c r="AE48" s="251"/>
      <c r="AF48" s="251"/>
      <c r="AG48" s="251"/>
      <c r="AH48" s="252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62"/>
      <c r="AV48" s="251"/>
      <c r="AW48" s="251"/>
      <c r="AX48" s="251"/>
      <c r="AY48" s="263"/>
      <c r="AZ48" s="251"/>
      <c r="BA48" s="251"/>
      <c r="BB48" s="251"/>
      <c r="BC48" s="251"/>
      <c r="BD48" s="497"/>
      <c r="BE48" s="506"/>
      <c r="BF48" s="257"/>
      <c r="BG48" s="257"/>
      <c r="BH48" s="264"/>
      <c r="BI48" s="264"/>
      <c r="BJ48" s="487"/>
      <c r="BK48" s="505"/>
      <c r="BM48" s="414"/>
      <c r="BN48" s="414"/>
      <c r="BO48" s="414"/>
      <c r="BP48" s="414"/>
      <c r="CB48" s="571"/>
      <c r="CC48" s="571"/>
      <c r="CD48" s="571"/>
      <c r="CE48" s="571"/>
      <c r="CF48" s="571"/>
      <c r="CG48" s="571"/>
      <c r="CH48" s="571"/>
      <c r="CI48" s="571"/>
      <c r="CJ48" s="571"/>
      <c r="CK48" s="571"/>
      <c r="CL48" s="571"/>
      <c r="CM48" s="571"/>
      <c r="CN48" s="571"/>
      <c r="CO48" s="571"/>
      <c r="CP48" s="571"/>
      <c r="CQ48" s="571"/>
      <c r="CR48" s="571"/>
      <c r="CS48" s="571"/>
      <c r="CT48" s="571"/>
      <c r="CU48" s="571"/>
      <c r="CV48" s="571"/>
      <c r="CW48" s="571"/>
      <c r="CX48" s="571"/>
      <c r="CY48" s="571"/>
      <c r="CZ48" s="571"/>
      <c r="DA48" s="571"/>
      <c r="DB48" s="571"/>
      <c r="DC48" s="571"/>
      <c r="DD48" s="571"/>
      <c r="DE48" s="571"/>
      <c r="DF48" s="571"/>
      <c r="DG48" s="571"/>
      <c r="DH48" s="571"/>
      <c r="DI48" s="571"/>
      <c r="DJ48" s="571"/>
      <c r="DK48" s="571"/>
      <c r="DL48" s="571"/>
      <c r="DM48" s="571"/>
      <c r="DN48" s="571"/>
      <c r="DO48" s="571"/>
      <c r="DP48" s="571"/>
      <c r="DQ48" s="571"/>
      <c r="DR48" s="571"/>
      <c r="DS48" s="571"/>
      <c r="DT48" s="571"/>
      <c r="DU48" s="571"/>
      <c r="DV48" s="571"/>
      <c r="DW48" s="571"/>
      <c r="DX48" s="571"/>
      <c r="DY48" s="571"/>
    </row>
    <row r="49" spans="1:130" s="433" customFormat="1" ht="15" hidden="1" customHeight="1">
      <c r="A49" s="265"/>
      <c r="B49" s="353"/>
      <c r="C49" s="253"/>
      <c r="D49" s="248"/>
      <c r="E49" s="248"/>
      <c r="F49" s="249"/>
      <c r="G49" s="249"/>
      <c r="H49" s="344"/>
      <c r="I49" s="342"/>
      <c r="J49" s="558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484"/>
      <c r="V49" s="251"/>
      <c r="W49" s="558"/>
      <c r="X49" s="346"/>
      <c r="Y49" s="347"/>
      <c r="Z49" s="261"/>
      <c r="AA49" s="251"/>
      <c r="AB49" s="251"/>
      <c r="AC49" s="251"/>
      <c r="AD49" s="251"/>
      <c r="AE49" s="251"/>
      <c r="AF49" s="251"/>
      <c r="AG49" s="251"/>
      <c r="AH49" s="252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62"/>
      <c r="AV49" s="251"/>
      <c r="AW49" s="251"/>
      <c r="AX49" s="251"/>
      <c r="AY49" s="263"/>
      <c r="AZ49" s="251"/>
      <c r="BA49" s="251"/>
      <c r="BB49" s="251"/>
      <c r="BC49" s="251"/>
      <c r="BD49" s="497"/>
      <c r="BE49" s="506"/>
      <c r="BF49" s="257"/>
      <c r="BG49" s="257"/>
      <c r="BH49" s="264"/>
      <c r="BI49" s="264"/>
      <c r="BJ49" s="487"/>
      <c r="BK49" s="505"/>
      <c r="BM49" s="414"/>
      <c r="BN49" s="414"/>
      <c r="BO49" s="414"/>
      <c r="BP49" s="414"/>
      <c r="CB49" s="571"/>
      <c r="CC49" s="571"/>
      <c r="CD49" s="571"/>
      <c r="CE49" s="571"/>
      <c r="CF49" s="571"/>
      <c r="CG49" s="571"/>
      <c r="CH49" s="571"/>
      <c r="CI49" s="571"/>
      <c r="CJ49" s="571"/>
      <c r="CK49" s="571"/>
      <c r="CL49" s="571"/>
      <c r="CM49" s="571"/>
      <c r="CN49" s="571"/>
      <c r="CO49" s="571"/>
      <c r="CP49" s="571"/>
      <c r="CQ49" s="571"/>
      <c r="CR49" s="571"/>
      <c r="CS49" s="571"/>
      <c r="CT49" s="571"/>
      <c r="CU49" s="571"/>
      <c r="CV49" s="571"/>
      <c r="CW49" s="571"/>
      <c r="CX49" s="571"/>
      <c r="CY49" s="571"/>
      <c r="CZ49" s="571"/>
      <c r="DA49" s="571"/>
      <c r="DB49" s="571"/>
      <c r="DC49" s="571"/>
      <c r="DD49" s="571"/>
      <c r="DE49" s="571"/>
      <c r="DF49" s="571"/>
      <c r="DG49" s="571"/>
      <c r="DH49" s="571"/>
      <c r="DI49" s="571"/>
      <c r="DJ49" s="571"/>
      <c r="DK49" s="571"/>
      <c r="DL49" s="571"/>
      <c r="DM49" s="571"/>
      <c r="DN49" s="571"/>
      <c r="DO49" s="571"/>
      <c r="DP49" s="571"/>
      <c r="DQ49" s="571"/>
      <c r="DR49" s="571"/>
      <c r="DS49" s="571"/>
      <c r="DT49" s="571"/>
      <c r="DU49" s="571"/>
      <c r="DV49" s="571"/>
      <c r="DW49" s="571"/>
      <c r="DX49" s="571"/>
      <c r="DY49" s="571"/>
    </row>
    <row r="50" spans="1:130" s="433" customFormat="1" ht="15" hidden="1" customHeight="1">
      <c r="A50" s="265"/>
      <c r="B50" s="353"/>
      <c r="C50" s="340"/>
      <c r="D50" s="248"/>
      <c r="E50" s="248"/>
      <c r="F50" s="249"/>
      <c r="G50" s="249"/>
      <c r="H50" s="345"/>
      <c r="I50" s="343"/>
      <c r="J50" s="558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484"/>
      <c r="V50" s="251"/>
      <c r="W50" s="558"/>
      <c r="X50" s="346"/>
      <c r="Y50" s="347"/>
      <c r="Z50" s="261"/>
      <c r="AA50" s="251"/>
      <c r="AB50" s="251"/>
      <c r="AC50" s="251"/>
      <c r="AD50" s="251"/>
      <c r="AE50" s="251"/>
      <c r="AF50" s="251"/>
      <c r="AG50" s="251"/>
      <c r="AH50" s="252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62"/>
      <c r="AV50" s="251"/>
      <c r="AW50" s="251"/>
      <c r="AX50" s="251"/>
      <c r="AY50" s="263"/>
      <c r="AZ50" s="251"/>
      <c r="BA50" s="251"/>
      <c r="BB50" s="251"/>
      <c r="BC50" s="251"/>
      <c r="BD50" s="496"/>
      <c r="BE50" s="130"/>
      <c r="BF50" s="264"/>
      <c r="BG50" s="264"/>
      <c r="BH50" s="264"/>
      <c r="BI50" s="264"/>
      <c r="BJ50" s="487"/>
      <c r="BK50" s="505"/>
      <c r="BM50" s="414"/>
      <c r="BN50" s="414"/>
      <c r="BO50" s="414"/>
      <c r="BP50" s="414"/>
      <c r="CB50" s="571"/>
      <c r="CC50" s="571"/>
      <c r="CD50" s="571"/>
      <c r="CE50" s="571"/>
      <c r="CF50" s="571"/>
      <c r="CG50" s="571"/>
      <c r="CH50" s="571"/>
      <c r="CI50" s="571"/>
      <c r="CJ50" s="571"/>
      <c r="CK50" s="571"/>
      <c r="CL50" s="571"/>
      <c r="CM50" s="571"/>
      <c r="CN50" s="571"/>
      <c r="CO50" s="571"/>
      <c r="CP50" s="571"/>
      <c r="CQ50" s="571"/>
      <c r="CR50" s="571"/>
      <c r="CS50" s="571"/>
      <c r="CT50" s="571"/>
      <c r="CU50" s="571"/>
      <c r="CV50" s="571"/>
      <c r="CW50" s="571"/>
      <c r="CX50" s="571"/>
      <c r="CY50" s="571"/>
      <c r="CZ50" s="571"/>
      <c r="DA50" s="571"/>
      <c r="DB50" s="571"/>
      <c r="DC50" s="571"/>
      <c r="DD50" s="571"/>
      <c r="DE50" s="571"/>
      <c r="DF50" s="571"/>
      <c r="DG50" s="571"/>
      <c r="DH50" s="571"/>
      <c r="DI50" s="571"/>
      <c r="DJ50" s="571"/>
      <c r="DK50" s="571"/>
      <c r="DL50" s="571"/>
      <c r="DM50" s="571"/>
      <c r="DN50" s="571"/>
      <c r="DO50" s="571"/>
      <c r="DP50" s="571"/>
      <c r="DQ50" s="571"/>
      <c r="DR50" s="571"/>
      <c r="DS50" s="571"/>
      <c r="DT50" s="571"/>
      <c r="DU50" s="571"/>
      <c r="DV50" s="571"/>
      <c r="DW50" s="571"/>
      <c r="DX50" s="571"/>
      <c r="DY50" s="571"/>
    </row>
    <row r="51" spans="1:130" s="433" customFormat="1" ht="15" hidden="1" customHeight="1">
      <c r="A51" s="265"/>
      <c r="B51" s="353"/>
      <c r="C51" s="253"/>
      <c r="D51" s="248"/>
      <c r="E51" s="248"/>
      <c r="F51" s="249"/>
      <c r="G51" s="249"/>
      <c r="H51" s="344"/>
      <c r="I51" s="342"/>
      <c r="J51" s="558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484"/>
      <c r="V51" s="251"/>
      <c r="W51" s="558"/>
      <c r="X51" s="346"/>
      <c r="Y51" s="347"/>
      <c r="Z51" s="261"/>
      <c r="AA51" s="251"/>
      <c r="AB51" s="251"/>
      <c r="AC51" s="251"/>
      <c r="AD51" s="251"/>
      <c r="AE51" s="251"/>
      <c r="AF51" s="251"/>
      <c r="AG51" s="251"/>
      <c r="AH51" s="252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62"/>
      <c r="AV51" s="251"/>
      <c r="AW51" s="251"/>
      <c r="AX51" s="251"/>
      <c r="AY51" s="263"/>
      <c r="AZ51" s="251"/>
      <c r="BA51" s="251"/>
      <c r="BB51" s="251"/>
      <c r="BC51" s="251"/>
      <c r="BD51" s="496"/>
      <c r="BE51" s="130"/>
      <c r="BF51" s="264"/>
      <c r="BG51" s="264"/>
      <c r="BH51" s="264"/>
      <c r="BI51" s="264"/>
      <c r="BJ51" s="487"/>
      <c r="BK51" s="505"/>
      <c r="BM51" s="414"/>
      <c r="BN51" s="414"/>
      <c r="BO51" s="414"/>
      <c r="BP51" s="414"/>
      <c r="CB51" s="571"/>
      <c r="CC51" s="571"/>
      <c r="CD51" s="571"/>
      <c r="CE51" s="571"/>
      <c r="CF51" s="571"/>
      <c r="CG51" s="571"/>
      <c r="CH51" s="571"/>
      <c r="CI51" s="571"/>
      <c r="CJ51" s="571"/>
      <c r="CK51" s="571"/>
      <c r="CL51" s="571"/>
      <c r="CM51" s="571"/>
      <c r="CN51" s="571"/>
      <c r="CO51" s="571"/>
      <c r="CP51" s="571"/>
      <c r="CQ51" s="571"/>
      <c r="CR51" s="571"/>
      <c r="CS51" s="571"/>
      <c r="CT51" s="571"/>
      <c r="CU51" s="571"/>
      <c r="CV51" s="571"/>
      <c r="CW51" s="571"/>
      <c r="CX51" s="571"/>
      <c r="CY51" s="571"/>
      <c r="CZ51" s="571"/>
      <c r="DA51" s="571"/>
      <c r="DB51" s="571"/>
      <c r="DC51" s="571"/>
      <c r="DD51" s="571"/>
      <c r="DE51" s="571"/>
      <c r="DF51" s="571"/>
      <c r="DG51" s="571"/>
      <c r="DH51" s="571"/>
      <c r="DI51" s="571"/>
      <c r="DJ51" s="571"/>
      <c r="DK51" s="571"/>
      <c r="DL51" s="571"/>
      <c r="DM51" s="571"/>
      <c r="DN51" s="571"/>
      <c r="DO51" s="571"/>
      <c r="DP51" s="571"/>
      <c r="DQ51" s="571"/>
      <c r="DR51" s="571"/>
      <c r="DS51" s="571"/>
      <c r="DT51" s="571"/>
      <c r="DU51" s="571"/>
      <c r="DV51" s="571"/>
      <c r="DW51" s="571"/>
      <c r="DX51" s="571"/>
      <c r="DY51" s="571"/>
    </row>
    <row r="52" spans="1:130" s="433" customFormat="1" ht="15" hidden="1" customHeight="1">
      <c r="A52" s="265"/>
      <c r="B52" s="353"/>
      <c r="C52" s="253"/>
      <c r="D52" s="248"/>
      <c r="E52" s="248"/>
      <c r="F52" s="249"/>
      <c r="G52" s="249"/>
      <c r="H52" s="344"/>
      <c r="I52" s="342"/>
      <c r="J52" s="558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484"/>
      <c r="V52" s="251"/>
      <c r="W52" s="558"/>
      <c r="X52" s="346"/>
      <c r="Y52" s="347"/>
      <c r="Z52" s="261"/>
      <c r="AA52" s="251"/>
      <c r="AB52" s="251"/>
      <c r="AC52" s="251"/>
      <c r="AD52" s="251"/>
      <c r="AE52" s="251"/>
      <c r="AF52" s="251"/>
      <c r="AG52" s="251"/>
      <c r="AH52" s="252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62"/>
      <c r="AV52" s="251"/>
      <c r="AW52" s="251"/>
      <c r="AX52" s="251"/>
      <c r="AY52" s="263"/>
      <c r="AZ52" s="251"/>
      <c r="BA52" s="251"/>
      <c r="BB52" s="251"/>
      <c r="BC52" s="251"/>
      <c r="BD52" s="496"/>
      <c r="BE52" s="130"/>
      <c r="BF52" s="264"/>
      <c r="BG52" s="264"/>
      <c r="BH52" s="264"/>
      <c r="BI52" s="264"/>
      <c r="BJ52" s="487"/>
      <c r="BK52" s="505"/>
      <c r="BM52" s="414"/>
      <c r="BN52" s="414"/>
      <c r="BO52" s="414"/>
      <c r="BP52" s="414"/>
      <c r="CB52" s="571"/>
      <c r="CC52" s="571"/>
      <c r="CD52" s="571"/>
      <c r="CE52" s="571"/>
      <c r="CF52" s="571"/>
      <c r="CG52" s="571"/>
      <c r="CH52" s="571"/>
      <c r="CI52" s="571"/>
      <c r="CJ52" s="571"/>
      <c r="CK52" s="571"/>
      <c r="CL52" s="571"/>
      <c r="CM52" s="571"/>
      <c r="CN52" s="571"/>
      <c r="CO52" s="571"/>
      <c r="CP52" s="571"/>
      <c r="CQ52" s="571"/>
      <c r="CR52" s="571"/>
      <c r="CS52" s="571"/>
      <c r="CT52" s="571"/>
      <c r="CU52" s="571"/>
      <c r="CV52" s="571"/>
      <c r="CW52" s="571"/>
      <c r="CX52" s="571"/>
      <c r="CY52" s="571"/>
      <c r="CZ52" s="571"/>
      <c r="DA52" s="571"/>
      <c r="DB52" s="571"/>
      <c r="DC52" s="571"/>
      <c r="DD52" s="571"/>
      <c r="DE52" s="571"/>
      <c r="DF52" s="571"/>
      <c r="DG52" s="571"/>
      <c r="DH52" s="571"/>
      <c r="DI52" s="571"/>
      <c r="DJ52" s="571"/>
      <c r="DK52" s="571"/>
      <c r="DL52" s="571"/>
      <c r="DM52" s="571"/>
      <c r="DN52" s="571"/>
      <c r="DO52" s="571"/>
      <c r="DP52" s="571"/>
      <c r="DQ52" s="571"/>
      <c r="DR52" s="571"/>
      <c r="DS52" s="571"/>
      <c r="DT52" s="571"/>
      <c r="DU52" s="571"/>
      <c r="DV52" s="571"/>
      <c r="DW52" s="571"/>
      <c r="DX52" s="571"/>
      <c r="DY52" s="571"/>
    </row>
    <row r="53" spans="1:130" s="433" customFormat="1" ht="15" hidden="1" customHeight="1">
      <c r="A53" s="265"/>
      <c r="B53" s="353"/>
      <c r="C53" s="253"/>
      <c r="D53" s="248"/>
      <c r="E53" s="248"/>
      <c r="F53" s="249"/>
      <c r="G53" s="249"/>
      <c r="H53" s="344"/>
      <c r="I53" s="342"/>
      <c r="J53" s="558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484"/>
      <c r="V53" s="251"/>
      <c r="W53" s="558"/>
      <c r="X53" s="251"/>
      <c r="Y53" s="261"/>
      <c r="Z53" s="261"/>
      <c r="AA53" s="251"/>
      <c r="AB53" s="346"/>
      <c r="AC53" s="346"/>
      <c r="AD53" s="251"/>
      <c r="AE53" s="251"/>
      <c r="AF53" s="251"/>
      <c r="AG53" s="251"/>
      <c r="AH53" s="252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62"/>
      <c r="AV53" s="251"/>
      <c r="AW53" s="251"/>
      <c r="AX53" s="251"/>
      <c r="AY53" s="263"/>
      <c r="AZ53" s="346"/>
      <c r="BA53" s="251"/>
      <c r="BB53" s="251"/>
      <c r="BC53" s="251"/>
      <c r="BD53" s="496"/>
      <c r="BE53" s="130"/>
      <c r="BF53" s="264"/>
      <c r="BG53" s="264"/>
      <c r="BH53" s="264"/>
      <c r="BI53" s="264"/>
      <c r="BJ53" s="487"/>
      <c r="BK53" s="505"/>
      <c r="BM53" s="414"/>
      <c r="BN53" s="414"/>
      <c r="BO53" s="414"/>
      <c r="BP53" s="414"/>
      <c r="CB53" s="571"/>
      <c r="CC53" s="571"/>
      <c r="CD53" s="571"/>
      <c r="CE53" s="571"/>
      <c r="CF53" s="571"/>
      <c r="CG53" s="571"/>
      <c r="CH53" s="571"/>
      <c r="CI53" s="571"/>
      <c r="CJ53" s="571"/>
      <c r="CK53" s="571"/>
      <c r="CL53" s="571"/>
      <c r="CM53" s="571"/>
      <c r="CN53" s="571"/>
      <c r="CO53" s="571"/>
      <c r="CP53" s="571"/>
      <c r="CQ53" s="571"/>
      <c r="CR53" s="571"/>
      <c r="CS53" s="571"/>
      <c r="CT53" s="571"/>
      <c r="CU53" s="571"/>
      <c r="CV53" s="571"/>
      <c r="CW53" s="571"/>
      <c r="CX53" s="571"/>
      <c r="CY53" s="571"/>
      <c r="CZ53" s="571"/>
      <c r="DA53" s="571"/>
      <c r="DB53" s="571"/>
      <c r="DC53" s="571"/>
      <c r="DD53" s="571"/>
      <c r="DE53" s="571"/>
      <c r="DF53" s="571"/>
      <c r="DG53" s="571"/>
      <c r="DH53" s="571"/>
      <c r="DI53" s="571"/>
      <c r="DJ53" s="571"/>
      <c r="DK53" s="571"/>
      <c r="DL53" s="571"/>
      <c r="DM53" s="571"/>
      <c r="DN53" s="571"/>
      <c r="DO53" s="571"/>
      <c r="DP53" s="571"/>
      <c r="DQ53" s="571"/>
      <c r="DR53" s="571"/>
      <c r="DS53" s="571"/>
      <c r="DT53" s="571"/>
      <c r="DU53" s="571"/>
      <c r="DV53" s="571"/>
      <c r="DW53" s="571"/>
      <c r="DX53" s="571"/>
      <c r="DY53" s="571"/>
    </row>
    <row r="54" spans="1:130" s="433" customFormat="1" ht="15" hidden="1" customHeight="1">
      <c r="A54" s="265"/>
      <c r="B54" s="353"/>
      <c r="C54" s="253"/>
      <c r="D54" s="248"/>
      <c r="E54" s="248"/>
      <c r="F54" s="249"/>
      <c r="G54" s="249"/>
      <c r="H54" s="344"/>
      <c r="I54" s="342"/>
      <c r="J54" s="558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484"/>
      <c r="V54" s="251"/>
      <c r="W54" s="558"/>
      <c r="X54" s="251"/>
      <c r="Y54" s="261"/>
      <c r="Z54" s="261"/>
      <c r="AA54" s="251"/>
      <c r="AB54" s="251"/>
      <c r="AC54" s="251"/>
      <c r="AD54" s="251"/>
      <c r="AE54" s="251"/>
      <c r="AF54" s="251"/>
      <c r="AG54" s="251"/>
      <c r="AH54" s="252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62"/>
      <c r="AV54" s="251"/>
      <c r="AW54" s="251"/>
      <c r="AX54" s="251"/>
      <c r="AY54" s="263"/>
      <c r="AZ54" s="251"/>
      <c r="BA54" s="251"/>
      <c r="BB54" s="251"/>
      <c r="BC54" s="251"/>
      <c r="BD54" s="496"/>
      <c r="BE54" s="130"/>
      <c r="BF54" s="264"/>
      <c r="BG54" s="264"/>
      <c r="BH54" s="264"/>
      <c r="BI54" s="264"/>
      <c r="BJ54" s="487"/>
      <c r="BK54" s="505"/>
      <c r="BM54" s="414"/>
      <c r="BN54" s="414"/>
      <c r="BO54" s="414"/>
      <c r="BP54" s="414"/>
      <c r="CB54" s="571"/>
      <c r="CC54" s="571"/>
      <c r="CD54" s="571"/>
      <c r="CE54" s="571"/>
      <c r="CF54" s="571"/>
      <c r="CG54" s="571"/>
      <c r="CH54" s="571"/>
      <c r="CI54" s="571"/>
      <c r="CJ54" s="571"/>
      <c r="CK54" s="571"/>
      <c r="CL54" s="571"/>
      <c r="CM54" s="571"/>
      <c r="CN54" s="571"/>
      <c r="CO54" s="571"/>
      <c r="CP54" s="571"/>
      <c r="CQ54" s="571"/>
      <c r="CR54" s="571"/>
      <c r="CS54" s="571"/>
      <c r="CT54" s="571"/>
      <c r="CU54" s="571"/>
      <c r="CV54" s="571"/>
      <c r="CW54" s="571"/>
      <c r="CX54" s="571"/>
      <c r="CY54" s="571"/>
      <c r="CZ54" s="571"/>
      <c r="DA54" s="571"/>
      <c r="DB54" s="571"/>
      <c r="DC54" s="571"/>
      <c r="DD54" s="571"/>
      <c r="DE54" s="571"/>
      <c r="DF54" s="571"/>
      <c r="DG54" s="571"/>
      <c r="DH54" s="571"/>
      <c r="DI54" s="571"/>
      <c r="DJ54" s="571"/>
      <c r="DK54" s="571"/>
      <c r="DL54" s="571"/>
      <c r="DM54" s="571"/>
      <c r="DN54" s="571"/>
      <c r="DO54" s="571"/>
      <c r="DP54" s="571"/>
      <c r="DQ54" s="571"/>
      <c r="DR54" s="571"/>
      <c r="DS54" s="571"/>
      <c r="DT54" s="571"/>
      <c r="DU54" s="571"/>
      <c r="DV54" s="571"/>
      <c r="DW54" s="571"/>
      <c r="DX54" s="571"/>
      <c r="DY54" s="571"/>
    </row>
    <row r="55" spans="1:130" s="433" customFormat="1" ht="15" hidden="1" customHeight="1">
      <c r="A55" s="265"/>
      <c r="B55" s="353"/>
      <c r="C55" s="341"/>
      <c r="D55" s="248"/>
      <c r="E55" s="248"/>
      <c r="F55" s="249"/>
      <c r="G55" s="249"/>
      <c r="H55" s="258"/>
      <c r="I55" s="255"/>
      <c r="J55" s="558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484"/>
      <c r="V55" s="251"/>
      <c r="W55" s="558"/>
      <c r="X55" s="251"/>
      <c r="Y55" s="261"/>
      <c r="Z55" s="261"/>
      <c r="AA55" s="251"/>
      <c r="AB55" s="251"/>
      <c r="AC55" s="251"/>
      <c r="AD55" s="251"/>
      <c r="AE55" s="251"/>
      <c r="AF55" s="251"/>
      <c r="AG55" s="251"/>
      <c r="AH55" s="252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62"/>
      <c r="AV55" s="251"/>
      <c r="AW55" s="251"/>
      <c r="AX55" s="251"/>
      <c r="AY55" s="263"/>
      <c r="AZ55" s="251"/>
      <c r="BA55" s="251"/>
      <c r="BB55" s="251"/>
      <c r="BC55" s="251"/>
      <c r="BD55" s="496"/>
      <c r="BE55" s="130"/>
      <c r="BF55" s="264"/>
      <c r="BG55" s="264"/>
      <c r="BH55" s="264"/>
      <c r="BI55" s="264"/>
      <c r="BJ55" s="487"/>
      <c r="BK55" s="505"/>
      <c r="BM55" s="414"/>
      <c r="BN55" s="414"/>
      <c r="BO55" s="414"/>
      <c r="BP55" s="414"/>
      <c r="CB55" s="571"/>
      <c r="CC55" s="571"/>
      <c r="CD55" s="571"/>
      <c r="CE55" s="571"/>
      <c r="CF55" s="571"/>
      <c r="CG55" s="571"/>
      <c r="CH55" s="571"/>
      <c r="CI55" s="571"/>
      <c r="CJ55" s="571"/>
      <c r="CK55" s="571"/>
      <c r="CL55" s="571"/>
      <c r="CM55" s="571"/>
      <c r="CN55" s="571"/>
      <c r="CO55" s="571"/>
      <c r="CP55" s="571"/>
      <c r="CQ55" s="571"/>
      <c r="CR55" s="571"/>
      <c r="CS55" s="571"/>
      <c r="CT55" s="571"/>
      <c r="CU55" s="571"/>
      <c r="CV55" s="571"/>
      <c r="CW55" s="571"/>
      <c r="CX55" s="571"/>
      <c r="CY55" s="571"/>
      <c r="CZ55" s="571"/>
      <c r="DA55" s="571"/>
      <c r="DB55" s="571"/>
      <c r="DC55" s="571"/>
      <c r="DD55" s="571"/>
      <c r="DE55" s="571"/>
      <c r="DF55" s="571"/>
      <c r="DG55" s="571"/>
      <c r="DH55" s="571"/>
      <c r="DI55" s="571"/>
      <c r="DJ55" s="571"/>
      <c r="DK55" s="571"/>
      <c r="DL55" s="571"/>
      <c r="DM55" s="571"/>
      <c r="DN55" s="571"/>
      <c r="DO55" s="571"/>
      <c r="DP55" s="571"/>
      <c r="DQ55" s="571"/>
      <c r="DR55" s="571"/>
      <c r="DS55" s="571"/>
      <c r="DT55" s="571"/>
      <c r="DU55" s="571"/>
      <c r="DV55" s="571"/>
      <c r="DW55" s="571"/>
      <c r="DX55" s="571"/>
      <c r="DY55" s="571"/>
    </row>
    <row r="56" spans="1:130" s="1072" customFormat="1" ht="20.25">
      <c r="A56" s="775"/>
      <c r="B56" s="776"/>
      <c r="C56" s="777" t="s">
        <v>329</v>
      </c>
      <c r="D56" s="778"/>
      <c r="E56" s="778"/>
      <c r="F56" s="779"/>
      <c r="G56" s="779"/>
      <c r="H56" s="780"/>
      <c r="I56" s="781"/>
      <c r="J56" s="784"/>
      <c r="K56" s="782"/>
      <c r="L56" s="782"/>
      <c r="M56" s="782"/>
      <c r="N56" s="782"/>
      <c r="O56" s="782"/>
      <c r="P56" s="782"/>
      <c r="Q56" s="782"/>
      <c r="R56" s="782"/>
      <c r="S56" s="782"/>
      <c r="T56" s="782"/>
      <c r="U56" s="783"/>
      <c r="V56" s="782"/>
      <c r="W56" s="784"/>
      <c r="X56" s="782"/>
      <c r="Y56" s="782"/>
      <c r="Z56" s="782"/>
      <c r="AA56" s="782"/>
      <c r="AB56" s="782"/>
      <c r="AC56" s="782"/>
      <c r="AD56" s="782"/>
      <c r="AE56" s="782"/>
      <c r="AF56" s="782"/>
      <c r="AG56" s="782"/>
      <c r="AH56" s="785"/>
      <c r="AI56" s="782"/>
      <c r="AJ56" s="782"/>
      <c r="AK56" s="782"/>
      <c r="AL56" s="782"/>
      <c r="AM56" s="782"/>
      <c r="AN56" s="782"/>
      <c r="AO56" s="782"/>
      <c r="AP56" s="782"/>
      <c r="AQ56" s="782"/>
      <c r="AR56" s="782"/>
      <c r="AS56" s="782"/>
      <c r="AT56" s="782"/>
      <c r="AU56" s="786"/>
      <c r="AV56" s="782"/>
      <c r="AW56" s="782"/>
      <c r="AX56" s="782"/>
      <c r="AY56" s="787"/>
      <c r="AZ56" s="782"/>
      <c r="BA56" s="782"/>
      <c r="BB56" s="782"/>
      <c r="BC56" s="782"/>
      <c r="BD56" s="788"/>
      <c r="BE56" s="789"/>
      <c r="BF56" s="790"/>
      <c r="BG56" s="790"/>
      <c r="BH56" s="790"/>
      <c r="BI56" s="790"/>
      <c r="BJ56" s="791"/>
      <c r="BK56" s="792"/>
      <c r="BM56" s="1073"/>
      <c r="BN56" s="1073"/>
      <c r="BO56" s="1073"/>
      <c r="BP56" s="1073"/>
      <c r="CB56" s="1074"/>
      <c r="CC56" s="1074"/>
      <c r="CD56" s="1074"/>
      <c r="CE56" s="1074"/>
      <c r="CF56" s="1074"/>
      <c r="CG56" s="1074"/>
      <c r="CH56" s="1074"/>
      <c r="CI56" s="1074"/>
      <c r="CJ56" s="1074"/>
      <c r="CK56" s="1074"/>
      <c r="CL56" s="1074"/>
      <c r="CM56" s="1074"/>
      <c r="CN56" s="1074"/>
      <c r="CO56" s="1074"/>
      <c r="CP56" s="1074"/>
      <c r="CQ56" s="1074"/>
      <c r="CR56" s="1074"/>
      <c r="CS56" s="1074"/>
      <c r="CT56" s="1074"/>
      <c r="CU56" s="1074"/>
      <c r="CV56" s="1074"/>
      <c r="CW56" s="1074"/>
      <c r="CX56" s="1074"/>
      <c r="CY56" s="1074"/>
      <c r="CZ56" s="1074"/>
      <c r="DA56" s="1074"/>
      <c r="DB56" s="1074"/>
      <c r="DC56" s="1074"/>
      <c r="DD56" s="1074"/>
      <c r="DE56" s="1074"/>
      <c r="DF56" s="1074"/>
      <c r="DG56" s="1074"/>
      <c r="DH56" s="1074"/>
      <c r="DI56" s="1074"/>
      <c r="DJ56" s="1074"/>
      <c r="DK56" s="1074"/>
      <c r="DL56" s="1074"/>
      <c r="DM56" s="1074"/>
      <c r="DN56" s="1074"/>
      <c r="DO56" s="1074"/>
      <c r="DP56" s="1074"/>
      <c r="DQ56" s="1074"/>
      <c r="DR56" s="1074"/>
      <c r="DS56" s="1074"/>
      <c r="DT56" s="1074"/>
      <c r="DU56" s="1074"/>
      <c r="DV56" s="1074"/>
      <c r="DW56" s="1074"/>
      <c r="DX56" s="1074"/>
      <c r="DY56" s="1074"/>
    </row>
    <row r="57" spans="1:130" s="433" customFormat="1" ht="18">
      <c r="A57" s="276"/>
      <c r="B57" s="774" t="s">
        <v>180</v>
      </c>
      <c r="C57" s="269" t="s">
        <v>323</v>
      </c>
      <c r="D57" s="260" t="s">
        <v>11</v>
      </c>
      <c r="E57" s="270">
        <f>'Buxheti 2021'!E19</f>
        <v>50000000</v>
      </c>
      <c r="F57" s="1243">
        <f>F58+F59+F60</f>
        <v>2962820</v>
      </c>
      <c r="G57" s="268"/>
      <c r="H57" s="271"/>
      <c r="I57" s="1171">
        <f>F57</f>
        <v>2962820</v>
      </c>
      <c r="J57" s="563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553"/>
      <c r="V57" s="272"/>
      <c r="W57" s="563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3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4"/>
      <c r="AV57" s="272"/>
      <c r="AW57" s="272"/>
      <c r="AX57" s="272"/>
      <c r="AY57" s="275"/>
      <c r="AZ57" s="272"/>
      <c r="BA57" s="272"/>
      <c r="BB57" s="272"/>
      <c r="BC57" s="272"/>
      <c r="BD57" s="496"/>
      <c r="BE57" s="130"/>
      <c r="BF57" s="264"/>
      <c r="BG57" s="264"/>
      <c r="BH57" s="264"/>
      <c r="BI57" s="264"/>
      <c r="BJ57" s="487"/>
      <c r="BK57" s="505"/>
      <c r="BM57" s="414"/>
      <c r="BN57" s="414"/>
      <c r="BO57" s="414"/>
      <c r="BP57" s="414"/>
      <c r="CB57" s="571"/>
      <c r="CC57" s="571"/>
      <c r="CD57" s="571"/>
      <c r="CE57" s="571"/>
      <c r="CF57" s="571"/>
      <c r="CG57" s="571"/>
      <c r="CH57" s="571"/>
      <c r="CI57" s="571"/>
      <c r="CJ57" s="571"/>
      <c r="CK57" s="571"/>
      <c r="CL57" s="571"/>
      <c r="CM57" s="571"/>
      <c r="CN57" s="571"/>
      <c r="CO57" s="571"/>
      <c r="CP57" s="571"/>
      <c r="CQ57" s="571"/>
      <c r="CR57" s="571"/>
      <c r="CS57" s="571"/>
      <c r="CT57" s="571"/>
      <c r="CU57" s="571"/>
      <c r="CV57" s="571"/>
      <c r="CW57" s="571"/>
      <c r="CX57" s="571"/>
      <c r="CY57" s="571"/>
      <c r="CZ57" s="571"/>
      <c r="DA57" s="571"/>
      <c r="DB57" s="571"/>
      <c r="DC57" s="571"/>
      <c r="DD57" s="571"/>
      <c r="DE57" s="571"/>
      <c r="DF57" s="571"/>
      <c r="DG57" s="571"/>
      <c r="DH57" s="571"/>
      <c r="DI57" s="571"/>
      <c r="DJ57" s="571"/>
      <c r="DK57" s="571"/>
      <c r="DL57" s="571"/>
      <c r="DM57" s="571"/>
      <c r="DN57" s="571"/>
      <c r="DO57" s="571"/>
      <c r="DP57" s="571"/>
      <c r="DQ57" s="571"/>
      <c r="DR57" s="571"/>
      <c r="DS57" s="571"/>
      <c r="DT57" s="571"/>
      <c r="DU57" s="571"/>
      <c r="DV57" s="571"/>
      <c r="DW57" s="571"/>
      <c r="DX57" s="571"/>
      <c r="DY57" s="571"/>
    </row>
    <row r="58" spans="1:130" s="434" customFormat="1" ht="15">
      <c r="A58" s="227" t="s">
        <v>396</v>
      </c>
      <c r="B58" s="355">
        <v>1001</v>
      </c>
      <c r="C58" s="266" t="s">
        <v>393</v>
      </c>
      <c r="D58" s="227"/>
      <c r="E58" s="227"/>
      <c r="F58" s="234">
        <v>1812022</v>
      </c>
      <c r="G58" s="227"/>
      <c r="H58" s="411" t="s">
        <v>394</v>
      </c>
      <c r="I58" s="1172">
        <f>F58</f>
        <v>1812022</v>
      </c>
      <c r="J58" s="564"/>
      <c r="K58" s="227"/>
      <c r="L58" s="227"/>
      <c r="M58" s="227"/>
      <c r="N58" s="227"/>
      <c r="O58" s="227"/>
      <c r="P58" s="234">
        <f>1718158+120648+73745+52489</f>
        <v>1965040</v>
      </c>
      <c r="Q58" s="227"/>
      <c r="R58" s="346">
        <v>396036</v>
      </c>
      <c r="S58" s="346">
        <v>40204</v>
      </c>
      <c r="T58" s="346">
        <v>222801</v>
      </c>
      <c r="U58" s="346">
        <v>40204</v>
      </c>
      <c r="V58" s="346">
        <v>186934</v>
      </c>
      <c r="W58" s="564">
        <v>6099</v>
      </c>
      <c r="X58" s="227"/>
      <c r="Y58" s="227"/>
      <c r="Z58" s="227"/>
      <c r="AA58" s="227"/>
      <c r="AB58" s="227"/>
      <c r="AC58" s="227"/>
      <c r="AD58" s="227"/>
      <c r="AE58" s="227"/>
      <c r="AF58" s="227"/>
      <c r="AG58" s="227"/>
      <c r="AH58" s="227"/>
      <c r="AI58" s="227"/>
      <c r="AJ58" s="227"/>
      <c r="AK58" s="227"/>
      <c r="AL58" s="227"/>
      <c r="AM58" s="227"/>
      <c r="AN58" s="227"/>
      <c r="AO58" s="227"/>
      <c r="AP58" s="227"/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429"/>
      <c r="BE58" s="507"/>
      <c r="BF58" s="227"/>
      <c r="BG58" s="227"/>
      <c r="BH58" s="227"/>
      <c r="BI58" s="227"/>
      <c r="BJ58" s="429"/>
      <c r="BK58" s="508"/>
      <c r="CB58" s="668"/>
      <c r="CC58" s="668"/>
      <c r="CD58" s="668"/>
      <c r="CE58" s="668"/>
      <c r="CF58" s="668"/>
      <c r="CG58" s="668"/>
      <c r="CH58" s="668"/>
      <c r="CI58" s="668"/>
      <c r="CJ58" s="668"/>
      <c r="CK58" s="668"/>
      <c r="CL58" s="668"/>
      <c r="CM58" s="668"/>
      <c r="CN58" s="668"/>
      <c r="CO58" s="668"/>
      <c r="CP58" s="668"/>
      <c r="CQ58" s="668"/>
      <c r="CR58" s="668"/>
      <c r="CS58" s="668"/>
      <c r="CT58" s="668"/>
      <c r="CU58" s="668"/>
      <c r="CV58" s="668"/>
      <c r="CW58" s="668"/>
      <c r="CX58" s="668"/>
      <c r="CY58" s="668"/>
      <c r="CZ58" s="668"/>
      <c r="DA58" s="668"/>
      <c r="DB58" s="668"/>
      <c r="DC58" s="668"/>
      <c r="DD58" s="668"/>
      <c r="DE58" s="668"/>
      <c r="DF58" s="668"/>
      <c r="DG58" s="668"/>
      <c r="DH58" s="668"/>
      <c r="DI58" s="668"/>
      <c r="DJ58" s="668"/>
      <c r="DK58" s="668"/>
      <c r="DL58" s="668"/>
      <c r="DM58" s="668"/>
      <c r="DN58" s="668"/>
      <c r="DO58" s="668"/>
      <c r="DP58" s="668"/>
      <c r="DQ58" s="668"/>
      <c r="DR58" s="668"/>
      <c r="DS58" s="668"/>
      <c r="DT58" s="668"/>
      <c r="DU58" s="668"/>
      <c r="DV58" s="668"/>
      <c r="DW58" s="668"/>
      <c r="DX58" s="668"/>
      <c r="DY58" s="668"/>
    </row>
    <row r="59" spans="1:130" s="434" customFormat="1" ht="15">
      <c r="A59" s="227">
        <v>2</v>
      </c>
      <c r="B59" s="356">
        <v>2100</v>
      </c>
      <c r="C59" s="267" t="s">
        <v>183</v>
      </c>
      <c r="D59" s="227"/>
      <c r="E59" s="227"/>
      <c r="F59" s="234">
        <v>264833</v>
      </c>
      <c r="G59" s="227"/>
      <c r="H59" s="411" t="s">
        <v>394</v>
      </c>
      <c r="I59" s="1172">
        <f>F59</f>
        <v>264833</v>
      </c>
      <c r="J59" s="564"/>
      <c r="K59" s="227"/>
      <c r="L59" s="227"/>
      <c r="M59" s="227"/>
      <c r="N59" s="227"/>
      <c r="O59" s="227"/>
      <c r="P59" s="227"/>
      <c r="Q59" s="234">
        <v>243943</v>
      </c>
      <c r="R59" s="346"/>
      <c r="S59" s="346">
        <v>5014</v>
      </c>
      <c r="T59" s="346">
        <v>28023</v>
      </c>
      <c r="U59" s="346">
        <v>5014</v>
      </c>
      <c r="V59" s="346">
        <v>8367</v>
      </c>
      <c r="W59" s="564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429"/>
      <c r="BE59" s="507"/>
      <c r="BF59" s="227"/>
      <c r="BG59" s="227"/>
      <c r="BH59" s="227"/>
      <c r="BI59" s="227"/>
      <c r="BJ59" s="429"/>
      <c r="BK59" s="508"/>
      <c r="CB59" s="668"/>
      <c r="CC59" s="668"/>
      <c r="CD59" s="668"/>
      <c r="CE59" s="668"/>
      <c r="CF59" s="668"/>
      <c r="CG59" s="668"/>
      <c r="CH59" s="668"/>
      <c r="CI59" s="668"/>
      <c r="CJ59" s="668"/>
      <c r="CK59" s="668"/>
      <c r="CL59" s="668"/>
      <c r="CM59" s="668"/>
      <c r="CN59" s="668"/>
      <c r="CO59" s="668"/>
      <c r="CP59" s="668"/>
      <c r="CQ59" s="668"/>
      <c r="CR59" s="668"/>
      <c r="CS59" s="668"/>
      <c r="CT59" s="668"/>
      <c r="CU59" s="668"/>
      <c r="CV59" s="668"/>
      <c r="CW59" s="668"/>
      <c r="CX59" s="668"/>
      <c r="CY59" s="668"/>
      <c r="CZ59" s="668"/>
      <c r="DA59" s="668"/>
      <c r="DB59" s="668"/>
      <c r="DC59" s="668"/>
      <c r="DD59" s="668"/>
      <c r="DE59" s="668"/>
      <c r="DF59" s="668"/>
      <c r="DG59" s="668"/>
      <c r="DH59" s="668"/>
      <c r="DI59" s="668"/>
      <c r="DJ59" s="668"/>
      <c r="DK59" s="668"/>
      <c r="DL59" s="668"/>
      <c r="DM59" s="668"/>
      <c r="DN59" s="668"/>
      <c r="DO59" s="668"/>
      <c r="DP59" s="668"/>
      <c r="DQ59" s="668"/>
      <c r="DR59" s="668"/>
      <c r="DS59" s="668"/>
      <c r="DT59" s="668"/>
      <c r="DU59" s="668"/>
      <c r="DV59" s="668"/>
      <c r="DW59" s="668"/>
      <c r="DX59" s="668"/>
      <c r="DY59" s="668"/>
    </row>
    <row r="60" spans="1:130" s="434" customFormat="1" ht="15">
      <c r="A60" s="227">
        <v>6</v>
      </c>
      <c r="B60" s="357" t="s">
        <v>184</v>
      </c>
      <c r="C60" s="267" t="s">
        <v>330</v>
      </c>
      <c r="D60" s="227"/>
      <c r="E60" s="227"/>
      <c r="F60" s="234">
        <v>885965</v>
      </c>
      <c r="G60" s="227"/>
      <c r="H60" s="411" t="s">
        <v>395</v>
      </c>
      <c r="I60" s="1172">
        <f>F60</f>
        <v>885965</v>
      </c>
      <c r="J60" s="564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564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429"/>
      <c r="BE60" s="507"/>
      <c r="BF60" s="227"/>
      <c r="BG60" s="227"/>
      <c r="BH60" s="227"/>
      <c r="BI60" s="227"/>
      <c r="BJ60" s="429"/>
      <c r="BK60" s="508"/>
      <c r="CB60" s="668"/>
      <c r="CC60" s="668"/>
      <c r="CD60" s="668"/>
      <c r="CE60" s="668"/>
      <c r="CF60" s="668"/>
      <c r="CG60" s="668"/>
      <c r="CH60" s="668"/>
      <c r="CI60" s="668"/>
      <c r="CJ60" s="668"/>
      <c r="CK60" s="668"/>
      <c r="CL60" s="668"/>
      <c r="CM60" s="668"/>
      <c r="CN60" s="668"/>
      <c r="CO60" s="668"/>
      <c r="CP60" s="668"/>
      <c r="CQ60" s="668"/>
      <c r="CR60" s="668"/>
      <c r="CS60" s="668"/>
      <c r="CT60" s="668"/>
      <c r="CU60" s="668"/>
      <c r="CV60" s="668"/>
      <c r="CW60" s="668"/>
      <c r="CX60" s="668"/>
      <c r="CY60" s="668"/>
      <c r="CZ60" s="668"/>
      <c r="DA60" s="668"/>
      <c r="DB60" s="668"/>
      <c r="DC60" s="668"/>
      <c r="DD60" s="668"/>
      <c r="DE60" s="668"/>
      <c r="DF60" s="668"/>
      <c r="DG60" s="668"/>
      <c r="DH60" s="668"/>
      <c r="DI60" s="668"/>
      <c r="DJ60" s="668"/>
      <c r="DK60" s="668"/>
      <c r="DL60" s="668"/>
      <c r="DM60" s="668"/>
      <c r="DN60" s="668"/>
      <c r="DO60" s="668"/>
      <c r="DP60" s="668"/>
      <c r="DQ60" s="668"/>
      <c r="DR60" s="668"/>
      <c r="DS60" s="668"/>
      <c r="DT60" s="668"/>
      <c r="DU60" s="668"/>
      <c r="DV60" s="668"/>
      <c r="DW60" s="668"/>
      <c r="DX60" s="668"/>
      <c r="DY60" s="668"/>
    </row>
    <row r="61" spans="1:130" s="433" customFormat="1" ht="17.25" thickBot="1">
      <c r="A61" s="265"/>
      <c r="B61" s="358" t="s">
        <v>1</v>
      </c>
      <c r="C61" s="10" t="s">
        <v>96</v>
      </c>
      <c r="D61" s="260" t="s">
        <v>11</v>
      </c>
      <c r="E61" s="406">
        <f>E62+E70+E84+E97+E102+E114+E123+E129+E136+E139</f>
        <v>17510400</v>
      </c>
      <c r="F61" s="407">
        <f>F62+F70+F84+F97+F102+F114+F123+F129+F136+F139</f>
        <v>460946.4</v>
      </c>
      <c r="G61" s="71"/>
      <c r="H61" s="72"/>
      <c r="I61" s="1173"/>
      <c r="J61" s="651"/>
      <c r="K61" s="69"/>
      <c r="L61" s="70"/>
      <c r="M61" s="71"/>
      <c r="N61" s="72"/>
      <c r="O61" s="70"/>
      <c r="P61" s="73"/>
      <c r="Q61" s="76"/>
      <c r="R61" s="77"/>
      <c r="S61" s="71"/>
      <c r="T61" s="72"/>
      <c r="U61" s="554"/>
      <c r="V61" s="569"/>
      <c r="W61" s="72"/>
      <c r="X61" s="70"/>
      <c r="Y61" s="71"/>
      <c r="Z61" s="72"/>
      <c r="AA61" s="70"/>
      <c r="AB61" s="73"/>
      <c r="AC61" s="651"/>
      <c r="AD61" s="69"/>
      <c r="AE61" s="70"/>
      <c r="AF61" s="71"/>
      <c r="AG61" s="72"/>
      <c r="AH61" s="70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127"/>
      <c r="AU61" s="73"/>
      <c r="AV61" s="73"/>
      <c r="AW61" s="127"/>
      <c r="AX61" s="73"/>
      <c r="AY61" s="168"/>
      <c r="AZ61" s="168"/>
      <c r="BA61" s="169"/>
      <c r="BB61" s="169"/>
      <c r="BC61" s="168"/>
      <c r="BD61" s="427"/>
      <c r="BE61" s="428"/>
      <c r="BF61" s="428"/>
      <c r="BG61" s="428"/>
      <c r="BH61" s="428"/>
      <c r="BI61" s="428"/>
      <c r="BJ61" s="488"/>
      <c r="BK61" s="505"/>
      <c r="BM61" s="414"/>
      <c r="BN61" s="414"/>
      <c r="BO61" s="414"/>
      <c r="BP61" s="414"/>
      <c r="CB61" s="571"/>
      <c r="CC61" s="571"/>
      <c r="CD61" s="571"/>
      <c r="CE61" s="571"/>
      <c r="CF61" s="571"/>
      <c r="CG61" s="571"/>
      <c r="CH61" s="571"/>
      <c r="CI61" s="571"/>
      <c r="CJ61" s="571"/>
      <c r="CK61" s="571"/>
      <c r="CL61" s="571"/>
      <c r="CM61" s="571"/>
      <c r="CN61" s="571"/>
      <c r="CO61" s="571"/>
      <c r="CP61" s="571"/>
      <c r="CQ61" s="571"/>
      <c r="CR61" s="571"/>
      <c r="CS61" s="571"/>
      <c r="CT61" s="571"/>
      <c r="CU61" s="571"/>
      <c r="CV61" s="571"/>
      <c r="CW61" s="571"/>
      <c r="CX61" s="571"/>
      <c r="CY61" s="571"/>
      <c r="CZ61" s="571"/>
      <c r="DA61" s="571"/>
      <c r="DB61" s="571"/>
      <c r="DC61" s="571"/>
      <c r="DD61" s="571"/>
      <c r="DE61" s="571"/>
      <c r="DF61" s="571"/>
      <c r="DG61" s="571"/>
      <c r="DH61" s="571"/>
      <c r="DI61" s="571"/>
      <c r="DJ61" s="571"/>
      <c r="DK61" s="571"/>
      <c r="DL61" s="571"/>
      <c r="DM61" s="571"/>
      <c r="DN61" s="571"/>
      <c r="DO61" s="571"/>
      <c r="DP61" s="571"/>
      <c r="DQ61" s="571"/>
      <c r="DR61" s="571"/>
      <c r="DS61" s="571"/>
      <c r="DT61" s="571"/>
      <c r="DU61" s="571"/>
      <c r="DV61" s="571"/>
      <c r="DW61" s="571"/>
      <c r="DX61" s="571"/>
      <c r="DY61" s="571"/>
    </row>
    <row r="62" spans="1:130" s="433" customFormat="1" ht="15">
      <c r="A62" s="265"/>
      <c r="B62" s="359" t="s">
        <v>40</v>
      </c>
      <c r="C62" s="11" t="s">
        <v>41</v>
      </c>
      <c r="D62" s="25" t="s">
        <v>11</v>
      </c>
      <c r="E62" s="34">
        <f>E69+E68+E67+E66+E64+F63</f>
        <v>1860000</v>
      </c>
      <c r="F62" s="35">
        <f>F63+F64+F65+F66+F67+F68+F69</f>
        <v>0</v>
      </c>
      <c r="G62" s="36"/>
      <c r="H62" s="37"/>
      <c r="I62" s="1174"/>
      <c r="J62" s="652"/>
      <c r="K62" s="34"/>
      <c r="L62" s="35"/>
      <c r="M62" s="36"/>
      <c r="N62" s="37"/>
      <c r="O62" s="35"/>
      <c r="P62" s="38"/>
      <c r="Q62" s="34"/>
      <c r="R62" s="78"/>
      <c r="S62" s="36"/>
      <c r="T62" s="79"/>
      <c r="U62" s="555"/>
      <c r="V62" s="568"/>
      <c r="W62" s="142"/>
      <c r="X62" s="35"/>
      <c r="Y62" s="36"/>
      <c r="Z62" s="37"/>
      <c r="AA62" s="35"/>
      <c r="AB62" s="38"/>
      <c r="AC62" s="652"/>
      <c r="AD62" s="34"/>
      <c r="AE62" s="35"/>
      <c r="AF62" s="36"/>
      <c r="AG62" s="37"/>
      <c r="AH62" s="35"/>
      <c r="AI62" s="38"/>
      <c r="AJ62" s="94"/>
      <c r="AK62" s="94"/>
      <c r="AL62" s="94"/>
      <c r="AM62" s="94"/>
      <c r="AN62" s="94"/>
      <c r="AO62" s="94"/>
      <c r="AP62" s="94"/>
      <c r="AQ62" s="94"/>
      <c r="AR62" s="94"/>
      <c r="AS62" s="90"/>
      <c r="AT62" s="91"/>
      <c r="AU62" s="92"/>
      <c r="AV62" s="93"/>
      <c r="AW62" s="91"/>
      <c r="AX62" s="94"/>
      <c r="AY62" s="140"/>
      <c r="AZ62" s="140"/>
      <c r="BA62" s="141"/>
      <c r="BB62" s="142"/>
      <c r="BC62" s="140"/>
      <c r="BD62" s="423"/>
      <c r="BE62" s="129"/>
      <c r="BF62" s="129"/>
      <c r="BG62" s="129"/>
      <c r="BH62" s="129"/>
      <c r="BI62" s="129"/>
      <c r="BJ62" s="430"/>
      <c r="BK62" s="509"/>
      <c r="BM62" s="414"/>
      <c r="BN62" s="414"/>
      <c r="BO62" s="414"/>
      <c r="BP62" s="414"/>
      <c r="CB62" s="571"/>
      <c r="CC62" s="571"/>
      <c r="CD62" s="571"/>
      <c r="CE62" s="571"/>
      <c r="CF62" s="571"/>
      <c r="CG62" s="571"/>
      <c r="CH62" s="571"/>
      <c r="CI62" s="571"/>
      <c r="CJ62" s="571"/>
      <c r="CK62" s="571"/>
      <c r="CL62" s="571"/>
      <c r="CM62" s="571"/>
      <c r="CN62" s="571"/>
      <c r="CO62" s="571"/>
      <c r="CP62" s="571"/>
      <c r="CQ62" s="571"/>
      <c r="CR62" s="571"/>
      <c r="CS62" s="571"/>
      <c r="CT62" s="571"/>
      <c r="CU62" s="571"/>
      <c r="CV62" s="571"/>
      <c r="CW62" s="571"/>
      <c r="CX62" s="571"/>
      <c r="CY62" s="571"/>
      <c r="CZ62" s="571"/>
      <c r="DA62" s="571"/>
      <c r="DB62" s="571"/>
      <c r="DC62" s="571"/>
      <c r="DD62" s="571"/>
      <c r="DE62" s="571"/>
      <c r="DF62" s="571"/>
      <c r="DG62" s="571"/>
      <c r="DH62" s="571"/>
      <c r="DI62" s="571"/>
      <c r="DJ62" s="571"/>
      <c r="DK62" s="571"/>
      <c r="DL62" s="571"/>
      <c r="DM62" s="571"/>
      <c r="DN62" s="571"/>
      <c r="DO62" s="571"/>
      <c r="DP62" s="571"/>
      <c r="DQ62" s="571"/>
      <c r="DR62" s="571"/>
      <c r="DS62" s="571"/>
      <c r="DT62" s="571"/>
      <c r="DU62" s="571"/>
      <c r="DV62" s="571"/>
      <c r="DW62" s="571"/>
      <c r="DX62" s="571"/>
      <c r="DY62" s="571"/>
    </row>
    <row r="63" spans="1:130" s="764" customFormat="1" ht="15">
      <c r="A63" s="748"/>
      <c r="B63" s="866">
        <v>60201</v>
      </c>
      <c r="C63" s="876" t="s">
        <v>0</v>
      </c>
      <c r="D63" s="24" t="s">
        <v>11</v>
      </c>
      <c r="E63" s="867">
        <f>'Buxheti 2021'!E23</f>
        <v>960000</v>
      </c>
      <c r="F63" s="545"/>
      <c r="G63" s="868"/>
      <c r="H63" s="872"/>
      <c r="I63" s="1175"/>
      <c r="J63" s="889"/>
      <c r="K63" s="867"/>
      <c r="L63" s="545"/>
      <c r="M63" s="868"/>
      <c r="N63" s="872"/>
      <c r="O63" s="545"/>
      <c r="P63" s="871"/>
      <c r="Q63" s="867"/>
      <c r="R63" s="545"/>
      <c r="S63" s="868"/>
      <c r="T63" s="872"/>
      <c r="U63" s="871"/>
      <c r="V63" s="545"/>
      <c r="W63" s="872"/>
      <c r="X63" s="545"/>
      <c r="Y63" s="868"/>
      <c r="Z63" s="872"/>
      <c r="AA63" s="545"/>
      <c r="AB63" s="871"/>
      <c r="AC63" s="889"/>
      <c r="AD63" s="867"/>
      <c r="AE63" s="545"/>
      <c r="AF63" s="868"/>
      <c r="AG63" s="872"/>
      <c r="AH63" s="545"/>
      <c r="AI63" s="871"/>
      <c r="AJ63" s="867"/>
      <c r="AK63" s="867"/>
      <c r="AL63" s="867"/>
      <c r="AM63" s="868"/>
      <c r="AN63" s="872"/>
      <c r="AO63" s="872"/>
      <c r="AP63" s="872"/>
      <c r="AQ63" s="545"/>
      <c r="AR63" s="871"/>
      <c r="AS63" s="867"/>
      <c r="AT63" s="545"/>
      <c r="AU63" s="868"/>
      <c r="AV63" s="872"/>
      <c r="AW63" s="545">
        <v>483600</v>
      </c>
      <c r="AX63" s="871"/>
      <c r="AY63" s="545"/>
      <c r="AZ63" s="545"/>
      <c r="BA63" s="868"/>
      <c r="BB63" s="872"/>
      <c r="BC63" s="545"/>
      <c r="BD63" s="871"/>
      <c r="BE63" s="128"/>
      <c r="BF63" s="128"/>
      <c r="BG63" s="128"/>
      <c r="BH63" s="128"/>
      <c r="BI63" s="128"/>
      <c r="BJ63" s="421"/>
      <c r="BK63" s="510"/>
      <c r="BM63" s="762"/>
      <c r="BN63" s="762"/>
      <c r="BO63" s="762"/>
      <c r="BP63" s="762"/>
      <c r="CB63" s="748"/>
      <c r="CC63" s="748"/>
      <c r="CD63" s="748"/>
      <c r="CE63" s="748"/>
      <c r="CF63" s="748"/>
      <c r="CG63" s="748"/>
      <c r="CH63" s="748"/>
      <c r="CI63" s="748"/>
      <c r="CJ63" s="748"/>
      <c r="CK63" s="748"/>
      <c r="CL63" s="748"/>
      <c r="CM63" s="748"/>
      <c r="CN63" s="748"/>
      <c r="CO63" s="748"/>
      <c r="CP63" s="748"/>
      <c r="CQ63" s="748"/>
      <c r="CR63" s="748"/>
      <c r="CS63" s="748"/>
      <c r="CT63" s="748"/>
      <c r="CU63" s="748"/>
      <c r="CV63" s="748"/>
      <c r="CW63" s="748"/>
      <c r="CX63" s="748"/>
      <c r="CY63" s="748"/>
      <c r="CZ63" s="748"/>
      <c r="DA63" s="748"/>
      <c r="DB63" s="748"/>
      <c r="DC63" s="748"/>
      <c r="DD63" s="748"/>
      <c r="DE63" s="748"/>
      <c r="DF63" s="748"/>
      <c r="DG63" s="748"/>
      <c r="DH63" s="748"/>
      <c r="DI63" s="748"/>
      <c r="DJ63" s="748"/>
      <c r="DK63" s="748"/>
      <c r="DL63" s="748"/>
      <c r="DM63" s="748"/>
      <c r="DN63" s="748"/>
      <c r="DO63" s="748"/>
      <c r="DP63" s="748"/>
      <c r="DQ63" s="748"/>
      <c r="DR63" s="748"/>
      <c r="DS63" s="748"/>
      <c r="DT63" s="748"/>
      <c r="DU63" s="748"/>
      <c r="DV63" s="748"/>
      <c r="DW63" s="748"/>
      <c r="DX63" s="748"/>
      <c r="DY63" s="748"/>
    </row>
    <row r="64" spans="1:130" s="764" customFormat="1" ht="15">
      <c r="A64" s="748"/>
      <c r="B64" s="866">
        <v>60202</v>
      </c>
      <c r="C64" s="876" t="s">
        <v>12</v>
      </c>
      <c r="D64" s="24" t="s">
        <v>11</v>
      </c>
      <c r="E64" s="867">
        <f>'Buxheti 2021'!E24</f>
        <v>960000</v>
      </c>
      <c r="F64" s="545"/>
      <c r="G64" s="868"/>
      <c r="H64" s="872"/>
      <c r="I64" s="1175"/>
      <c r="J64" s="889"/>
      <c r="K64" s="867"/>
      <c r="L64" s="545"/>
      <c r="M64" s="868"/>
      <c r="N64" s="872"/>
      <c r="O64" s="545"/>
      <c r="P64" s="871"/>
      <c r="Q64" s="867"/>
      <c r="R64" s="545"/>
      <c r="S64" s="868"/>
      <c r="T64" s="872"/>
      <c r="U64" s="871"/>
      <c r="V64" s="545"/>
      <c r="W64" s="872"/>
      <c r="X64" s="545"/>
      <c r="Y64" s="868"/>
      <c r="Z64" s="872"/>
      <c r="AA64" s="545"/>
      <c r="AB64" s="871"/>
      <c r="AC64" s="889"/>
      <c r="AD64" s="867"/>
      <c r="AE64" s="545"/>
      <c r="AF64" s="868"/>
      <c r="AG64" s="872"/>
      <c r="AH64" s="545"/>
      <c r="AI64" s="871"/>
      <c r="AJ64" s="867"/>
      <c r="AK64" s="867"/>
      <c r="AL64" s="867"/>
      <c r="AM64" s="868"/>
      <c r="AN64" s="872"/>
      <c r="AO64" s="872"/>
      <c r="AP64" s="872"/>
      <c r="AQ64" s="545"/>
      <c r="AR64" s="871"/>
      <c r="AS64" s="867"/>
      <c r="AT64" s="545"/>
      <c r="AU64" s="868"/>
      <c r="AV64" s="872"/>
      <c r="AW64" s="545"/>
      <c r="AX64" s="871"/>
      <c r="AY64" s="545"/>
      <c r="AZ64" s="545"/>
      <c r="BA64" s="868"/>
      <c r="BB64" s="872"/>
      <c r="BC64" s="545"/>
      <c r="BD64" s="871"/>
      <c r="BE64" s="890"/>
      <c r="BF64" s="128"/>
      <c r="BG64" s="128"/>
      <c r="BH64" s="128"/>
      <c r="BI64" s="545">
        <v>8321</v>
      </c>
      <c r="BJ64" s="421"/>
      <c r="BK64" s="510"/>
      <c r="BM64" s="762"/>
      <c r="BN64" s="762"/>
      <c r="BO64" s="762"/>
      <c r="BP64" s="762"/>
      <c r="CB64" s="748"/>
      <c r="CC64" s="748"/>
      <c r="CD64" s="748"/>
      <c r="CE64" s="748"/>
      <c r="CF64" s="748"/>
      <c r="CG64" s="748"/>
      <c r="CH64" s="748"/>
      <c r="CI64" s="748"/>
      <c r="CJ64" s="748"/>
      <c r="CK64" s="748"/>
      <c r="CL64" s="748"/>
      <c r="CM64" s="748"/>
      <c r="CN64" s="748"/>
      <c r="CO64" s="748"/>
      <c r="CP64" s="748"/>
      <c r="CQ64" s="748"/>
      <c r="CR64" s="748"/>
      <c r="CS64" s="748"/>
      <c r="CT64" s="748"/>
      <c r="CU64" s="748"/>
      <c r="CV64" s="748"/>
      <c r="CW64" s="748"/>
      <c r="CX64" s="748"/>
      <c r="CY64" s="748"/>
      <c r="CZ64" s="748"/>
      <c r="DA64" s="748"/>
      <c r="DB64" s="748"/>
      <c r="DC64" s="748"/>
      <c r="DD64" s="748"/>
      <c r="DE64" s="748"/>
      <c r="DF64" s="748"/>
      <c r="DG64" s="748"/>
      <c r="DH64" s="748"/>
      <c r="DI64" s="748"/>
      <c r="DJ64" s="748"/>
      <c r="DK64" s="748"/>
      <c r="DL64" s="748"/>
      <c r="DM64" s="748"/>
      <c r="DN64" s="748"/>
      <c r="DO64" s="748"/>
      <c r="DP64" s="748"/>
      <c r="DQ64" s="748"/>
      <c r="DR64" s="748"/>
      <c r="DS64" s="748"/>
      <c r="DT64" s="748"/>
      <c r="DU64" s="748"/>
      <c r="DV64" s="748"/>
      <c r="DW64" s="748"/>
      <c r="DX64" s="748"/>
      <c r="DY64" s="748"/>
      <c r="DZ64" s="1239">
        <f>F58+F158+F263+F391+F517</f>
        <v>9696909</v>
      </c>
    </row>
    <row r="65" spans="1:130" s="764" customFormat="1" ht="15">
      <c r="A65" s="748"/>
      <c r="B65" s="866">
        <v>60202</v>
      </c>
      <c r="C65" s="876" t="s">
        <v>12</v>
      </c>
      <c r="D65" s="24"/>
      <c r="E65" s="867"/>
      <c r="F65" s="545"/>
      <c r="G65" s="868"/>
      <c r="H65" s="872"/>
      <c r="I65" s="1175"/>
      <c r="J65" s="889"/>
      <c r="K65" s="867"/>
      <c r="L65" s="545"/>
      <c r="M65" s="868"/>
      <c r="N65" s="872"/>
      <c r="O65" s="545"/>
      <c r="P65" s="871"/>
      <c r="Q65" s="867"/>
      <c r="R65" s="545"/>
      <c r="S65" s="868"/>
      <c r="T65" s="872"/>
      <c r="U65" s="871"/>
      <c r="V65" s="545"/>
      <c r="W65" s="872"/>
      <c r="X65" s="545"/>
      <c r="Y65" s="868"/>
      <c r="Z65" s="872"/>
      <c r="AA65" s="545"/>
      <c r="AB65" s="871"/>
      <c r="AC65" s="889"/>
      <c r="AD65" s="867"/>
      <c r="AE65" s="545"/>
      <c r="AF65" s="868"/>
      <c r="AG65" s="872"/>
      <c r="AH65" s="545"/>
      <c r="AI65" s="871"/>
      <c r="AJ65" s="867"/>
      <c r="AK65" s="872"/>
      <c r="AL65" s="872"/>
      <c r="AM65" s="868"/>
      <c r="AN65" s="872"/>
      <c r="AO65" s="872"/>
      <c r="AP65" s="872"/>
      <c r="AQ65" s="545"/>
      <c r="AR65" s="871"/>
      <c r="AS65" s="867"/>
      <c r="AT65" s="545"/>
      <c r="AU65" s="868"/>
      <c r="AV65" s="872"/>
      <c r="AW65" s="545"/>
      <c r="AX65" s="871"/>
      <c r="AY65" s="545"/>
      <c r="AZ65" s="545"/>
      <c r="BA65" s="868"/>
      <c r="BB65" s="872"/>
      <c r="BC65" s="545"/>
      <c r="BD65" s="871"/>
      <c r="BE65" s="890"/>
      <c r="BF65" s="128"/>
      <c r="BG65" s="128"/>
      <c r="BH65" s="128"/>
      <c r="BI65" s="545">
        <v>382800</v>
      </c>
      <c r="BJ65" s="421"/>
      <c r="BK65" s="510"/>
      <c r="BM65" s="762"/>
      <c r="BN65" s="762"/>
      <c r="BO65" s="762"/>
      <c r="BP65" s="762"/>
      <c r="CB65" s="748"/>
      <c r="CC65" s="748"/>
      <c r="CD65" s="748"/>
      <c r="CE65" s="748"/>
      <c r="CF65" s="748"/>
      <c r="CG65" s="748"/>
      <c r="CH65" s="748"/>
      <c r="CI65" s="748"/>
      <c r="CJ65" s="748"/>
      <c r="CK65" s="748"/>
      <c r="CL65" s="748"/>
      <c r="CM65" s="748"/>
      <c r="CN65" s="748"/>
      <c r="CO65" s="748"/>
      <c r="CP65" s="748"/>
      <c r="CQ65" s="748"/>
      <c r="CR65" s="748"/>
      <c r="CS65" s="748"/>
      <c r="CT65" s="748"/>
      <c r="CU65" s="748"/>
      <c r="CV65" s="748"/>
      <c r="CW65" s="748"/>
      <c r="CX65" s="748"/>
      <c r="CY65" s="748"/>
      <c r="CZ65" s="748"/>
      <c r="DA65" s="748"/>
      <c r="DB65" s="748"/>
      <c r="DC65" s="748"/>
      <c r="DD65" s="748"/>
      <c r="DE65" s="748"/>
      <c r="DF65" s="748"/>
      <c r="DG65" s="748"/>
      <c r="DH65" s="748"/>
      <c r="DI65" s="748"/>
      <c r="DJ65" s="748"/>
      <c r="DK65" s="748"/>
      <c r="DL65" s="748"/>
      <c r="DM65" s="748"/>
      <c r="DN65" s="748"/>
      <c r="DO65" s="748"/>
      <c r="DP65" s="748"/>
      <c r="DQ65" s="748"/>
      <c r="DR65" s="748"/>
      <c r="DS65" s="748"/>
      <c r="DT65" s="748"/>
      <c r="DU65" s="748"/>
      <c r="DV65" s="748"/>
      <c r="DW65" s="748"/>
      <c r="DX65" s="748"/>
      <c r="DY65" s="748"/>
      <c r="DZ65" s="1240"/>
    </row>
    <row r="66" spans="1:130" s="764" customFormat="1" ht="15">
      <c r="A66" s="748"/>
      <c r="B66" s="866">
        <v>60203</v>
      </c>
      <c r="C66" s="876" t="s">
        <v>334</v>
      </c>
      <c r="D66" s="24" t="s">
        <v>11</v>
      </c>
      <c r="E66" s="867"/>
      <c r="F66" s="545"/>
      <c r="G66" s="868"/>
      <c r="H66" s="872"/>
      <c r="I66" s="1175"/>
      <c r="J66" s="889"/>
      <c r="K66" s="867"/>
      <c r="L66" s="545"/>
      <c r="M66" s="868"/>
      <c r="N66" s="872"/>
      <c r="O66" s="545"/>
      <c r="P66" s="871"/>
      <c r="Q66" s="867"/>
      <c r="R66" s="545"/>
      <c r="S66" s="868"/>
      <c r="T66" s="872"/>
      <c r="U66" s="871"/>
      <c r="V66" s="545"/>
      <c r="W66" s="872"/>
      <c r="X66" s="545"/>
      <c r="Y66" s="868"/>
      <c r="Z66" s="872"/>
      <c r="AA66" s="545"/>
      <c r="AB66" s="871"/>
      <c r="AC66" s="889"/>
      <c r="AD66" s="867"/>
      <c r="AE66" s="545"/>
      <c r="AF66" s="868"/>
      <c r="AG66" s="872"/>
      <c r="AH66" s="545"/>
      <c r="AI66" s="871"/>
      <c r="AJ66" s="867"/>
      <c r="AK66" s="872"/>
      <c r="AL66" s="545"/>
      <c r="AM66" s="868"/>
      <c r="AN66" s="872"/>
      <c r="AO66" s="872"/>
      <c r="AP66" s="872"/>
      <c r="AQ66" s="545"/>
      <c r="AR66" s="871"/>
      <c r="AS66" s="867"/>
      <c r="AT66" s="545">
        <v>876800</v>
      </c>
      <c r="AU66" s="868"/>
      <c r="AV66" s="872"/>
      <c r="AW66" s="545"/>
      <c r="AX66" s="871"/>
      <c r="AY66" s="545"/>
      <c r="AZ66" s="545"/>
      <c r="BA66" s="868"/>
      <c r="BB66" s="872"/>
      <c r="BC66" s="545"/>
      <c r="BD66" s="871"/>
      <c r="BE66" s="128"/>
      <c r="BF66" s="128"/>
      <c r="BG66" s="128"/>
      <c r="BH66" s="128"/>
      <c r="BI66" s="128"/>
      <c r="BJ66" s="421"/>
      <c r="BK66" s="510"/>
      <c r="BM66" s="762"/>
      <c r="BN66" s="762"/>
      <c r="BO66" s="762"/>
      <c r="BP66" s="762"/>
      <c r="CB66" s="748"/>
      <c r="CC66" s="748"/>
      <c r="CD66" s="748"/>
      <c r="CE66" s="748"/>
      <c r="CF66" s="748"/>
      <c r="CG66" s="748"/>
      <c r="CH66" s="748"/>
      <c r="CI66" s="748"/>
      <c r="CJ66" s="748"/>
      <c r="CK66" s="748"/>
      <c r="CL66" s="748"/>
      <c r="CM66" s="748"/>
      <c r="CN66" s="748"/>
      <c r="CO66" s="748"/>
      <c r="CP66" s="748"/>
      <c r="CQ66" s="748"/>
      <c r="CR66" s="748"/>
      <c r="CS66" s="748"/>
      <c r="CT66" s="748"/>
      <c r="CU66" s="748"/>
      <c r="CV66" s="748"/>
      <c r="CW66" s="748"/>
      <c r="CX66" s="748"/>
      <c r="CY66" s="748"/>
      <c r="CZ66" s="748"/>
      <c r="DA66" s="748"/>
      <c r="DB66" s="748"/>
      <c r="DC66" s="748"/>
      <c r="DD66" s="748"/>
      <c r="DE66" s="748"/>
      <c r="DF66" s="748"/>
      <c r="DG66" s="748"/>
      <c r="DH66" s="748"/>
      <c r="DI66" s="748"/>
      <c r="DJ66" s="748"/>
      <c r="DK66" s="748"/>
      <c r="DL66" s="748"/>
      <c r="DM66" s="748"/>
      <c r="DN66" s="748"/>
      <c r="DO66" s="748"/>
      <c r="DP66" s="748"/>
      <c r="DQ66" s="748"/>
      <c r="DR66" s="748"/>
      <c r="DS66" s="748"/>
      <c r="DT66" s="748"/>
      <c r="DU66" s="748"/>
      <c r="DV66" s="748"/>
      <c r="DW66" s="748"/>
      <c r="DX66" s="748"/>
      <c r="DY66" s="748"/>
      <c r="DZ66" s="1239">
        <f>F59+F159+F264+F392+F518</f>
        <v>1362707</v>
      </c>
    </row>
    <row r="67" spans="1:130" s="764" customFormat="1" ht="15">
      <c r="A67" s="748"/>
      <c r="B67" s="866">
        <v>60204</v>
      </c>
      <c r="C67" s="876" t="s">
        <v>42</v>
      </c>
      <c r="D67" s="24" t="s">
        <v>11</v>
      </c>
      <c r="E67" s="867"/>
      <c r="F67" s="545"/>
      <c r="G67" s="868"/>
      <c r="H67" s="872"/>
      <c r="I67" s="1175"/>
      <c r="J67" s="889"/>
      <c r="K67" s="867"/>
      <c r="L67" s="545"/>
      <c r="M67" s="868"/>
      <c r="N67" s="872"/>
      <c r="O67" s="545"/>
      <c r="P67" s="871"/>
      <c r="Q67" s="867"/>
      <c r="R67" s="545"/>
      <c r="S67" s="868"/>
      <c r="T67" s="872"/>
      <c r="U67" s="871"/>
      <c r="V67" s="545"/>
      <c r="W67" s="872"/>
      <c r="X67" s="545"/>
      <c r="Y67" s="868"/>
      <c r="Z67" s="872"/>
      <c r="AA67" s="545"/>
      <c r="AB67" s="871"/>
      <c r="AC67" s="889"/>
      <c r="AD67" s="867"/>
      <c r="AE67" s="545"/>
      <c r="AF67" s="868"/>
      <c r="AG67" s="872"/>
      <c r="AH67" s="545"/>
      <c r="AI67" s="871"/>
      <c r="AJ67" s="867"/>
      <c r="AK67" s="872"/>
      <c r="AL67" s="545"/>
      <c r="AM67" s="868"/>
      <c r="AN67" s="872"/>
      <c r="AO67" s="872"/>
      <c r="AP67" s="872"/>
      <c r="AQ67" s="545"/>
      <c r="AR67" s="871"/>
      <c r="AS67" s="867"/>
      <c r="AT67" s="545"/>
      <c r="AU67" s="868"/>
      <c r="AV67" s="872"/>
      <c r="AW67" s="545"/>
      <c r="AX67" s="871"/>
      <c r="AY67" s="545"/>
      <c r="AZ67" s="545"/>
      <c r="BA67" s="868"/>
      <c r="BB67" s="872"/>
      <c r="BC67" s="545"/>
      <c r="BD67" s="871"/>
      <c r="BE67" s="128"/>
      <c r="BF67" s="128"/>
      <c r="BG67" s="128"/>
      <c r="BH67" s="128"/>
      <c r="BI67" s="128"/>
      <c r="BJ67" s="421"/>
      <c r="BK67" s="510"/>
      <c r="BM67" s="762"/>
      <c r="BN67" s="762"/>
      <c r="BO67" s="762"/>
      <c r="BP67" s="762"/>
      <c r="CB67" s="748"/>
      <c r="CC67" s="748"/>
      <c r="CD67" s="748"/>
      <c r="CE67" s="748"/>
      <c r="CF67" s="748"/>
      <c r="CG67" s="748"/>
      <c r="CH67" s="748"/>
      <c r="CI67" s="748"/>
      <c r="CJ67" s="748"/>
      <c r="CK67" s="748"/>
      <c r="CL67" s="748"/>
      <c r="CM67" s="748"/>
      <c r="CN67" s="748"/>
      <c r="CO67" s="748"/>
      <c r="CP67" s="748"/>
      <c r="CQ67" s="748"/>
      <c r="CR67" s="748"/>
      <c r="CS67" s="748"/>
      <c r="CT67" s="748"/>
      <c r="CU67" s="748"/>
      <c r="CV67" s="748"/>
      <c r="CW67" s="748"/>
      <c r="CX67" s="748"/>
      <c r="CY67" s="748"/>
      <c r="CZ67" s="748"/>
      <c r="DA67" s="748"/>
      <c r="DB67" s="748"/>
      <c r="DC67" s="748"/>
      <c r="DD67" s="748"/>
      <c r="DE67" s="748"/>
      <c r="DF67" s="748"/>
      <c r="DG67" s="748"/>
      <c r="DH67" s="748"/>
      <c r="DI67" s="748"/>
      <c r="DJ67" s="748"/>
      <c r="DK67" s="748"/>
      <c r="DL67" s="748"/>
      <c r="DM67" s="748"/>
      <c r="DN67" s="748"/>
      <c r="DO67" s="748"/>
      <c r="DP67" s="748"/>
      <c r="DQ67" s="748"/>
      <c r="DR67" s="748"/>
      <c r="DS67" s="748"/>
      <c r="DT67" s="748"/>
      <c r="DU67" s="748"/>
      <c r="DV67" s="748"/>
      <c r="DW67" s="748"/>
      <c r="DX67" s="748"/>
      <c r="DY67" s="748"/>
      <c r="DZ67" s="1239">
        <f>F60+F160+F265+F393+F519</f>
        <v>4732642</v>
      </c>
    </row>
    <row r="68" spans="1:130" s="435" customFormat="1" ht="15">
      <c r="A68" s="369"/>
      <c r="B68" s="360">
        <v>60205</v>
      </c>
      <c r="C68" s="12" t="s">
        <v>43</v>
      </c>
      <c r="D68" s="7" t="s">
        <v>11</v>
      </c>
      <c r="E68" s="95"/>
      <c r="F68" s="40"/>
      <c r="G68" s="41"/>
      <c r="H68" s="42"/>
      <c r="I68" s="1175"/>
      <c r="J68" s="653"/>
      <c r="K68" s="39"/>
      <c r="L68" s="40"/>
      <c r="M68" s="41"/>
      <c r="N68" s="42"/>
      <c r="O68" s="40"/>
      <c r="P68" s="43"/>
      <c r="Q68" s="39"/>
      <c r="R68" s="40"/>
      <c r="S68" s="41"/>
      <c r="T68" s="42"/>
      <c r="U68" s="146"/>
      <c r="V68" s="143"/>
      <c r="W68" s="145"/>
      <c r="X68" s="40"/>
      <c r="Y68" s="41"/>
      <c r="Z68" s="42"/>
      <c r="AA68" s="40"/>
      <c r="AB68" s="43"/>
      <c r="AC68" s="653"/>
      <c r="AD68" s="39"/>
      <c r="AE68" s="40"/>
      <c r="AF68" s="41"/>
      <c r="AG68" s="42"/>
      <c r="AH68" s="40"/>
      <c r="AI68" s="43"/>
      <c r="AJ68" s="95"/>
      <c r="AK68" s="145"/>
      <c r="AL68" s="96"/>
      <c r="AM68" s="97"/>
      <c r="AN68" s="98"/>
      <c r="AO68" s="145"/>
      <c r="AP68" s="145"/>
      <c r="AQ68" s="96"/>
      <c r="AR68" s="99"/>
      <c r="AS68" s="95"/>
      <c r="AT68" s="96"/>
      <c r="AU68" s="97"/>
      <c r="AV68" s="98"/>
      <c r="AW68" s="96"/>
      <c r="AX68" s="99"/>
      <c r="AY68" s="143"/>
      <c r="AZ68" s="143"/>
      <c r="BA68" s="144"/>
      <c r="BB68" s="145"/>
      <c r="BC68" s="143"/>
      <c r="BD68" s="412"/>
      <c r="BE68" s="413"/>
      <c r="BF68" s="413"/>
      <c r="BG68" s="413"/>
      <c r="BH68" s="413"/>
      <c r="BI68" s="413"/>
      <c r="BJ68" s="432"/>
      <c r="BK68" s="512"/>
      <c r="BM68" s="414"/>
      <c r="BN68" s="414"/>
      <c r="BO68" s="414"/>
      <c r="BP68" s="414"/>
      <c r="CB68" s="1027"/>
      <c r="CC68" s="1027"/>
      <c r="CD68" s="1027"/>
      <c r="CE68" s="1027"/>
      <c r="CF68" s="1027"/>
      <c r="CG68" s="1027"/>
      <c r="CH68" s="1027"/>
      <c r="CI68" s="1027"/>
      <c r="CJ68" s="1027"/>
      <c r="CK68" s="1027"/>
      <c r="CL68" s="1027"/>
      <c r="CM68" s="1027"/>
      <c r="CN68" s="1027"/>
      <c r="CO68" s="1027"/>
      <c r="CP68" s="1027"/>
      <c r="CQ68" s="1027"/>
      <c r="CR68" s="1027"/>
      <c r="CS68" s="1027"/>
      <c r="CT68" s="1027"/>
      <c r="CU68" s="1027"/>
      <c r="CV68" s="1027"/>
      <c r="CW68" s="1027"/>
      <c r="CX68" s="1027"/>
      <c r="CY68" s="1027"/>
      <c r="CZ68" s="1027"/>
      <c r="DA68" s="1027"/>
      <c r="DB68" s="1027"/>
      <c r="DC68" s="1027"/>
      <c r="DD68" s="1027"/>
      <c r="DE68" s="1027"/>
      <c r="DF68" s="1027"/>
      <c r="DG68" s="1027"/>
      <c r="DH68" s="1027"/>
      <c r="DI68" s="1027"/>
      <c r="DJ68" s="1027"/>
      <c r="DK68" s="1027"/>
      <c r="DL68" s="1027"/>
      <c r="DM68" s="1027"/>
      <c r="DN68" s="1027"/>
      <c r="DO68" s="1027"/>
      <c r="DP68" s="1027"/>
      <c r="DQ68" s="1027"/>
      <c r="DR68" s="1027"/>
      <c r="DS68" s="1027"/>
      <c r="DT68" s="1027"/>
      <c r="DU68" s="1027"/>
      <c r="DV68" s="1027"/>
      <c r="DW68" s="1027"/>
      <c r="DX68" s="1027"/>
      <c r="DY68" s="1027"/>
    </row>
    <row r="69" spans="1:130" s="433" customFormat="1" ht="15">
      <c r="A69" s="265"/>
      <c r="B69" s="360">
        <v>60209</v>
      </c>
      <c r="C69" s="12" t="s">
        <v>13</v>
      </c>
      <c r="D69" s="7" t="s">
        <v>11</v>
      </c>
      <c r="E69" s="39">
        <f>'Buxheti 2021'!E28</f>
        <v>900000</v>
      </c>
      <c r="F69" s="40"/>
      <c r="G69" s="41"/>
      <c r="H69" s="42"/>
      <c r="I69" s="1175"/>
      <c r="J69" s="653"/>
      <c r="K69" s="39"/>
      <c r="L69" s="40"/>
      <c r="M69" s="41"/>
      <c r="N69" s="42"/>
      <c r="O69" s="40"/>
      <c r="P69" s="43"/>
      <c r="Q69" s="39"/>
      <c r="R69" s="40"/>
      <c r="S69" s="41"/>
      <c r="T69" s="42"/>
      <c r="U69" s="146"/>
      <c r="V69" s="143"/>
      <c r="W69" s="145"/>
      <c r="X69" s="40"/>
      <c r="Y69" s="41"/>
      <c r="Z69" s="42"/>
      <c r="AA69" s="40"/>
      <c r="AB69" s="43"/>
      <c r="AC69" s="653"/>
      <c r="AD69" s="39"/>
      <c r="AE69" s="40"/>
      <c r="AF69" s="41"/>
      <c r="AG69" s="42"/>
      <c r="AH69" s="40"/>
      <c r="AI69" s="43"/>
      <c r="AJ69" s="95"/>
      <c r="AK69" s="145"/>
      <c r="AL69" s="96"/>
      <c r="AM69" s="97"/>
      <c r="AN69" s="98"/>
      <c r="AO69" s="145"/>
      <c r="AP69" s="145"/>
      <c r="AQ69" s="96"/>
      <c r="AR69" s="99"/>
      <c r="AS69" s="95"/>
      <c r="AT69" s="96"/>
      <c r="AU69" s="97"/>
      <c r="AV69" s="98"/>
      <c r="AW69" s="96"/>
      <c r="AX69" s="99"/>
      <c r="AY69" s="143"/>
      <c r="AZ69" s="143"/>
      <c r="BA69" s="144"/>
      <c r="BB69" s="145"/>
      <c r="BC69" s="143"/>
      <c r="BD69" s="146"/>
      <c r="BE69" s="128"/>
      <c r="BF69" s="128"/>
      <c r="BG69" s="128"/>
      <c r="BH69" s="128"/>
      <c r="BI69" s="128"/>
      <c r="BJ69" s="421"/>
      <c r="BK69" s="510"/>
      <c r="BM69" s="414"/>
      <c r="BN69" s="414"/>
      <c r="BO69" s="414"/>
      <c r="BP69" s="414"/>
      <c r="CB69" s="571"/>
      <c r="CC69" s="571"/>
      <c r="CD69" s="571"/>
      <c r="CE69" s="571"/>
      <c r="CF69" s="571"/>
      <c r="CG69" s="571"/>
      <c r="CH69" s="571"/>
      <c r="CI69" s="571"/>
      <c r="CJ69" s="571"/>
      <c r="CK69" s="571"/>
      <c r="CL69" s="571"/>
      <c r="CM69" s="571"/>
      <c r="CN69" s="571"/>
      <c r="CO69" s="571"/>
      <c r="CP69" s="571"/>
      <c r="CQ69" s="571"/>
      <c r="CR69" s="571"/>
      <c r="CS69" s="571"/>
      <c r="CT69" s="571"/>
      <c r="CU69" s="571"/>
      <c r="CV69" s="571"/>
      <c r="CW69" s="571"/>
      <c r="CX69" s="571"/>
      <c r="CY69" s="571"/>
      <c r="CZ69" s="571"/>
      <c r="DA69" s="571"/>
      <c r="DB69" s="571"/>
      <c r="DC69" s="571"/>
      <c r="DD69" s="571"/>
      <c r="DE69" s="571"/>
      <c r="DF69" s="571"/>
      <c r="DG69" s="571"/>
      <c r="DH69" s="571"/>
      <c r="DI69" s="571"/>
      <c r="DJ69" s="571"/>
      <c r="DK69" s="571"/>
      <c r="DL69" s="571"/>
      <c r="DM69" s="571"/>
      <c r="DN69" s="571"/>
      <c r="DO69" s="571"/>
      <c r="DP69" s="571"/>
      <c r="DQ69" s="571"/>
      <c r="DR69" s="571"/>
      <c r="DS69" s="571"/>
      <c r="DT69" s="571"/>
      <c r="DU69" s="571"/>
      <c r="DV69" s="571"/>
      <c r="DW69" s="571"/>
      <c r="DX69" s="571"/>
      <c r="DY69" s="571"/>
      <c r="DZ69" s="1241">
        <f>F289+F290+F416+F417+F542</f>
        <v>1972680</v>
      </c>
    </row>
    <row r="70" spans="1:130" s="433" customFormat="1" ht="15">
      <c r="A70" s="265"/>
      <c r="B70" s="359" t="s">
        <v>14</v>
      </c>
      <c r="C70" s="11" t="s">
        <v>15</v>
      </c>
      <c r="D70" s="25" t="s">
        <v>11</v>
      </c>
      <c r="E70" s="44">
        <f>SUM(E71:E82)</f>
        <v>2830000</v>
      </c>
      <c r="F70" s="45">
        <f>F71+F72+F73+F74+F75+F76+F77+F78+F79+F80+F81+F82+F83</f>
        <v>0</v>
      </c>
      <c r="G70" s="46">
        <f>SUM(G71:G82)</f>
        <v>0</v>
      </c>
      <c r="H70" s="47"/>
      <c r="I70" s="1176"/>
      <c r="J70" s="609"/>
      <c r="K70" s="44"/>
      <c r="L70" s="45"/>
      <c r="M70" s="46"/>
      <c r="N70" s="47"/>
      <c r="O70" s="45"/>
      <c r="P70" s="48"/>
      <c r="Q70" s="44"/>
      <c r="R70" s="45"/>
      <c r="S70" s="46"/>
      <c r="T70" s="47"/>
      <c r="U70" s="150"/>
      <c r="V70" s="147"/>
      <c r="W70" s="149"/>
      <c r="X70" s="45"/>
      <c r="Y70" s="46"/>
      <c r="Z70" s="47"/>
      <c r="AA70" s="45"/>
      <c r="AB70" s="48"/>
      <c r="AC70" s="609"/>
      <c r="AD70" s="44"/>
      <c r="AE70" s="45"/>
      <c r="AF70" s="46"/>
      <c r="AG70" s="47"/>
      <c r="AH70" s="45"/>
      <c r="AI70" s="48"/>
      <c r="AJ70" s="104"/>
      <c r="AK70" s="150"/>
      <c r="AL70" s="104"/>
      <c r="AM70" s="104"/>
      <c r="AN70" s="104"/>
      <c r="AO70" s="150"/>
      <c r="AP70" s="150"/>
      <c r="AQ70" s="104"/>
      <c r="AR70" s="104"/>
      <c r="AS70" s="100"/>
      <c r="AT70" s="101"/>
      <c r="AU70" s="102"/>
      <c r="AV70" s="103"/>
      <c r="AW70" s="101"/>
      <c r="AX70" s="104"/>
      <c r="AY70" s="147"/>
      <c r="AZ70" s="147"/>
      <c r="BA70" s="148"/>
      <c r="BB70" s="149"/>
      <c r="BC70" s="147"/>
      <c r="BD70" s="423"/>
      <c r="BE70" s="129"/>
      <c r="BF70" s="129"/>
      <c r="BG70" s="129"/>
      <c r="BH70" s="129"/>
      <c r="BI70" s="129"/>
      <c r="BJ70" s="430"/>
      <c r="BK70" s="509"/>
      <c r="BM70" s="414"/>
      <c r="BN70" s="414"/>
      <c r="BO70" s="414"/>
      <c r="BP70" s="414"/>
      <c r="CB70" s="571"/>
      <c r="CC70" s="571"/>
      <c r="CD70" s="571"/>
      <c r="CE70" s="571"/>
      <c r="CF70" s="571"/>
      <c r="CG70" s="571"/>
      <c r="CH70" s="571"/>
      <c r="CI70" s="571"/>
      <c r="CJ70" s="571"/>
      <c r="CK70" s="571"/>
      <c r="CL70" s="571"/>
      <c r="CM70" s="571"/>
      <c r="CN70" s="571"/>
      <c r="CO70" s="571"/>
      <c r="CP70" s="571"/>
      <c r="CQ70" s="571"/>
      <c r="CR70" s="571"/>
      <c r="CS70" s="571"/>
      <c r="CT70" s="571"/>
      <c r="CU70" s="571"/>
      <c r="CV70" s="571"/>
      <c r="CW70" s="571"/>
      <c r="CX70" s="571"/>
      <c r="CY70" s="571"/>
      <c r="CZ70" s="571"/>
      <c r="DA70" s="571"/>
      <c r="DB70" s="571"/>
      <c r="DC70" s="571"/>
      <c r="DD70" s="571"/>
      <c r="DE70" s="571"/>
      <c r="DF70" s="571"/>
      <c r="DG70" s="571"/>
      <c r="DH70" s="571"/>
      <c r="DI70" s="571"/>
      <c r="DJ70" s="571"/>
      <c r="DK70" s="571"/>
      <c r="DL70" s="571"/>
      <c r="DM70" s="571"/>
      <c r="DN70" s="571"/>
      <c r="DO70" s="571"/>
      <c r="DP70" s="571"/>
      <c r="DQ70" s="571"/>
      <c r="DR70" s="571"/>
      <c r="DS70" s="571"/>
      <c r="DT70" s="571"/>
      <c r="DU70" s="571"/>
      <c r="DV70" s="571"/>
      <c r="DW70" s="571"/>
      <c r="DX70" s="571"/>
      <c r="DY70" s="571"/>
    </row>
    <row r="71" spans="1:130" s="433" customFormat="1" ht="15">
      <c r="A71" s="265"/>
      <c r="B71" s="360">
        <v>6021001</v>
      </c>
      <c r="C71" s="12" t="s">
        <v>44</v>
      </c>
      <c r="D71" s="7" t="s">
        <v>11</v>
      </c>
      <c r="E71" s="39"/>
      <c r="F71" s="40"/>
      <c r="G71" s="41"/>
      <c r="H71" s="42"/>
      <c r="I71" s="1175"/>
      <c r="J71" s="653"/>
      <c r="K71" s="39"/>
      <c r="L71" s="40"/>
      <c r="M71" s="41"/>
      <c r="N71" s="42"/>
      <c r="O71" s="40"/>
      <c r="P71" s="43"/>
      <c r="Q71" s="39"/>
      <c r="R71" s="40"/>
      <c r="S71" s="41"/>
      <c r="T71" s="42"/>
      <c r="U71" s="146"/>
      <c r="V71" s="143"/>
      <c r="W71" s="145"/>
      <c r="X71" s="40"/>
      <c r="Y71" s="41"/>
      <c r="Z71" s="42"/>
      <c r="AA71" s="40"/>
      <c r="AB71" s="43"/>
      <c r="AC71" s="653"/>
      <c r="AD71" s="39"/>
      <c r="AE71" s="40"/>
      <c r="AF71" s="41"/>
      <c r="AG71" s="42"/>
      <c r="AH71" s="40"/>
      <c r="AI71" s="43"/>
      <c r="AJ71" s="95"/>
      <c r="AK71" s="145"/>
      <c r="AL71" s="96"/>
      <c r="AM71" s="97"/>
      <c r="AN71" s="98"/>
      <c r="AO71" s="145"/>
      <c r="AP71" s="145"/>
      <c r="AQ71" s="98"/>
      <c r="AR71" s="99"/>
      <c r="AS71" s="95"/>
      <c r="AT71" s="96"/>
      <c r="AU71" s="97"/>
      <c r="AV71" s="98"/>
      <c r="AW71" s="96"/>
      <c r="AX71" s="99"/>
      <c r="AY71" s="143"/>
      <c r="AZ71" s="143"/>
      <c r="BA71" s="144"/>
      <c r="BB71" s="145"/>
      <c r="BC71" s="143"/>
      <c r="BD71" s="146"/>
      <c r="BE71" s="128"/>
      <c r="BF71" s="128"/>
      <c r="BG71" s="128"/>
      <c r="BH71" s="128"/>
      <c r="BI71" s="128"/>
      <c r="BJ71" s="421"/>
      <c r="BK71" s="510"/>
      <c r="BM71" s="414"/>
      <c r="BN71" s="414"/>
      <c r="BO71" s="414"/>
      <c r="BP71" s="414"/>
      <c r="CB71" s="571"/>
      <c r="CC71" s="571"/>
      <c r="CD71" s="571"/>
      <c r="CE71" s="571"/>
      <c r="CF71" s="571"/>
      <c r="CG71" s="571"/>
      <c r="CH71" s="571"/>
      <c r="CI71" s="571"/>
      <c r="CJ71" s="571"/>
      <c r="CK71" s="571"/>
      <c r="CL71" s="571"/>
      <c r="CM71" s="571"/>
      <c r="CN71" s="571"/>
      <c r="CO71" s="571"/>
      <c r="CP71" s="571"/>
      <c r="CQ71" s="571"/>
      <c r="CR71" s="571"/>
      <c r="CS71" s="571"/>
      <c r="CT71" s="571"/>
      <c r="CU71" s="571"/>
      <c r="CV71" s="571"/>
      <c r="CW71" s="571"/>
      <c r="CX71" s="571"/>
      <c r="CY71" s="571"/>
      <c r="CZ71" s="571"/>
      <c r="DA71" s="571"/>
      <c r="DB71" s="571"/>
      <c r="DC71" s="571"/>
      <c r="DD71" s="571"/>
      <c r="DE71" s="571"/>
      <c r="DF71" s="571"/>
      <c r="DG71" s="571"/>
      <c r="DH71" s="571"/>
      <c r="DI71" s="571"/>
      <c r="DJ71" s="571"/>
      <c r="DK71" s="571"/>
      <c r="DL71" s="571"/>
      <c r="DM71" s="571"/>
      <c r="DN71" s="571"/>
      <c r="DO71" s="571"/>
      <c r="DP71" s="571"/>
      <c r="DQ71" s="571"/>
      <c r="DR71" s="571"/>
      <c r="DS71" s="571"/>
      <c r="DT71" s="571"/>
      <c r="DU71" s="571"/>
      <c r="DV71" s="571"/>
      <c r="DW71" s="571"/>
      <c r="DX71" s="571"/>
      <c r="DY71" s="571"/>
    </row>
    <row r="72" spans="1:130" s="433" customFormat="1" ht="25.5">
      <c r="A72" s="265"/>
      <c r="B72" s="360">
        <v>6021002</v>
      </c>
      <c r="C72" s="19" t="s">
        <v>45</v>
      </c>
      <c r="D72" s="7" t="s">
        <v>11</v>
      </c>
      <c r="E72" s="39"/>
      <c r="F72" s="40"/>
      <c r="G72" s="41"/>
      <c r="H72" s="42"/>
      <c r="I72" s="1175"/>
      <c r="J72" s="653"/>
      <c r="K72" s="39"/>
      <c r="L72" s="40"/>
      <c r="M72" s="41"/>
      <c r="N72" s="42"/>
      <c r="O72" s="40"/>
      <c r="P72" s="43"/>
      <c r="Q72" s="39"/>
      <c r="R72" s="40"/>
      <c r="S72" s="41"/>
      <c r="T72" s="42"/>
      <c r="U72" s="146"/>
      <c r="V72" s="143"/>
      <c r="W72" s="145"/>
      <c r="X72" s="40"/>
      <c r="Y72" s="41"/>
      <c r="Z72" s="42"/>
      <c r="AA72" s="40"/>
      <c r="AB72" s="43"/>
      <c r="AC72" s="653"/>
      <c r="AD72" s="39"/>
      <c r="AE72" s="40"/>
      <c r="AF72" s="41"/>
      <c r="AG72" s="42"/>
      <c r="AH72" s="40"/>
      <c r="AI72" s="43"/>
      <c r="AJ72" s="95"/>
      <c r="AK72" s="145"/>
      <c r="AL72" s="96"/>
      <c r="AM72" s="97"/>
      <c r="AN72" s="98"/>
      <c r="AO72" s="145"/>
      <c r="AP72" s="145"/>
      <c r="AQ72" s="96"/>
      <c r="AR72" s="99"/>
      <c r="AS72" s="95"/>
      <c r="AT72" s="96"/>
      <c r="AU72" s="97"/>
      <c r="AV72" s="98"/>
      <c r="AW72" s="96"/>
      <c r="AX72" s="99"/>
      <c r="AY72" s="143"/>
      <c r="AZ72" s="143"/>
      <c r="BA72" s="144"/>
      <c r="BB72" s="145"/>
      <c r="BC72" s="143"/>
      <c r="BD72" s="146"/>
      <c r="BE72" s="128"/>
      <c r="BF72" s="128"/>
      <c r="BG72" s="128"/>
      <c r="BH72" s="128"/>
      <c r="BI72" s="128"/>
      <c r="BJ72" s="421"/>
      <c r="BK72" s="510"/>
      <c r="BM72" s="414"/>
      <c r="BN72" s="414"/>
      <c r="BO72" s="414"/>
      <c r="BP72" s="414"/>
      <c r="CB72" s="571"/>
      <c r="CC72" s="571"/>
      <c r="CD72" s="571"/>
      <c r="CE72" s="571"/>
      <c r="CF72" s="571"/>
      <c r="CG72" s="571"/>
      <c r="CH72" s="571"/>
      <c r="CI72" s="571"/>
      <c r="CJ72" s="571"/>
      <c r="CK72" s="571"/>
      <c r="CL72" s="571"/>
      <c r="CM72" s="571"/>
      <c r="CN72" s="571"/>
      <c r="CO72" s="571"/>
      <c r="CP72" s="571"/>
      <c r="CQ72" s="571"/>
      <c r="CR72" s="571"/>
      <c r="CS72" s="571"/>
      <c r="CT72" s="571"/>
      <c r="CU72" s="571"/>
      <c r="CV72" s="571"/>
      <c r="CW72" s="571"/>
      <c r="CX72" s="571"/>
      <c r="CY72" s="571"/>
      <c r="CZ72" s="571"/>
      <c r="DA72" s="571"/>
      <c r="DB72" s="571"/>
      <c r="DC72" s="571"/>
      <c r="DD72" s="571"/>
      <c r="DE72" s="571"/>
      <c r="DF72" s="571"/>
      <c r="DG72" s="571"/>
      <c r="DH72" s="571"/>
      <c r="DI72" s="571"/>
      <c r="DJ72" s="571"/>
      <c r="DK72" s="571"/>
      <c r="DL72" s="571"/>
      <c r="DM72" s="571"/>
      <c r="DN72" s="571"/>
      <c r="DO72" s="571"/>
      <c r="DP72" s="571"/>
      <c r="DQ72" s="571"/>
      <c r="DR72" s="571"/>
      <c r="DS72" s="571"/>
      <c r="DT72" s="571"/>
      <c r="DU72" s="571"/>
      <c r="DV72" s="571"/>
      <c r="DW72" s="571"/>
      <c r="DX72" s="571"/>
      <c r="DY72" s="571"/>
      <c r="DZ72" s="1241">
        <f>F88+F296+F424+F550</f>
        <v>76100</v>
      </c>
    </row>
    <row r="73" spans="1:130" s="433" customFormat="1" ht="15">
      <c r="A73" s="265"/>
      <c r="B73" s="360">
        <v>6021003</v>
      </c>
      <c r="C73" s="12" t="s">
        <v>46</v>
      </c>
      <c r="D73" s="7" t="s">
        <v>11</v>
      </c>
      <c r="E73" s="39"/>
      <c r="F73" s="40"/>
      <c r="G73" s="41"/>
      <c r="H73" s="42"/>
      <c r="I73" s="1175"/>
      <c r="J73" s="653"/>
      <c r="K73" s="39"/>
      <c r="L73" s="40"/>
      <c r="M73" s="41"/>
      <c r="N73" s="42"/>
      <c r="O73" s="40"/>
      <c r="P73" s="43"/>
      <c r="Q73" s="39"/>
      <c r="R73" s="40"/>
      <c r="S73" s="41"/>
      <c r="T73" s="42"/>
      <c r="U73" s="146"/>
      <c r="V73" s="143"/>
      <c r="W73" s="145"/>
      <c r="X73" s="40"/>
      <c r="Y73" s="41"/>
      <c r="Z73" s="42"/>
      <c r="AA73" s="40"/>
      <c r="AB73" s="43"/>
      <c r="AC73" s="653"/>
      <c r="AD73" s="39"/>
      <c r="AE73" s="40"/>
      <c r="AF73" s="41"/>
      <c r="AG73" s="42"/>
      <c r="AH73" s="40"/>
      <c r="AI73" s="43"/>
      <c r="AJ73" s="95"/>
      <c r="AK73" s="145"/>
      <c r="AL73" s="96"/>
      <c r="AM73" s="97"/>
      <c r="AN73" s="98"/>
      <c r="AO73" s="145"/>
      <c r="AP73" s="145"/>
      <c r="AQ73" s="96"/>
      <c r="AR73" s="99"/>
      <c r="AS73" s="95"/>
      <c r="AT73" s="96"/>
      <c r="AU73" s="97"/>
      <c r="AV73" s="98"/>
      <c r="AW73" s="96"/>
      <c r="AX73" s="99"/>
      <c r="AY73" s="143"/>
      <c r="AZ73" s="143"/>
      <c r="BA73" s="144"/>
      <c r="BB73" s="145"/>
      <c r="BC73" s="143"/>
      <c r="BD73" s="146"/>
      <c r="BE73" s="128"/>
      <c r="BF73" s="128"/>
      <c r="BG73" s="128"/>
      <c r="BH73" s="128"/>
      <c r="BI73" s="128"/>
      <c r="BJ73" s="421"/>
      <c r="BK73" s="510"/>
      <c r="BM73" s="414"/>
      <c r="BN73" s="414"/>
      <c r="BO73" s="414"/>
      <c r="BP73" s="414"/>
      <c r="CB73" s="571"/>
      <c r="CC73" s="571"/>
      <c r="CD73" s="571"/>
      <c r="CE73" s="571"/>
      <c r="CF73" s="571"/>
      <c r="CG73" s="571"/>
      <c r="CH73" s="571"/>
      <c r="CI73" s="571"/>
      <c r="CJ73" s="571"/>
      <c r="CK73" s="571"/>
      <c r="CL73" s="571"/>
      <c r="CM73" s="571"/>
      <c r="CN73" s="571"/>
      <c r="CO73" s="571"/>
      <c r="CP73" s="571"/>
      <c r="CQ73" s="571"/>
      <c r="CR73" s="571"/>
      <c r="CS73" s="571"/>
      <c r="CT73" s="571"/>
      <c r="CU73" s="571"/>
      <c r="CV73" s="571"/>
      <c r="CW73" s="571"/>
      <c r="CX73" s="571"/>
      <c r="CY73" s="571"/>
      <c r="CZ73" s="571"/>
      <c r="DA73" s="571"/>
      <c r="DB73" s="571"/>
      <c r="DC73" s="571"/>
      <c r="DD73" s="571"/>
      <c r="DE73" s="571"/>
      <c r="DF73" s="571"/>
      <c r="DG73" s="571"/>
      <c r="DH73" s="571"/>
      <c r="DI73" s="571"/>
      <c r="DJ73" s="571"/>
      <c r="DK73" s="571"/>
      <c r="DL73" s="571"/>
      <c r="DM73" s="571"/>
      <c r="DN73" s="571"/>
      <c r="DO73" s="571"/>
      <c r="DP73" s="571"/>
      <c r="DQ73" s="571"/>
      <c r="DR73" s="571"/>
      <c r="DS73" s="571"/>
      <c r="DT73" s="571"/>
      <c r="DU73" s="571"/>
      <c r="DV73" s="571"/>
      <c r="DW73" s="571"/>
      <c r="DX73" s="571"/>
      <c r="DY73" s="571"/>
    </row>
    <row r="74" spans="1:130" s="433" customFormat="1" ht="15">
      <c r="A74" s="265"/>
      <c r="B74" s="360">
        <v>6021004</v>
      </c>
      <c r="C74" s="12" t="s">
        <v>47</v>
      </c>
      <c r="D74" s="7" t="s">
        <v>11</v>
      </c>
      <c r="E74" s="39"/>
      <c r="F74" s="40"/>
      <c r="G74" s="41"/>
      <c r="H74" s="42"/>
      <c r="I74" s="1175"/>
      <c r="J74" s="653"/>
      <c r="K74" s="39"/>
      <c r="L74" s="40"/>
      <c r="M74" s="41"/>
      <c r="N74" s="42"/>
      <c r="O74" s="40"/>
      <c r="P74" s="43"/>
      <c r="Q74" s="39"/>
      <c r="R74" s="40"/>
      <c r="S74" s="41"/>
      <c r="T74" s="42"/>
      <c r="U74" s="146"/>
      <c r="V74" s="143"/>
      <c r="W74" s="145"/>
      <c r="X74" s="40"/>
      <c r="Y74" s="41"/>
      <c r="Z74" s="42"/>
      <c r="AA74" s="40"/>
      <c r="AB74" s="43"/>
      <c r="AC74" s="653"/>
      <c r="AD74" s="39"/>
      <c r="AE74" s="40"/>
      <c r="AF74" s="41"/>
      <c r="AG74" s="42"/>
      <c r="AH74" s="40"/>
      <c r="AI74" s="43"/>
      <c r="AJ74" s="95"/>
      <c r="AK74" s="145"/>
      <c r="AL74" s="96"/>
      <c r="AM74" s="97"/>
      <c r="AN74" s="98"/>
      <c r="AO74" s="145"/>
      <c r="AP74" s="145"/>
      <c r="AQ74" s="96"/>
      <c r="AR74" s="99"/>
      <c r="AS74" s="95"/>
      <c r="AT74" s="96"/>
      <c r="AU74" s="97"/>
      <c r="AV74" s="98"/>
      <c r="AW74" s="96"/>
      <c r="AX74" s="99"/>
      <c r="AY74" s="143"/>
      <c r="AZ74" s="143"/>
      <c r="BA74" s="144"/>
      <c r="BB74" s="145"/>
      <c r="BC74" s="143"/>
      <c r="BD74" s="146"/>
      <c r="BE74" s="128"/>
      <c r="BF74" s="128"/>
      <c r="BG74" s="128"/>
      <c r="BH74" s="128"/>
      <c r="BI74" s="128"/>
      <c r="BJ74" s="421"/>
      <c r="BK74" s="510"/>
      <c r="BM74" s="414"/>
      <c r="BN74" s="414"/>
      <c r="BO74" s="414"/>
      <c r="BP74" s="414"/>
      <c r="CB74" s="571"/>
      <c r="CC74" s="571"/>
      <c r="CD74" s="571"/>
      <c r="CE74" s="571"/>
      <c r="CF74" s="571"/>
      <c r="CG74" s="571"/>
      <c r="CH74" s="571"/>
      <c r="CI74" s="571"/>
      <c r="CJ74" s="571"/>
      <c r="CK74" s="571"/>
      <c r="CL74" s="571"/>
      <c r="CM74" s="571"/>
      <c r="CN74" s="571"/>
      <c r="CO74" s="571"/>
      <c r="CP74" s="571"/>
      <c r="CQ74" s="571"/>
      <c r="CR74" s="571"/>
      <c r="CS74" s="571"/>
      <c r="CT74" s="571"/>
      <c r="CU74" s="571"/>
      <c r="CV74" s="571"/>
      <c r="CW74" s="571"/>
      <c r="CX74" s="571"/>
      <c r="CY74" s="571"/>
      <c r="CZ74" s="571"/>
      <c r="DA74" s="571"/>
      <c r="DB74" s="571"/>
      <c r="DC74" s="571"/>
      <c r="DD74" s="571"/>
      <c r="DE74" s="571"/>
      <c r="DF74" s="571"/>
      <c r="DG74" s="571"/>
      <c r="DH74" s="571"/>
      <c r="DI74" s="571"/>
      <c r="DJ74" s="571"/>
      <c r="DK74" s="571"/>
      <c r="DL74" s="571"/>
      <c r="DM74" s="571"/>
      <c r="DN74" s="571"/>
      <c r="DO74" s="571"/>
      <c r="DP74" s="571"/>
      <c r="DQ74" s="571"/>
      <c r="DR74" s="571"/>
      <c r="DS74" s="571"/>
      <c r="DT74" s="571"/>
      <c r="DU74" s="571"/>
      <c r="DV74" s="571"/>
      <c r="DW74" s="571"/>
      <c r="DX74" s="571"/>
      <c r="DY74" s="571"/>
      <c r="DZ74" s="1241">
        <f>F91+F191+F299+F427+F554</f>
        <v>42682</v>
      </c>
    </row>
    <row r="75" spans="1:130" s="433" customFormat="1" ht="15">
      <c r="A75" s="265"/>
      <c r="B75" s="360">
        <v>6021005</v>
      </c>
      <c r="C75" s="12" t="s">
        <v>48</v>
      </c>
      <c r="D75" s="7" t="s">
        <v>11</v>
      </c>
      <c r="E75" s="39"/>
      <c r="F75" s="40"/>
      <c r="G75" s="41"/>
      <c r="H75" s="42"/>
      <c r="I75" s="1175"/>
      <c r="J75" s="653"/>
      <c r="K75" s="39"/>
      <c r="L75" s="40"/>
      <c r="M75" s="41"/>
      <c r="N75" s="42"/>
      <c r="O75" s="40"/>
      <c r="P75" s="43"/>
      <c r="Q75" s="39"/>
      <c r="R75" s="40"/>
      <c r="S75" s="41"/>
      <c r="T75" s="42"/>
      <c r="U75" s="146"/>
      <c r="V75" s="143"/>
      <c r="W75" s="145"/>
      <c r="X75" s="40"/>
      <c r="Y75" s="41"/>
      <c r="Z75" s="42"/>
      <c r="AA75" s="40"/>
      <c r="AB75" s="43"/>
      <c r="AC75" s="653"/>
      <c r="AD75" s="39"/>
      <c r="AE75" s="40"/>
      <c r="AF75" s="41"/>
      <c r="AG75" s="42"/>
      <c r="AH75" s="40"/>
      <c r="AI75" s="43"/>
      <c r="AJ75" s="95"/>
      <c r="AK75" s="145"/>
      <c r="AL75" s="96"/>
      <c r="AM75" s="97"/>
      <c r="AN75" s="98"/>
      <c r="AO75" s="145"/>
      <c r="AP75" s="145"/>
      <c r="AQ75" s="96"/>
      <c r="AR75" s="99"/>
      <c r="AS75" s="95"/>
      <c r="AT75" s="96"/>
      <c r="AU75" s="97"/>
      <c r="AV75" s="98"/>
      <c r="AW75" s="96"/>
      <c r="AX75" s="99"/>
      <c r="AY75" s="143"/>
      <c r="AZ75" s="143"/>
      <c r="BA75" s="144"/>
      <c r="BB75" s="145"/>
      <c r="BC75" s="143"/>
      <c r="BD75" s="146"/>
      <c r="BE75" s="128"/>
      <c r="BF75" s="128"/>
      <c r="BG75" s="128"/>
      <c r="BH75" s="128"/>
      <c r="BI75" s="128"/>
      <c r="BJ75" s="421"/>
      <c r="BK75" s="510"/>
      <c r="BM75" s="414"/>
      <c r="BN75" s="414"/>
      <c r="BO75" s="414"/>
      <c r="BP75" s="414"/>
      <c r="CB75" s="571"/>
      <c r="CC75" s="571"/>
      <c r="CD75" s="571"/>
      <c r="CE75" s="571"/>
      <c r="CF75" s="571"/>
      <c r="CG75" s="571"/>
      <c r="CH75" s="571"/>
      <c r="CI75" s="571"/>
      <c r="CJ75" s="571"/>
      <c r="CK75" s="571"/>
      <c r="CL75" s="571"/>
      <c r="CM75" s="571"/>
      <c r="CN75" s="571"/>
      <c r="CO75" s="571"/>
      <c r="CP75" s="571"/>
      <c r="CQ75" s="571"/>
      <c r="CR75" s="571"/>
      <c r="CS75" s="571"/>
      <c r="CT75" s="571"/>
      <c r="CU75" s="571"/>
      <c r="CV75" s="571"/>
      <c r="CW75" s="571"/>
      <c r="CX75" s="571"/>
      <c r="CY75" s="571"/>
      <c r="CZ75" s="571"/>
      <c r="DA75" s="571"/>
      <c r="DB75" s="571"/>
      <c r="DC75" s="571"/>
      <c r="DD75" s="571"/>
      <c r="DE75" s="571"/>
      <c r="DF75" s="571"/>
      <c r="DG75" s="571"/>
      <c r="DH75" s="571"/>
      <c r="DI75" s="571"/>
      <c r="DJ75" s="571"/>
      <c r="DK75" s="571"/>
      <c r="DL75" s="571"/>
      <c r="DM75" s="571"/>
      <c r="DN75" s="571"/>
      <c r="DO75" s="571"/>
      <c r="DP75" s="571"/>
      <c r="DQ75" s="571"/>
      <c r="DR75" s="571"/>
      <c r="DS75" s="571"/>
      <c r="DT75" s="571"/>
      <c r="DU75" s="571"/>
      <c r="DV75" s="571"/>
      <c r="DW75" s="571"/>
      <c r="DX75" s="571"/>
      <c r="DY75" s="571"/>
      <c r="DZ75" s="1293">
        <f>F92+F192+F430+F556</f>
        <v>1709831.6</v>
      </c>
    </row>
    <row r="76" spans="1:130" s="433" customFormat="1" ht="15">
      <c r="A76" s="265"/>
      <c r="B76" s="360">
        <v>6021006</v>
      </c>
      <c r="C76" s="12" t="s">
        <v>49</v>
      </c>
      <c r="D76" s="7" t="s">
        <v>11</v>
      </c>
      <c r="E76" s="39"/>
      <c r="F76" s="40"/>
      <c r="G76" s="41"/>
      <c r="H76" s="42"/>
      <c r="I76" s="1175"/>
      <c r="J76" s="653"/>
      <c r="K76" s="39"/>
      <c r="L76" s="40"/>
      <c r="M76" s="41"/>
      <c r="N76" s="42"/>
      <c r="O76" s="40"/>
      <c r="P76" s="43"/>
      <c r="Q76" s="39"/>
      <c r="R76" s="40"/>
      <c r="S76" s="41"/>
      <c r="T76" s="42"/>
      <c r="U76" s="146"/>
      <c r="V76" s="143"/>
      <c r="W76" s="145"/>
      <c r="X76" s="40"/>
      <c r="Y76" s="41"/>
      <c r="Z76" s="42"/>
      <c r="AA76" s="40"/>
      <c r="AB76" s="43"/>
      <c r="AC76" s="653"/>
      <c r="AD76" s="39"/>
      <c r="AE76" s="40"/>
      <c r="AF76" s="41"/>
      <c r="AG76" s="42"/>
      <c r="AH76" s="40"/>
      <c r="AI76" s="43"/>
      <c r="AJ76" s="95"/>
      <c r="AK76" s="145"/>
      <c r="AL76" s="96"/>
      <c r="AM76" s="97"/>
      <c r="AN76" s="98"/>
      <c r="AO76" s="145"/>
      <c r="AP76" s="145"/>
      <c r="AQ76" s="96"/>
      <c r="AR76" s="99"/>
      <c r="AS76" s="95"/>
      <c r="AT76" s="96"/>
      <c r="AU76" s="97"/>
      <c r="AV76" s="98"/>
      <c r="AW76" s="96"/>
      <c r="AX76" s="99"/>
      <c r="AY76" s="143"/>
      <c r="AZ76" s="143"/>
      <c r="BA76" s="144"/>
      <c r="BB76" s="145"/>
      <c r="BC76" s="143"/>
      <c r="BD76" s="146"/>
      <c r="BE76" s="128"/>
      <c r="BF76" s="128"/>
      <c r="BG76" s="128"/>
      <c r="BH76" s="128"/>
      <c r="BI76" s="128"/>
      <c r="BJ76" s="421"/>
      <c r="BK76" s="510"/>
      <c r="BM76" s="414"/>
      <c r="BN76" s="414"/>
      <c r="BO76" s="414"/>
      <c r="BP76" s="414"/>
      <c r="CB76" s="571"/>
      <c r="CC76" s="571"/>
      <c r="CD76" s="571"/>
      <c r="CE76" s="571"/>
      <c r="CF76" s="571"/>
      <c r="CG76" s="571"/>
      <c r="CH76" s="571"/>
      <c r="CI76" s="571"/>
      <c r="CJ76" s="571"/>
      <c r="CK76" s="571"/>
      <c r="CL76" s="571"/>
      <c r="CM76" s="571"/>
      <c r="CN76" s="571"/>
      <c r="CO76" s="571"/>
      <c r="CP76" s="571"/>
      <c r="CQ76" s="571"/>
      <c r="CR76" s="571"/>
      <c r="CS76" s="571"/>
      <c r="CT76" s="571"/>
      <c r="CU76" s="571"/>
      <c r="CV76" s="571"/>
      <c r="CW76" s="571"/>
      <c r="CX76" s="571"/>
      <c r="CY76" s="571"/>
      <c r="CZ76" s="571"/>
      <c r="DA76" s="571"/>
      <c r="DB76" s="571"/>
      <c r="DC76" s="571"/>
      <c r="DD76" s="571"/>
      <c r="DE76" s="571"/>
      <c r="DF76" s="571"/>
      <c r="DG76" s="571"/>
      <c r="DH76" s="571"/>
      <c r="DI76" s="571"/>
      <c r="DJ76" s="571"/>
      <c r="DK76" s="571"/>
      <c r="DL76" s="571"/>
      <c r="DM76" s="571"/>
      <c r="DN76" s="571"/>
      <c r="DO76" s="571"/>
      <c r="DP76" s="571"/>
      <c r="DQ76" s="571"/>
      <c r="DR76" s="571"/>
      <c r="DS76" s="571"/>
      <c r="DT76" s="571"/>
      <c r="DU76" s="571"/>
      <c r="DV76" s="571"/>
      <c r="DW76" s="571"/>
      <c r="DX76" s="571"/>
      <c r="DY76" s="571"/>
    </row>
    <row r="77" spans="1:130" s="433" customFormat="1" ht="15">
      <c r="A77" s="265"/>
      <c r="B77" s="360">
        <v>6021007</v>
      </c>
      <c r="C77" s="12" t="s">
        <v>50</v>
      </c>
      <c r="D77" s="7" t="s">
        <v>11</v>
      </c>
      <c r="E77" s="39">
        <f>'Buxheti 2021'!E30</f>
        <v>500000</v>
      </c>
      <c r="F77" s="545"/>
      <c r="G77" s="41"/>
      <c r="H77" s="145"/>
      <c r="I77" s="1175"/>
      <c r="J77" s="653"/>
      <c r="K77" s="39"/>
      <c r="L77" s="40"/>
      <c r="M77" s="41"/>
      <c r="N77" s="42"/>
      <c r="O77" s="40"/>
      <c r="P77" s="43"/>
      <c r="Q77" s="39"/>
      <c r="R77" s="40"/>
      <c r="S77" s="41"/>
      <c r="T77" s="42"/>
      <c r="U77" s="146"/>
      <c r="V77" s="143"/>
      <c r="W77" s="145"/>
      <c r="X77" s="40"/>
      <c r="Y77" s="41"/>
      <c r="Z77" s="42"/>
      <c r="AA77" s="40"/>
      <c r="AB77" s="43"/>
      <c r="AC77" s="653"/>
      <c r="AD77" s="39"/>
      <c r="AE77" s="40"/>
      <c r="AF77" s="41"/>
      <c r="AG77" s="42"/>
      <c r="AH77" s="40"/>
      <c r="AI77" s="43"/>
      <c r="AJ77" s="95"/>
      <c r="AK77" s="145"/>
      <c r="AL77" s="96"/>
      <c r="AM77" s="97"/>
      <c r="AN77" s="98"/>
      <c r="AO77" s="145"/>
      <c r="AP77" s="145"/>
      <c r="AQ77" s="96"/>
      <c r="AR77" s="99"/>
      <c r="AS77" s="95"/>
      <c r="AT77" s="96"/>
      <c r="AU77" s="143">
        <v>300000</v>
      </c>
      <c r="AV77" s="98"/>
      <c r="AW77" s="96"/>
      <c r="AX77" s="99"/>
      <c r="AY77" s="143"/>
      <c r="AZ77" s="143"/>
      <c r="BA77" s="144"/>
      <c r="BB77" s="145"/>
      <c r="BC77" s="143"/>
      <c r="BD77" s="146"/>
      <c r="BE77" s="128"/>
      <c r="BF77" s="128"/>
      <c r="BG77" s="128"/>
      <c r="BH77" s="128"/>
      <c r="BI77" s="128"/>
      <c r="BJ77" s="421"/>
      <c r="BK77" s="510"/>
      <c r="BM77" s="414"/>
      <c r="BN77" s="414"/>
      <c r="BO77" s="414"/>
      <c r="BP77" s="414"/>
      <c r="CB77" s="571"/>
      <c r="CC77" s="571"/>
      <c r="CD77" s="571"/>
      <c r="CE77" s="571"/>
      <c r="CF77" s="571"/>
      <c r="CG77" s="571"/>
      <c r="CH77" s="571"/>
      <c r="CI77" s="571"/>
      <c r="CJ77" s="571"/>
      <c r="CK77" s="571"/>
      <c r="CL77" s="571"/>
      <c r="CM77" s="571"/>
      <c r="CN77" s="571"/>
      <c r="CO77" s="571"/>
      <c r="CP77" s="571"/>
      <c r="CQ77" s="571"/>
      <c r="CR77" s="571"/>
      <c r="CS77" s="571"/>
      <c r="CT77" s="571"/>
      <c r="CU77" s="571"/>
      <c r="CV77" s="571"/>
      <c r="CW77" s="571"/>
      <c r="CX77" s="571"/>
      <c r="CY77" s="571"/>
      <c r="CZ77" s="571"/>
      <c r="DA77" s="571"/>
      <c r="DB77" s="571"/>
      <c r="DC77" s="571"/>
      <c r="DD77" s="571"/>
      <c r="DE77" s="571"/>
      <c r="DF77" s="571"/>
      <c r="DG77" s="571"/>
      <c r="DH77" s="571"/>
      <c r="DI77" s="571"/>
      <c r="DJ77" s="571"/>
      <c r="DK77" s="571"/>
      <c r="DL77" s="571"/>
      <c r="DM77" s="571"/>
      <c r="DN77" s="571"/>
      <c r="DO77" s="571"/>
      <c r="DP77" s="571"/>
      <c r="DQ77" s="571"/>
      <c r="DR77" s="571"/>
      <c r="DS77" s="571"/>
      <c r="DT77" s="571"/>
      <c r="DU77" s="571"/>
      <c r="DV77" s="571"/>
      <c r="DW77" s="571"/>
      <c r="DX77" s="571"/>
      <c r="DY77" s="571"/>
      <c r="DZ77" s="1241">
        <f>F98+F437</f>
        <v>720000</v>
      </c>
    </row>
    <row r="78" spans="1:130" s="433" customFormat="1" ht="15">
      <c r="A78" s="265"/>
      <c r="B78" s="360">
        <v>6021008</v>
      </c>
      <c r="C78" s="12" t="s">
        <v>51</v>
      </c>
      <c r="D78" s="7" t="s">
        <v>11</v>
      </c>
      <c r="E78" s="39"/>
      <c r="F78" s="40"/>
      <c r="G78" s="41"/>
      <c r="H78" s="42"/>
      <c r="I78" s="1175"/>
      <c r="J78" s="653"/>
      <c r="K78" s="39"/>
      <c r="L78" s="40"/>
      <c r="M78" s="41"/>
      <c r="N78" s="42"/>
      <c r="O78" s="40"/>
      <c r="P78" s="43"/>
      <c r="Q78" s="39"/>
      <c r="R78" s="40"/>
      <c r="S78" s="41"/>
      <c r="T78" s="42"/>
      <c r="U78" s="146"/>
      <c r="V78" s="143"/>
      <c r="W78" s="145"/>
      <c r="X78" s="40"/>
      <c r="Y78" s="41"/>
      <c r="Z78" s="42"/>
      <c r="AA78" s="40"/>
      <c r="AB78" s="43"/>
      <c r="AC78" s="653"/>
      <c r="AD78" s="39"/>
      <c r="AE78" s="40"/>
      <c r="AF78" s="41"/>
      <c r="AG78" s="42"/>
      <c r="AH78" s="40"/>
      <c r="AI78" s="43"/>
      <c r="AJ78" s="95"/>
      <c r="AK78" s="145"/>
      <c r="AL78" s="96"/>
      <c r="AM78" s="97"/>
      <c r="AN78" s="98"/>
      <c r="AO78" s="145"/>
      <c r="AP78" s="145"/>
      <c r="AQ78" s="96"/>
      <c r="AR78" s="99"/>
      <c r="AS78" s="95"/>
      <c r="AT78" s="96"/>
      <c r="AU78" s="97"/>
      <c r="AV78" s="98"/>
      <c r="AW78" s="96"/>
      <c r="AX78" s="99"/>
      <c r="AY78" s="143"/>
      <c r="AZ78" s="143"/>
      <c r="BA78" s="144"/>
      <c r="BB78" s="145"/>
      <c r="BC78" s="143"/>
      <c r="BD78" s="154"/>
      <c r="BE78" s="128"/>
      <c r="BF78" s="128"/>
      <c r="BG78" s="128"/>
      <c r="BH78" s="128"/>
      <c r="BI78" s="128"/>
      <c r="BJ78" s="421"/>
      <c r="BK78" s="510"/>
      <c r="BM78" s="414"/>
      <c r="BN78" s="414"/>
      <c r="BO78" s="414"/>
      <c r="BP78" s="414"/>
      <c r="CB78" s="571"/>
      <c r="CC78" s="571"/>
      <c r="CD78" s="571"/>
      <c r="CE78" s="571"/>
      <c r="CF78" s="571"/>
      <c r="CG78" s="571"/>
      <c r="CH78" s="571"/>
      <c r="CI78" s="571"/>
      <c r="CJ78" s="571"/>
      <c r="CK78" s="571"/>
      <c r="CL78" s="571"/>
      <c r="CM78" s="571"/>
      <c r="CN78" s="571"/>
      <c r="CO78" s="571"/>
      <c r="CP78" s="571"/>
      <c r="CQ78" s="571"/>
      <c r="CR78" s="571"/>
      <c r="CS78" s="571"/>
      <c r="CT78" s="571"/>
      <c r="CU78" s="571"/>
      <c r="CV78" s="571"/>
      <c r="CW78" s="571"/>
      <c r="CX78" s="571"/>
      <c r="CY78" s="571"/>
      <c r="CZ78" s="571"/>
      <c r="DA78" s="571"/>
      <c r="DB78" s="571"/>
      <c r="DC78" s="571"/>
      <c r="DD78" s="571"/>
      <c r="DE78" s="571"/>
      <c r="DF78" s="571"/>
      <c r="DG78" s="571"/>
      <c r="DH78" s="571"/>
      <c r="DI78" s="571"/>
      <c r="DJ78" s="571"/>
      <c r="DK78" s="571"/>
      <c r="DL78" s="571"/>
      <c r="DM78" s="571"/>
      <c r="DN78" s="571"/>
      <c r="DO78" s="571"/>
      <c r="DP78" s="571"/>
      <c r="DQ78" s="571"/>
      <c r="DR78" s="571"/>
      <c r="DS78" s="571"/>
      <c r="DT78" s="571"/>
      <c r="DU78" s="571"/>
      <c r="DV78" s="571"/>
      <c r="DW78" s="571"/>
      <c r="DX78" s="571"/>
      <c r="DY78" s="571"/>
    </row>
    <row r="79" spans="1:130" s="433" customFormat="1" ht="15">
      <c r="A79" s="265"/>
      <c r="B79" s="360">
        <v>6021009</v>
      </c>
      <c r="C79" s="12" t="s">
        <v>52</v>
      </c>
      <c r="D79" s="7" t="s">
        <v>11</v>
      </c>
      <c r="E79" s="39"/>
      <c r="F79" s="40"/>
      <c r="G79" s="41"/>
      <c r="H79" s="42"/>
      <c r="I79" s="1175"/>
      <c r="J79" s="653"/>
      <c r="K79" s="39"/>
      <c r="L79" s="40"/>
      <c r="M79" s="41"/>
      <c r="N79" s="42"/>
      <c r="O79" s="40"/>
      <c r="P79" s="43"/>
      <c r="Q79" s="39"/>
      <c r="R79" s="40"/>
      <c r="S79" s="41"/>
      <c r="T79" s="42"/>
      <c r="U79" s="146"/>
      <c r="V79" s="143"/>
      <c r="W79" s="145"/>
      <c r="X79" s="40"/>
      <c r="Y79" s="41"/>
      <c r="Z79" s="42"/>
      <c r="AA79" s="40"/>
      <c r="AB79" s="43"/>
      <c r="AC79" s="653"/>
      <c r="AD79" s="39"/>
      <c r="AE79" s="40"/>
      <c r="AF79" s="41"/>
      <c r="AG79" s="42"/>
      <c r="AH79" s="40"/>
      <c r="AI79" s="43"/>
      <c r="AJ79" s="95"/>
      <c r="AK79" s="145"/>
      <c r="AL79" s="96"/>
      <c r="AM79" s="97"/>
      <c r="AN79" s="98"/>
      <c r="AO79" s="145"/>
      <c r="AP79" s="145"/>
      <c r="AQ79" s="96"/>
      <c r="AR79" s="99"/>
      <c r="AS79" s="95"/>
      <c r="AT79" s="96"/>
      <c r="AU79" s="97"/>
      <c r="AV79" s="98"/>
      <c r="AW79" s="96"/>
      <c r="AX79" s="99"/>
      <c r="AY79" s="143"/>
      <c r="AZ79" s="143"/>
      <c r="BA79" s="144"/>
      <c r="BB79" s="145"/>
      <c r="BC79" s="143"/>
      <c r="BD79" s="154"/>
      <c r="BE79" s="128"/>
      <c r="BF79" s="128"/>
      <c r="BG79" s="128"/>
      <c r="BH79" s="128"/>
      <c r="BI79" s="128"/>
      <c r="BJ79" s="421"/>
      <c r="BK79" s="510"/>
      <c r="BM79" s="414"/>
      <c r="BN79" s="414"/>
      <c r="BO79" s="414"/>
      <c r="BP79" s="414"/>
      <c r="CB79" s="571"/>
      <c r="CC79" s="571"/>
      <c r="CD79" s="571"/>
      <c r="CE79" s="571"/>
      <c r="CF79" s="571"/>
      <c r="CG79" s="571"/>
      <c r="CH79" s="571"/>
      <c r="CI79" s="571"/>
      <c r="CJ79" s="571"/>
      <c r="CK79" s="571"/>
      <c r="CL79" s="571"/>
      <c r="CM79" s="571"/>
      <c r="CN79" s="571"/>
      <c r="CO79" s="571"/>
      <c r="CP79" s="571"/>
      <c r="CQ79" s="571"/>
      <c r="CR79" s="571"/>
      <c r="CS79" s="571"/>
      <c r="CT79" s="571"/>
      <c r="CU79" s="571"/>
      <c r="CV79" s="571"/>
      <c r="CW79" s="571"/>
      <c r="CX79" s="571"/>
      <c r="CY79" s="571"/>
      <c r="CZ79" s="571"/>
      <c r="DA79" s="571"/>
      <c r="DB79" s="571"/>
      <c r="DC79" s="571"/>
      <c r="DD79" s="571"/>
      <c r="DE79" s="571"/>
      <c r="DF79" s="571"/>
      <c r="DG79" s="571"/>
      <c r="DH79" s="571"/>
      <c r="DI79" s="571"/>
      <c r="DJ79" s="571"/>
      <c r="DK79" s="571"/>
      <c r="DL79" s="571"/>
      <c r="DM79" s="571"/>
      <c r="DN79" s="571"/>
      <c r="DO79" s="571"/>
      <c r="DP79" s="571"/>
      <c r="DQ79" s="571"/>
      <c r="DR79" s="571"/>
      <c r="DS79" s="571"/>
      <c r="DT79" s="571"/>
      <c r="DU79" s="571"/>
      <c r="DV79" s="571"/>
      <c r="DW79" s="571"/>
      <c r="DX79" s="571"/>
      <c r="DY79" s="571"/>
    </row>
    <row r="80" spans="1:130" s="433" customFormat="1" ht="15">
      <c r="A80" s="265"/>
      <c r="B80" s="361">
        <v>6021010</v>
      </c>
      <c r="C80" s="13" t="s">
        <v>53</v>
      </c>
      <c r="D80" s="7" t="s">
        <v>11</v>
      </c>
      <c r="E80" s="49"/>
      <c r="F80" s="50"/>
      <c r="G80" s="51"/>
      <c r="H80" s="52"/>
      <c r="I80" s="1177"/>
      <c r="J80" s="604"/>
      <c r="K80" s="49"/>
      <c r="L80" s="50"/>
      <c r="M80" s="51"/>
      <c r="N80" s="52"/>
      <c r="O80" s="50"/>
      <c r="P80" s="53"/>
      <c r="Q80" s="49"/>
      <c r="R80" s="50"/>
      <c r="S80" s="51"/>
      <c r="T80" s="52"/>
      <c r="U80" s="154"/>
      <c r="V80" s="151"/>
      <c r="W80" s="153"/>
      <c r="X80" s="50"/>
      <c r="Y80" s="51"/>
      <c r="Z80" s="52"/>
      <c r="AA80" s="50"/>
      <c r="AB80" s="53"/>
      <c r="AC80" s="604"/>
      <c r="AD80" s="49"/>
      <c r="AE80" s="50"/>
      <c r="AF80" s="51"/>
      <c r="AG80" s="52"/>
      <c r="AH80" s="50"/>
      <c r="AI80" s="53"/>
      <c r="AJ80" s="105"/>
      <c r="AK80" s="153"/>
      <c r="AL80" s="106"/>
      <c r="AM80" s="107"/>
      <c r="AN80" s="108"/>
      <c r="AO80" s="153"/>
      <c r="AP80" s="153"/>
      <c r="AQ80" s="108"/>
      <c r="AR80" s="109"/>
      <c r="AS80" s="105"/>
      <c r="AT80" s="106"/>
      <c r="AU80" s="107"/>
      <c r="AV80" s="108"/>
      <c r="AW80" s="106"/>
      <c r="AX80" s="109"/>
      <c r="AY80" s="151"/>
      <c r="AZ80" s="151"/>
      <c r="BA80" s="152"/>
      <c r="BB80" s="153"/>
      <c r="BC80" s="151"/>
      <c r="BD80" s="154"/>
      <c r="BE80" s="128"/>
      <c r="BF80" s="128"/>
      <c r="BG80" s="128"/>
      <c r="BH80" s="128"/>
      <c r="BI80" s="128"/>
      <c r="BJ80" s="421"/>
      <c r="BK80" s="510"/>
      <c r="BM80" s="414"/>
      <c r="BN80" s="414"/>
      <c r="BO80" s="414"/>
      <c r="BP80" s="414"/>
      <c r="CB80" s="571"/>
      <c r="CC80" s="571"/>
      <c r="CD80" s="571"/>
      <c r="CE80" s="571"/>
      <c r="CF80" s="571"/>
      <c r="CG80" s="571"/>
      <c r="CH80" s="571"/>
      <c r="CI80" s="571"/>
      <c r="CJ80" s="571"/>
      <c r="CK80" s="571"/>
      <c r="CL80" s="571"/>
      <c r="CM80" s="571"/>
      <c r="CN80" s="571"/>
      <c r="CO80" s="571"/>
      <c r="CP80" s="571"/>
      <c r="CQ80" s="571"/>
      <c r="CR80" s="571"/>
      <c r="CS80" s="571"/>
      <c r="CT80" s="571"/>
      <c r="CU80" s="571"/>
      <c r="CV80" s="571"/>
      <c r="CW80" s="571"/>
      <c r="CX80" s="571"/>
      <c r="CY80" s="571"/>
      <c r="CZ80" s="571"/>
      <c r="DA80" s="571"/>
      <c r="DB80" s="571"/>
      <c r="DC80" s="571"/>
      <c r="DD80" s="571"/>
      <c r="DE80" s="571"/>
      <c r="DF80" s="571"/>
      <c r="DG80" s="571"/>
      <c r="DH80" s="571"/>
      <c r="DI80" s="571"/>
      <c r="DJ80" s="571"/>
      <c r="DK80" s="571"/>
      <c r="DL80" s="571"/>
      <c r="DM80" s="571"/>
      <c r="DN80" s="571"/>
      <c r="DO80" s="571"/>
      <c r="DP80" s="571"/>
      <c r="DQ80" s="571"/>
      <c r="DR80" s="571"/>
      <c r="DS80" s="571"/>
      <c r="DT80" s="571"/>
      <c r="DU80" s="571"/>
      <c r="DV80" s="571"/>
      <c r="DW80" s="571"/>
      <c r="DX80" s="571"/>
      <c r="DY80" s="571"/>
    </row>
    <row r="81" spans="1:130" s="435" customFormat="1" ht="15">
      <c r="A81" s="369"/>
      <c r="B81" s="361">
        <v>6021011</v>
      </c>
      <c r="C81" s="13" t="s">
        <v>16</v>
      </c>
      <c r="D81" s="7" t="s">
        <v>11</v>
      </c>
      <c r="E81" s="49"/>
      <c r="F81" s="50"/>
      <c r="G81" s="51"/>
      <c r="H81" s="52"/>
      <c r="I81" s="1177"/>
      <c r="J81" s="604"/>
      <c r="K81" s="49"/>
      <c r="L81" s="50"/>
      <c r="M81" s="51"/>
      <c r="N81" s="52"/>
      <c r="O81" s="50"/>
      <c r="P81" s="53"/>
      <c r="Q81" s="49"/>
      <c r="R81" s="50"/>
      <c r="S81" s="51"/>
      <c r="T81" s="52"/>
      <c r="U81" s="154"/>
      <c r="V81" s="151"/>
      <c r="W81" s="153"/>
      <c r="X81" s="50"/>
      <c r="Y81" s="51"/>
      <c r="Z81" s="52"/>
      <c r="AA81" s="50"/>
      <c r="AB81" s="53"/>
      <c r="AC81" s="604"/>
      <c r="AD81" s="49"/>
      <c r="AE81" s="50"/>
      <c r="AF81" s="51"/>
      <c r="AG81" s="52"/>
      <c r="AH81" s="50"/>
      <c r="AI81" s="53"/>
      <c r="AJ81" s="105"/>
      <c r="AK81" s="153"/>
      <c r="AL81" s="106"/>
      <c r="AM81" s="107"/>
      <c r="AN81" s="108"/>
      <c r="AO81" s="153"/>
      <c r="AP81" s="153"/>
      <c r="AQ81" s="106"/>
      <c r="AR81" s="109"/>
      <c r="AS81" s="105"/>
      <c r="AT81" s="106"/>
      <c r="AU81" s="107"/>
      <c r="AV81" s="108"/>
      <c r="AW81" s="106"/>
      <c r="AX81" s="109"/>
      <c r="AY81" s="151"/>
      <c r="AZ81" s="151"/>
      <c r="BA81" s="152"/>
      <c r="BB81" s="153"/>
      <c r="BC81" s="151"/>
      <c r="BD81" s="412"/>
      <c r="BE81" s="413"/>
      <c r="BF81" s="413"/>
      <c r="BG81" s="413"/>
      <c r="BH81" s="413"/>
      <c r="BI81" s="413"/>
      <c r="BJ81" s="432"/>
      <c r="BK81" s="512"/>
      <c r="BM81" s="414"/>
      <c r="BN81" s="414"/>
      <c r="BO81" s="414"/>
      <c r="BP81" s="414"/>
      <c r="CB81" s="1027"/>
      <c r="CC81" s="1027"/>
      <c r="CD81" s="1027"/>
      <c r="CE81" s="1027"/>
      <c r="CF81" s="1027"/>
      <c r="CG81" s="1027"/>
      <c r="CH81" s="1027"/>
      <c r="CI81" s="1027"/>
      <c r="CJ81" s="1027"/>
      <c r="CK81" s="1027"/>
      <c r="CL81" s="1027"/>
      <c r="CM81" s="1027"/>
      <c r="CN81" s="1027"/>
      <c r="CO81" s="1027"/>
      <c r="CP81" s="1027"/>
      <c r="CQ81" s="1027"/>
      <c r="CR81" s="1027"/>
      <c r="CS81" s="1027"/>
      <c r="CT81" s="1027"/>
      <c r="CU81" s="1027"/>
      <c r="CV81" s="1027"/>
      <c r="CW81" s="1027"/>
      <c r="CX81" s="1027"/>
      <c r="CY81" s="1027"/>
      <c r="CZ81" s="1027"/>
      <c r="DA81" s="1027"/>
      <c r="DB81" s="1027"/>
      <c r="DC81" s="1027"/>
      <c r="DD81" s="1027"/>
      <c r="DE81" s="1027"/>
      <c r="DF81" s="1027"/>
      <c r="DG81" s="1027"/>
      <c r="DH81" s="1027"/>
      <c r="DI81" s="1027"/>
      <c r="DJ81" s="1027"/>
      <c r="DK81" s="1027"/>
      <c r="DL81" s="1027"/>
      <c r="DM81" s="1027"/>
      <c r="DN81" s="1027"/>
      <c r="DO81" s="1027"/>
      <c r="DP81" s="1027"/>
      <c r="DQ81" s="1027"/>
      <c r="DR81" s="1027"/>
      <c r="DS81" s="1027"/>
      <c r="DT81" s="1027"/>
      <c r="DU81" s="1027"/>
      <c r="DV81" s="1027"/>
      <c r="DW81" s="1027"/>
      <c r="DX81" s="1027"/>
      <c r="DY81" s="1027"/>
    </row>
    <row r="82" spans="1:130" s="764" customFormat="1" ht="15">
      <c r="A82" s="748"/>
      <c r="B82" s="850">
        <v>6021099</v>
      </c>
      <c r="C82" s="756" t="s">
        <v>54</v>
      </c>
      <c r="D82" s="24" t="s">
        <v>11</v>
      </c>
      <c r="E82" s="700">
        <f>'Buxheti 2021'!E32</f>
        <v>2330000</v>
      </c>
      <c r="F82" s="546"/>
      <c r="G82" s="757"/>
      <c r="H82" s="759"/>
      <c r="I82" s="1177"/>
      <c r="J82" s="862"/>
      <c r="K82" s="700"/>
      <c r="L82" s="546"/>
      <c r="M82" s="757"/>
      <c r="N82" s="759"/>
      <c r="O82" s="546"/>
      <c r="P82" s="758"/>
      <c r="Q82" s="700"/>
      <c r="R82" s="546"/>
      <c r="S82" s="757"/>
      <c r="T82" s="759"/>
      <c r="U82" s="758"/>
      <c r="V82" s="546"/>
      <c r="W82" s="759"/>
      <c r="X82" s="546"/>
      <c r="Y82" s="757"/>
      <c r="Z82" s="759"/>
      <c r="AA82" s="546"/>
      <c r="AB82" s="758"/>
      <c r="AC82" s="862"/>
      <c r="AD82" s="700"/>
      <c r="AE82" s="546"/>
      <c r="AF82" s="757"/>
      <c r="AG82" s="759"/>
      <c r="AH82" s="546"/>
      <c r="AI82" s="748"/>
      <c r="AJ82" s="546">
        <v>153558</v>
      </c>
      <c r="AK82" s="546"/>
      <c r="AL82" s="546"/>
      <c r="AM82" s="757"/>
      <c r="AN82" s="759"/>
      <c r="AO82" s="759"/>
      <c r="AP82" s="759"/>
      <c r="AQ82" s="546"/>
      <c r="AR82" s="758"/>
      <c r="AS82" s="700"/>
      <c r="AT82" s="546"/>
      <c r="AU82" s="757"/>
      <c r="AV82" s="759"/>
      <c r="AW82" s="546"/>
      <c r="AX82" s="758"/>
      <c r="AY82" s="546"/>
      <c r="AZ82" s="546"/>
      <c r="BA82" s="757"/>
      <c r="BB82" s="759"/>
      <c r="BC82" s="546"/>
      <c r="BD82" s="758"/>
      <c r="BE82" s="128"/>
      <c r="BF82" s="128"/>
      <c r="BG82" s="128"/>
      <c r="BH82" s="128"/>
      <c r="BI82" s="128"/>
      <c r="BJ82" s="421"/>
      <c r="BK82" s="510"/>
      <c r="BM82" s="762"/>
      <c r="BN82" s="762"/>
      <c r="BO82" s="762"/>
      <c r="BP82" s="762"/>
      <c r="CB82" s="748"/>
      <c r="CC82" s="748"/>
      <c r="CD82" s="748"/>
      <c r="CE82" s="748"/>
      <c r="CF82" s="748"/>
      <c r="CG82" s="748"/>
      <c r="CH82" s="748"/>
      <c r="CI82" s="748"/>
      <c r="CJ82" s="748"/>
      <c r="CK82" s="748"/>
      <c r="CL82" s="748"/>
      <c r="CM82" s="748"/>
      <c r="CN82" s="748"/>
      <c r="CO82" s="748"/>
      <c r="CP82" s="748"/>
      <c r="CQ82" s="748"/>
      <c r="CR82" s="748"/>
      <c r="CS82" s="748"/>
      <c r="CT82" s="748"/>
      <c r="CU82" s="748"/>
      <c r="CV82" s="748"/>
      <c r="CW82" s="748"/>
      <c r="CX82" s="748"/>
      <c r="CY82" s="748"/>
      <c r="CZ82" s="748"/>
      <c r="DA82" s="748"/>
      <c r="DB82" s="748"/>
      <c r="DC82" s="748"/>
      <c r="DD82" s="748"/>
      <c r="DE82" s="748"/>
      <c r="DF82" s="748"/>
      <c r="DG82" s="748"/>
      <c r="DH82" s="748"/>
      <c r="DI82" s="748"/>
      <c r="DJ82" s="748"/>
      <c r="DK82" s="748"/>
      <c r="DL82" s="748"/>
      <c r="DM82" s="748"/>
      <c r="DN82" s="748"/>
      <c r="DO82" s="748"/>
      <c r="DP82" s="748"/>
      <c r="DQ82" s="748"/>
      <c r="DR82" s="748"/>
      <c r="DS82" s="748"/>
      <c r="DT82" s="748"/>
      <c r="DU82" s="748"/>
      <c r="DV82" s="748"/>
      <c r="DW82" s="748"/>
      <c r="DX82" s="748"/>
      <c r="DY82" s="748"/>
      <c r="DZ82" s="1238">
        <f>F88+F296+F424+F550</f>
        <v>76100</v>
      </c>
    </row>
    <row r="83" spans="1:130" s="764" customFormat="1" ht="15">
      <c r="A83" s="748"/>
      <c r="B83" s="850">
        <v>6021099</v>
      </c>
      <c r="C83" s="756" t="s">
        <v>54</v>
      </c>
      <c r="D83" s="24"/>
      <c r="E83" s="700"/>
      <c r="F83" s="546"/>
      <c r="G83" s="757"/>
      <c r="H83" s="759"/>
      <c r="I83" s="1177"/>
      <c r="J83" s="862"/>
      <c r="K83" s="700"/>
      <c r="L83" s="546"/>
      <c r="M83" s="757"/>
      <c r="N83" s="759"/>
      <c r="O83" s="546"/>
      <c r="P83" s="758"/>
      <c r="Q83" s="700"/>
      <c r="R83" s="546"/>
      <c r="S83" s="757"/>
      <c r="T83" s="759"/>
      <c r="U83" s="758"/>
      <c r="V83" s="546"/>
      <c r="W83" s="759"/>
      <c r="X83" s="546"/>
      <c r="Y83" s="757"/>
      <c r="Z83" s="759"/>
      <c r="AA83" s="546"/>
      <c r="AB83" s="758"/>
      <c r="AC83" s="862"/>
      <c r="AD83" s="700"/>
      <c r="AE83" s="546"/>
      <c r="AF83" s="757"/>
      <c r="AG83" s="759"/>
      <c r="AH83" s="546"/>
      <c r="AI83" s="748"/>
      <c r="AJ83" s="546">
        <v>144000</v>
      </c>
      <c r="AK83" s="758"/>
      <c r="AL83" s="758"/>
      <c r="AM83" s="758"/>
      <c r="AN83" s="862"/>
      <c r="AO83" s="862"/>
      <c r="AP83" s="862"/>
      <c r="AQ83" s="758"/>
      <c r="AR83" s="758"/>
      <c r="AS83" s="700"/>
      <c r="AT83" s="546"/>
      <c r="AU83" s="757"/>
      <c r="AV83" s="759"/>
      <c r="AW83" s="546"/>
      <c r="AX83" s="758"/>
      <c r="AY83" s="546"/>
      <c r="AZ83" s="546"/>
      <c r="BA83" s="757"/>
      <c r="BB83" s="759"/>
      <c r="BC83" s="546"/>
      <c r="BD83" s="758"/>
      <c r="BE83" s="128"/>
      <c r="BF83" s="128"/>
      <c r="BG83" s="128"/>
      <c r="BH83" s="128"/>
      <c r="BI83" s="128"/>
      <c r="BJ83" s="421"/>
      <c r="BK83" s="510"/>
      <c r="BM83" s="762"/>
      <c r="BN83" s="762"/>
      <c r="BO83" s="762"/>
      <c r="BP83" s="762"/>
      <c r="CB83" s="748"/>
      <c r="CC83" s="748"/>
      <c r="CD83" s="748"/>
      <c r="CE83" s="748"/>
      <c r="CF83" s="748"/>
      <c r="CG83" s="748"/>
      <c r="CH83" s="748"/>
      <c r="CI83" s="748"/>
      <c r="CJ83" s="748"/>
      <c r="CK83" s="748"/>
      <c r="CL83" s="748"/>
      <c r="CM83" s="748"/>
      <c r="CN83" s="748"/>
      <c r="CO83" s="748"/>
      <c r="CP83" s="748"/>
      <c r="CQ83" s="748"/>
      <c r="CR83" s="748"/>
      <c r="CS83" s="748"/>
      <c r="CT83" s="748"/>
      <c r="CU83" s="748"/>
      <c r="CV83" s="748"/>
      <c r="CW83" s="748"/>
      <c r="CX83" s="748"/>
      <c r="CY83" s="748"/>
      <c r="CZ83" s="748"/>
      <c r="DA83" s="748"/>
      <c r="DB83" s="748"/>
      <c r="DC83" s="748"/>
      <c r="DD83" s="748"/>
      <c r="DE83" s="748"/>
      <c r="DF83" s="748"/>
      <c r="DG83" s="748"/>
      <c r="DH83" s="748"/>
      <c r="DI83" s="748"/>
      <c r="DJ83" s="748"/>
      <c r="DK83" s="748"/>
      <c r="DL83" s="748"/>
      <c r="DM83" s="748"/>
      <c r="DN83" s="748"/>
      <c r="DO83" s="748"/>
      <c r="DP83" s="748"/>
      <c r="DQ83" s="748"/>
      <c r="DR83" s="748"/>
      <c r="DS83" s="748"/>
      <c r="DT83" s="748"/>
      <c r="DU83" s="748"/>
      <c r="DV83" s="748"/>
      <c r="DW83" s="748"/>
      <c r="DX83" s="748"/>
      <c r="DY83" s="748"/>
    </row>
    <row r="84" spans="1:130" s="433" customFormat="1" ht="15">
      <c r="A84" s="265"/>
      <c r="B84" s="359" t="s">
        <v>90</v>
      </c>
      <c r="C84" s="14" t="s">
        <v>89</v>
      </c>
      <c r="D84" s="25" t="s">
        <v>11</v>
      </c>
      <c r="E84" s="44">
        <f t="shared" ref="E84:G84" si="0">SUM(E85:E96)</f>
        <v>4850400</v>
      </c>
      <c r="F84" s="45">
        <f>F85+F86+F87+F88+F89+F90+F91+F92+F93+F94+F95+F96</f>
        <v>443257.4</v>
      </c>
      <c r="G84" s="46">
        <f t="shared" si="0"/>
        <v>0</v>
      </c>
      <c r="H84" s="47"/>
      <c r="I84" s="1176"/>
      <c r="J84" s="609"/>
      <c r="K84" s="44"/>
      <c r="L84" s="45"/>
      <c r="M84" s="46"/>
      <c r="N84" s="47"/>
      <c r="O84" s="45"/>
      <c r="P84" s="48"/>
      <c r="Q84" s="44"/>
      <c r="R84" s="45"/>
      <c r="S84" s="46"/>
      <c r="T84" s="47"/>
      <c r="U84" s="150"/>
      <c r="V84" s="147"/>
      <c r="W84" s="149"/>
      <c r="X84" s="45"/>
      <c r="Y84" s="46"/>
      <c r="Z84" s="47"/>
      <c r="AA84" s="45"/>
      <c r="AB84" s="48"/>
      <c r="AC84" s="609"/>
      <c r="AD84" s="44"/>
      <c r="AE84" s="45"/>
      <c r="AF84" s="46"/>
      <c r="AG84" s="47"/>
      <c r="AH84" s="45"/>
      <c r="AI84" s="48"/>
      <c r="AJ84" s="104"/>
      <c r="AK84" s="150"/>
      <c r="AL84" s="104"/>
      <c r="AM84" s="104"/>
      <c r="AN84" s="104"/>
      <c r="AO84" s="150"/>
      <c r="AP84" s="150"/>
      <c r="AQ84" s="104"/>
      <c r="AR84" s="104"/>
      <c r="AS84" s="100"/>
      <c r="AT84" s="101"/>
      <c r="AU84" s="102"/>
      <c r="AV84" s="103"/>
      <c r="AW84" s="101"/>
      <c r="AX84" s="104"/>
      <c r="AY84" s="147"/>
      <c r="AZ84" s="147"/>
      <c r="BA84" s="148"/>
      <c r="BB84" s="149"/>
      <c r="BC84" s="147"/>
      <c r="BD84" s="419"/>
      <c r="BE84" s="129"/>
      <c r="BF84" s="129"/>
      <c r="BG84" s="129"/>
      <c r="BH84" s="129"/>
      <c r="BI84" s="129"/>
      <c r="BJ84" s="430"/>
      <c r="BK84" s="509"/>
      <c r="BM84" s="414"/>
      <c r="BN84" s="414"/>
      <c r="BO84" s="414"/>
      <c r="BP84" s="414"/>
      <c r="CB84" s="571"/>
      <c r="CC84" s="571"/>
      <c r="CD84" s="571"/>
      <c r="CE84" s="571"/>
      <c r="CF84" s="571"/>
      <c r="CG84" s="571"/>
      <c r="CH84" s="571"/>
      <c r="CI84" s="571"/>
      <c r="CJ84" s="571"/>
      <c r="CK84" s="571"/>
      <c r="CL84" s="571"/>
      <c r="CM84" s="571"/>
      <c r="CN84" s="571"/>
      <c r="CO84" s="571"/>
      <c r="CP84" s="571"/>
      <c r="CQ84" s="571"/>
      <c r="CR84" s="571"/>
      <c r="CS84" s="571"/>
      <c r="CT84" s="571"/>
      <c r="CU84" s="571"/>
      <c r="CV84" s="571"/>
      <c r="CW84" s="571"/>
      <c r="CX84" s="571"/>
      <c r="CY84" s="571"/>
      <c r="CZ84" s="571"/>
      <c r="DA84" s="571"/>
      <c r="DB84" s="571"/>
      <c r="DC84" s="571"/>
      <c r="DD84" s="571"/>
      <c r="DE84" s="571"/>
      <c r="DF84" s="571"/>
      <c r="DG84" s="571"/>
      <c r="DH84" s="571"/>
      <c r="DI84" s="571"/>
      <c r="DJ84" s="571"/>
      <c r="DK84" s="571"/>
      <c r="DL84" s="571"/>
      <c r="DM84" s="571"/>
      <c r="DN84" s="571"/>
      <c r="DO84" s="571"/>
      <c r="DP84" s="571"/>
      <c r="DQ84" s="571"/>
      <c r="DR84" s="571"/>
      <c r="DS84" s="571"/>
      <c r="DT84" s="571"/>
      <c r="DU84" s="571"/>
      <c r="DV84" s="571"/>
      <c r="DW84" s="571"/>
      <c r="DX84" s="571"/>
      <c r="DY84" s="571"/>
    </row>
    <row r="85" spans="1:130" s="433" customFormat="1" ht="15">
      <c r="A85" s="265">
        <v>9</v>
      </c>
      <c r="B85" s="361">
        <v>6022001</v>
      </c>
      <c r="C85" s="13" t="s">
        <v>17</v>
      </c>
      <c r="D85" s="7" t="s">
        <v>11</v>
      </c>
      <c r="E85" s="49">
        <f>'Buxheti 2021'!E34</f>
        <v>1200000</v>
      </c>
      <c r="F85" s="546">
        <v>68156.800000000003</v>
      </c>
      <c r="G85" s="51"/>
      <c r="H85" s="153" t="s">
        <v>398</v>
      </c>
      <c r="I85" s="1177"/>
      <c r="J85" s="604"/>
      <c r="K85" s="49"/>
      <c r="L85" s="50"/>
      <c r="M85" s="51"/>
      <c r="N85" s="52"/>
      <c r="O85" s="50"/>
      <c r="P85" s="53"/>
      <c r="Q85" s="49"/>
      <c r="R85" s="50"/>
      <c r="S85" s="51"/>
      <c r="T85" s="52"/>
      <c r="U85" s="154"/>
      <c r="V85" s="151"/>
      <c r="W85" s="153"/>
      <c r="X85" s="50"/>
      <c r="Y85" s="51"/>
      <c r="Z85" s="52"/>
      <c r="AA85" s="50"/>
      <c r="AB85" s="53"/>
      <c r="AC85" s="604"/>
      <c r="AD85" s="49"/>
      <c r="AE85" s="50"/>
      <c r="AF85" s="51"/>
      <c r="AG85" s="52"/>
      <c r="AH85" s="50"/>
      <c r="AI85" s="53"/>
      <c r="AJ85" s="105"/>
      <c r="AK85" s="153"/>
      <c r="AL85" s="106"/>
      <c r="AM85" s="107"/>
      <c r="AN85" s="108"/>
      <c r="AO85" s="153"/>
      <c r="AP85" s="153"/>
      <c r="AQ85" s="108"/>
      <c r="AR85" s="109"/>
      <c r="AS85" s="105"/>
      <c r="AT85" s="106"/>
      <c r="AU85" s="107"/>
      <c r="AV85" s="108"/>
      <c r="AW85" s="106"/>
      <c r="AX85" s="109"/>
      <c r="AY85" s="151"/>
      <c r="AZ85" s="151"/>
      <c r="BA85" s="152"/>
      <c r="BB85" s="153"/>
      <c r="BC85" s="151"/>
      <c r="BD85" s="154"/>
      <c r="BE85" s="128"/>
      <c r="BF85" s="151">
        <v>62344</v>
      </c>
      <c r="BG85" s="153"/>
      <c r="BH85" s="128"/>
      <c r="BI85" s="128"/>
      <c r="BJ85" s="421"/>
      <c r="BK85" s="510"/>
      <c r="BM85" s="414"/>
      <c r="BN85" s="414"/>
      <c r="BO85" s="414"/>
      <c r="BP85" s="414"/>
      <c r="CB85" s="571"/>
      <c r="CC85" s="571"/>
      <c r="CD85" s="571"/>
      <c r="CE85" s="571"/>
      <c r="CF85" s="571"/>
      <c r="CG85" s="571"/>
      <c r="CH85" s="571"/>
      <c r="CI85" s="571"/>
      <c r="CJ85" s="571"/>
      <c r="CK85" s="571"/>
      <c r="CL85" s="571"/>
      <c r="CM85" s="571"/>
      <c r="CN85" s="571"/>
      <c r="CO85" s="571"/>
      <c r="CP85" s="571"/>
      <c r="CQ85" s="571"/>
      <c r="CR85" s="571"/>
      <c r="CS85" s="571"/>
      <c r="CT85" s="571"/>
      <c r="CU85" s="571"/>
      <c r="CV85" s="571"/>
      <c r="CW85" s="571"/>
      <c r="CX85" s="571"/>
      <c r="CY85" s="571"/>
      <c r="CZ85" s="571"/>
      <c r="DA85" s="571"/>
      <c r="DB85" s="571"/>
      <c r="DC85" s="571"/>
      <c r="DD85" s="571"/>
      <c r="DE85" s="571"/>
      <c r="DF85" s="571"/>
      <c r="DG85" s="571"/>
      <c r="DH85" s="571"/>
      <c r="DI85" s="571"/>
      <c r="DJ85" s="571"/>
      <c r="DK85" s="571"/>
      <c r="DL85" s="571"/>
      <c r="DM85" s="571"/>
      <c r="DN85" s="571"/>
      <c r="DO85" s="571"/>
      <c r="DP85" s="571"/>
      <c r="DQ85" s="571"/>
      <c r="DR85" s="571"/>
      <c r="DS85" s="571"/>
      <c r="DT85" s="571"/>
      <c r="DU85" s="571"/>
      <c r="DV85" s="571"/>
      <c r="DW85" s="571"/>
      <c r="DX85" s="571"/>
      <c r="DY85" s="571"/>
    </row>
    <row r="86" spans="1:130" s="433" customFormat="1" ht="15">
      <c r="A86" s="265"/>
      <c r="B86" s="361">
        <v>6022002</v>
      </c>
      <c r="C86" s="13" t="s">
        <v>18</v>
      </c>
      <c r="D86" s="7" t="s">
        <v>11</v>
      </c>
      <c r="E86" s="49">
        <f>'Buxheti 2021'!E35</f>
        <v>400000</v>
      </c>
      <c r="F86" s="546"/>
      <c r="G86" s="51"/>
      <c r="H86" s="52"/>
      <c r="I86" s="1177"/>
      <c r="J86" s="604"/>
      <c r="K86" s="49"/>
      <c r="L86" s="50"/>
      <c r="M86" s="51"/>
      <c r="N86" s="52"/>
      <c r="O86" s="50"/>
      <c r="P86" s="53"/>
      <c r="Q86" s="49"/>
      <c r="R86" s="50"/>
      <c r="S86" s="51"/>
      <c r="T86" s="52"/>
      <c r="U86" s="154"/>
      <c r="V86" s="151"/>
      <c r="W86" s="153"/>
      <c r="X86" s="50"/>
      <c r="Y86" s="51"/>
      <c r="Z86" s="52"/>
      <c r="AA86" s="50"/>
      <c r="AB86" s="53"/>
      <c r="AC86" s="604"/>
      <c r="AD86" s="49"/>
      <c r="AE86" s="50"/>
      <c r="AF86" s="51"/>
      <c r="AG86" s="52"/>
      <c r="AH86" s="50"/>
      <c r="AI86" s="53"/>
      <c r="AJ86" s="105"/>
      <c r="AK86" s="153"/>
      <c r="AL86" s="106"/>
      <c r="AM86" s="107"/>
      <c r="AN86" s="108"/>
      <c r="AO86" s="153"/>
      <c r="AP86" s="153"/>
      <c r="AQ86" s="108"/>
      <c r="AR86" s="109"/>
      <c r="AS86" s="105"/>
      <c r="AT86" s="106"/>
      <c r="AU86" s="107"/>
      <c r="AV86" s="108"/>
      <c r="AW86" s="106"/>
      <c r="AX86" s="109"/>
      <c r="AY86" s="151"/>
      <c r="AZ86" s="151"/>
      <c r="BA86" s="152"/>
      <c r="BB86" s="153"/>
      <c r="BC86" s="151"/>
      <c r="BD86" s="154"/>
      <c r="BE86" s="128"/>
      <c r="BF86" s="128"/>
      <c r="BG86" s="128"/>
      <c r="BH86" s="128"/>
      <c r="BI86" s="128"/>
      <c r="BJ86" s="421"/>
      <c r="BK86" s="510"/>
      <c r="BM86" s="414"/>
      <c r="BN86" s="414"/>
      <c r="BO86" s="414"/>
      <c r="BP86" s="414"/>
      <c r="CB86" s="571"/>
      <c r="CC86" s="571"/>
      <c r="CD86" s="571"/>
      <c r="CE86" s="571"/>
      <c r="CF86" s="571"/>
      <c r="CG86" s="571"/>
      <c r="CH86" s="571"/>
      <c r="CI86" s="571"/>
      <c r="CJ86" s="571"/>
      <c r="CK86" s="571"/>
      <c r="CL86" s="571"/>
      <c r="CM86" s="571"/>
      <c r="CN86" s="571"/>
      <c r="CO86" s="571"/>
      <c r="CP86" s="571"/>
      <c r="CQ86" s="571"/>
      <c r="CR86" s="571"/>
      <c r="CS86" s="571"/>
      <c r="CT86" s="571"/>
      <c r="CU86" s="571"/>
      <c r="CV86" s="571"/>
      <c r="CW86" s="571"/>
      <c r="CX86" s="571"/>
      <c r="CY86" s="571"/>
      <c r="CZ86" s="571"/>
      <c r="DA86" s="571"/>
      <c r="DB86" s="571"/>
      <c r="DC86" s="571"/>
      <c r="DD86" s="571"/>
      <c r="DE86" s="571"/>
      <c r="DF86" s="571"/>
      <c r="DG86" s="571"/>
      <c r="DH86" s="571"/>
      <c r="DI86" s="571"/>
      <c r="DJ86" s="571"/>
      <c r="DK86" s="571"/>
      <c r="DL86" s="571"/>
      <c r="DM86" s="571"/>
      <c r="DN86" s="571"/>
      <c r="DO86" s="571"/>
      <c r="DP86" s="571"/>
      <c r="DQ86" s="571"/>
      <c r="DR86" s="571"/>
      <c r="DS86" s="571"/>
      <c r="DT86" s="571"/>
      <c r="DU86" s="571"/>
      <c r="DV86" s="571"/>
      <c r="DW86" s="571"/>
      <c r="DX86" s="571"/>
      <c r="DY86" s="571"/>
    </row>
    <row r="87" spans="1:130" s="433" customFormat="1" ht="15">
      <c r="A87" s="541">
        <v>11</v>
      </c>
      <c r="B87" s="361">
        <v>6022003</v>
      </c>
      <c r="C87" s="13" t="s">
        <v>83</v>
      </c>
      <c r="D87" s="7" t="s">
        <v>11</v>
      </c>
      <c r="E87" s="49">
        <v>400</v>
      </c>
      <c r="F87" s="702">
        <v>20999.599999999999</v>
      </c>
      <c r="G87" s="51"/>
      <c r="H87" s="153"/>
      <c r="I87" s="1177"/>
      <c r="J87" s="604"/>
      <c r="K87" s="49"/>
      <c r="L87" s="50"/>
      <c r="M87" s="51"/>
      <c r="N87" s="52"/>
      <c r="O87" s="50"/>
      <c r="P87" s="53"/>
      <c r="Q87" s="49"/>
      <c r="R87" s="50"/>
      <c r="S87" s="51"/>
      <c r="T87" s="52"/>
      <c r="U87" s="154"/>
      <c r="V87" s="151"/>
      <c r="W87" s="153"/>
      <c r="X87" s="50"/>
      <c r="Y87" s="51"/>
      <c r="Z87" s="52"/>
      <c r="AA87" s="50"/>
      <c r="AB87" s="53"/>
      <c r="AC87" s="604"/>
      <c r="AD87" s="49"/>
      <c r="AE87" s="50"/>
      <c r="AF87" s="51"/>
      <c r="AG87" s="52"/>
      <c r="AH87" s="50"/>
      <c r="AI87" s="53"/>
      <c r="AJ87" s="125"/>
      <c r="AK87" s="604"/>
      <c r="AL87" s="106"/>
      <c r="AM87" s="107"/>
      <c r="AN87" s="108"/>
      <c r="AO87" s="153"/>
      <c r="AP87" s="153"/>
      <c r="AQ87" s="106"/>
      <c r="AR87" s="109"/>
      <c r="AS87" s="105"/>
      <c r="AT87" s="106"/>
      <c r="AU87" s="107"/>
      <c r="AV87" s="108"/>
      <c r="AW87" s="106"/>
      <c r="AX87" s="109"/>
      <c r="AY87" s="151"/>
      <c r="AZ87" s="151">
        <v>9600</v>
      </c>
      <c r="BA87" s="152"/>
      <c r="BB87" s="153"/>
      <c r="BC87" s="151"/>
      <c r="BD87" s="154"/>
      <c r="BE87" s="128">
        <v>16099</v>
      </c>
      <c r="BF87" s="128"/>
      <c r="BG87" s="128"/>
      <c r="BH87" s="128"/>
      <c r="BI87" s="128"/>
      <c r="BJ87" s="421"/>
      <c r="BK87" s="510"/>
      <c r="BM87" s="414"/>
      <c r="BN87" s="414"/>
      <c r="BO87" s="414"/>
      <c r="BP87" s="414"/>
      <c r="CB87" s="571"/>
      <c r="CC87" s="571"/>
      <c r="CD87" s="571"/>
      <c r="CE87" s="571"/>
      <c r="CF87" s="571"/>
      <c r="CG87" s="571"/>
      <c r="CH87" s="571"/>
      <c r="CI87" s="571"/>
      <c r="CJ87" s="571"/>
      <c r="CK87" s="571"/>
      <c r="CL87" s="571"/>
      <c r="CM87" s="571"/>
      <c r="CN87" s="571"/>
      <c r="CO87" s="571"/>
      <c r="CP87" s="571"/>
      <c r="CQ87" s="571"/>
      <c r="CR87" s="571"/>
      <c r="CS87" s="571"/>
      <c r="CT87" s="571"/>
      <c r="CU87" s="571"/>
      <c r="CV87" s="571"/>
      <c r="CW87" s="571"/>
      <c r="CX87" s="571"/>
      <c r="CY87" s="571"/>
      <c r="CZ87" s="571"/>
      <c r="DA87" s="571"/>
      <c r="DB87" s="571"/>
      <c r="DC87" s="571"/>
      <c r="DD87" s="571"/>
      <c r="DE87" s="571"/>
      <c r="DF87" s="571"/>
      <c r="DG87" s="571"/>
      <c r="DH87" s="571"/>
      <c r="DI87" s="571"/>
      <c r="DJ87" s="571"/>
      <c r="DK87" s="571"/>
      <c r="DL87" s="571"/>
      <c r="DM87" s="571"/>
      <c r="DN87" s="571"/>
      <c r="DO87" s="571"/>
      <c r="DP87" s="571"/>
      <c r="DQ87" s="571"/>
      <c r="DR87" s="571"/>
      <c r="DS87" s="571"/>
      <c r="DT87" s="571"/>
      <c r="DU87" s="571"/>
      <c r="DV87" s="571"/>
      <c r="DW87" s="571"/>
      <c r="DX87" s="571"/>
      <c r="DY87" s="571"/>
    </row>
    <row r="88" spans="1:130" s="433" customFormat="1" ht="15">
      <c r="A88" s="265">
        <v>7</v>
      </c>
      <c r="B88" s="361">
        <v>6022004</v>
      </c>
      <c r="C88" s="13" t="s">
        <v>19</v>
      </c>
      <c r="D88" s="7" t="s">
        <v>11</v>
      </c>
      <c r="E88" s="49">
        <f>'Buxheti 2021'!E39</f>
        <v>300000</v>
      </c>
      <c r="F88" s="546">
        <v>11035</v>
      </c>
      <c r="G88" s="51"/>
      <c r="H88" s="153" t="s">
        <v>397</v>
      </c>
      <c r="I88" s="1177"/>
      <c r="J88" s="604"/>
      <c r="K88" s="49"/>
      <c r="L88" s="50"/>
      <c r="M88" s="51"/>
      <c r="N88" s="52"/>
      <c r="O88" s="50"/>
      <c r="P88" s="53"/>
      <c r="Q88" s="49"/>
      <c r="R88" s="50"/>
      <c r="S88" s="51"/>
      <c r="T88" s="52"/>
      <c r="U88" s="154"/>
      <c r="V88" s="151"/>
      <c r="W88" s="153"/>
      <c r="X88" s="50"/>
      <c r="Y88" s="51"/>
      <c r="Z88" s="52"/>
      <c r="AA88" s="50"/>
      <c r="AB88" s="53"/>
      <c r="AC88" s="604"/>
      <c r="AD88" s="49"/>
      <c r="AE88" s="50"/>
      <c r="AF88" s="51"/>
      <c r="AG88" s="52"/>
      <c r="AH88" s="50"/>
      <c r="AI88" s="53"/>
      <c r="AJ88" s="125"/>
      <c r="AK88" s="604"/>
      <c r="AL88" s="106"/>
      <c r="AM88" s="107"/>
      <c r="AN88" s="108"/>
      <c r="AO88" s="153"/>
      <c r="AP88" s="153"/>
      <c r="AQ88" s="108"/>
      <c r="AR88" s="109"/>
      <c r="AS88" s="105"/>
      <c r="AT88" s="106"/>
      <c r="AU88" s="107"/>
      <c r="AV88" s="108"/>
      <c r="AW88" s="106"/>
      <c r="AX88" s="109"/>
      <c r="AY88" s="151"/>
      <c r="AZ88" s="151"/>
      <c r="BA88" s="152"/>
      <c r="BB88" s="153"/>
      <c r="BC88" s="151"/>
      <c r="BD88" s="154"/>
      <c r="BE88" s="128"/>
      <c r="BF88" s="128"/>
      <c r="BG88" s="128"/>
      <c r="BH88" s="128"/>
      <c r="BI88" s="128"/>
      <c r="BJ88" s="421"/>
      <c r="BK88" s="510"/>
      <c r="BM88" s="414"/>
      <c r="BN88" s="414"/>
      <c r="BO88" s="414"/>
      <c r="BP88" s="414"/>
      <c r="CB88" s="571"/>
      <c r="CC88" s="571"/>
      <c r="CD88" s="571"/>
      <c r="CE88" s="571"/>
      <c r="CF88" s="571"/>
      <c r="CG88" s="571"/>
      <c r="CH88" s="571"/>
      <c r="CI88" s="571"/>
      <c r="CJ88" s="571"/>
      <c r="CK88" s="571"/>
      <c r="CL88" s="571"/>
      <c r="CM88" s="571"/>
      <c r="CN88" s="571"/>
      <c r="CO88" s="571"/>
      <c r="CP88" s="571"/>
      <c r="CQ88" s="571"/>
      <c r="CR88" s="571"/>
      <c r="CS88" s="571"/>
      <c r="CT88" s="571"/>
      <c r="CU88" s="571"/>
      <c r="CV88" s="571"/>
      <c r="CW88" s="571"/>
      <c r="CX88" s="571"/>
      <c r="CY88" s="571"/>
      <c r="CZ88" s="571"/>
      <c r="DA88" s="571"/>
      <c r="DB88" s="571"/>
      <c r="DC88" s="571"/>
      <c r="DD88" s="571"/>
      <c r="DE88" s="571"/>
      <c r="DF88" s="571"/>
      <c r="DG88" s="571"/>
      <c r="DH88" s="571"/>
      <c r="DI88" s="571"/>
      <c r="DJ88" s="571"/>
      <c r="DK88" s="571"/>
      <c r="DL88" s="571"/>
      <c r="DM88" s="571"/>
      <c r="DN88" s="571"/>
      <c r="DO88" s="571"/>
      <c r="DP88" s="571"/>
      <c r="DQ88" s="571"/>
      <c r="DR88" s="571"/>
      <c r="DS88" s="571"/>
      <c r="DT88" s="571"/>
      <c r="DU88" s="571"/>
      <c r="DV88" s="571"/>
      <c r="DW88" s="571"/>
      <c r="DX88" s="571"/>
      <c r="DY88" s="571"/>
    </row>
    <row r="89" spans="1:130" s="433" customFormat="1" ht="15">
      <c r="A89" s="265"/>
      <c r="B89" s="361">
        <v>6022005</v>
      </c>
      <c r="C89" s="13" t="s">
        <v>20</v>
      </c>
      <c r="D89" s="7" t="s">
        <v>11</v>
      </c>
      <c r="E89" s="49"/>
      <c r="F89" s="546"/>
      <c r="G89" s="51"/>
      <c r="H89" s="52"/>
      <c r="I89" s="1177"/>
      <c r="J89" s="604"/>
      <c r="K89" s="49"/>
      <c r="L89" s="50"/>
      <c r="M89" s="51"/>
      <c r="N89" s="52"/>
      <c r="O89" s="50"/>
      <c r="P89" s="53"/>
      <c r="Q89" s="49"/>
      <c r="R89" s="50"/>
      <c r="S89" s="51"/>
      <c r="T89" s="52"/>
      <c r="U89" s="154"/>
      <c r="V89" s="151"/>
      <c r="W89" s="153"/>
      <c r="X89" s="50"/>
      <c r="Y89" s="51"/>
      <c r="Z89" s="52"/>
      <c r="AA89" s="50"/>
      <c r="AB89" s="53"/>
      <c r="AC89" s="604"/>
      <c r="AD89" s="49"/>
      <c r="AE89" s="50"/>
      <c r="AF89" s="51"/>
      <c r="AG89" s="52"/>
      <c r="AH89" s="50"/>
      <c r="AI89" s="53"/>
      <c r="AJ89" s="125"/>
      <c r="AK89" s="604"/>
      <c r="AL89" s="106"/>
      <c r="AM89" s="107"/>
      <c r="AN89" s="108"/>
      <c r="AO89" s="153"/>
      <c r="AP89" s="153"/>
      <c r="AQ89" s="108"/>
      <c r="AR89" s="109"/>
      <c r="AS89" s="105"/>
      <c r="AT89" s="106"/>
      <c r="AU89" s="107"/>
      <c r="AV89" s="108"/>
      <c r="AW89" s="106"/>
      <c r="AX89" s="109"/>
      <c r="AY89" s="151"/>
      <c r="AZ89" s="151"/>
      <c r="BA89" s="152"/>
      <c r="BB89" s="153"/>
      <c r="BC89" s="151"/>
      <c r="BD89" s="146"/>
      <c r="BE89" s="128"/>
      <c r="BF89" s="128"/>
      <c r="BG89" s="128"/>
      <c r="BH89" s="128"/>
      <c r="BI89" s="128"/>
      <c r="BJ89" s="421"/>
      <c r="BK89" s="510"/>
      <c r="BM89" s="414"/>
      <c r="BN89" s="414"/>
      <c r="BO89" s="414"/>
      <c r="BP89" s="414"/>
      <c r="CB89" s="571"/>
      <c r="CC89" s="571"/>
      <c r="CD89" s="571"/>
      <c r="CE89" s="571"/>
      <c r="CF89" s="571"/>
      <c r="CG89" s="571"/>
      <c r="CH89" s="571"/>
      <c r="CI89" s="571"/>
      <c r="CJ89" s="571"/>
      <c r="CK89" s="571"/>
      <c r="CL89" s="571"/>
      <c r="CM89" s="571"/>
      <c r="CN89" s="571"/>
      <c r="CO89" s="571"/>
      <c r="CP89" s="571"/>
      <c r="CQ89" s="571"/>
      <c r="CR89" s="571"/>
      <c r="CS89" s="571"/>
      <c r="CT89" s="571"/>
      <c r="CU89" s="571"/>
      <c r="CV89" s="571"/>
      <c r="CW89" s="571"/>
      <c r="CX89" s="571"/>
      <c r="CY89" s="571"/>
      <c r="CZ89" s="571"/>
      <c r="DA89" s="571"/>
      <c r="DB89" s="571"/>
      <c r="DC89" s="571"/>
      <c r="DD89" s="571"/>
      <c r="DE89" s="571"/>
      <c r="DF89" s="571"/>
      <c r="DG89" s="571"/>
      <c r="DH89" s="571"/>
      <c r="DI89" s="571"/>
      <c r="DJ89" s="571"/>
      <c r="DK89" s="571"/>
      <c r="DL89" s="571"/>
      <c r="DM89" s="571"/>
      <c r="DN89" s="571"/>
      <c r="DO89" s="571"/>
      <c r="DP89" s="571"/>
      <c r="DQ89" s="571"/>
      <c r="DR89" s="571"/>
      <c r="DS89" s="571"/>
      <c r="DT89" s="571"/>
      <c r="DU89" s="571"/>
      <c r="DV89" s="571"/>
      <c r="DW89" s="571"/>
      <c r="DX89" s="571"/>
      <c r="DY89" s="571"/>
    </row>
    <row r="90" spans="1:130" s="433" customFormat="1" ht="15">
      <c r="A90" s="265"/>
      <c r="B90" s="361">
        <v>6022006</v>
      </c>
      <c r="C90" s="13" t="s">
        <v>55</v>
      </c>
      <c r="D90" s="7" t="s">
        <v>11</v>
      </c>
      <c r="E90" s="49"/>
      <c r="F90" s="546"/>
      <c r="G90" s="51"/>
      <c r="H90" s="52"/>
      <c r="I90" s="1177"/>
      <c r="J90" s="604"/>
      <c r="K90" s="49"/>
      <c r="L90" s="50"/>
      <c r="M90" s="51"/>
      <c r="N90" s="52"/>
      <c r="O90" s="50"/>
      <c r="P90" s="53"/>
      <c r="Q90" s="49"/>
      <c r="R90" s="50"/>
      <c r="S90" s="51"/>
      <c r="T90" s="52"/>
      <c r="U90" s="154"/>
      <c r="V90" s="151"/>
      <c r="W90" s="153"/>
      <c r="X90" s="50"/>
      <c r="Y90" s="51"/>
      <c r="Z90" s="52"/>
      <c r="AA90" s="50"/>
      <c r="AB90" s="53"/>
      <c r="AC90" s="604"/>
      <c r="AD90" s="49"/>
      <c r="AE90" s="50"/>
      <c r="AF90" s="51"/>
      <c r="AG90" s="52"/>
      <c r="AH90" s="50"/>
      <c r="AI90" s="53"/>
      <c r="AJ90" s="125"/>
      <c r="AK90" s="604"/>
      <c r="AL90" s="106"/>
      <c r="AM90" s="107"/>
      <c r="AN90" s="108"/>
      <c r="AO90" s="153"/>
      <c r="AP90" s="153"/>
      <c r="AQ90" s="106"/>
      <c r="AR90" s="109"/>
      <c r="AS90" s="105"/>
      <c r="AT90" s="106"/>
      <c r="AU90" s="107"/>
      <c r="AV90" s="108"/>
      <c r="AW90" s="106"/>
      <c r="AX90" s="109"/>
      <c r="AY90" s="151"/>
      <c r="AZ90" s="151"/>
      <c r="BA90" s="152"/>
      <c r="BB90" s="153"/>
      <c r="BC90" s="151"/>
      <c r="BD90" s="154"/>
      <c r="BE90" s="128"/>
      <c r="BF90" s="128"/>
      <c r="BG90" s="128"/>
      <c r="BH90" s="128"/>
      <c r="BI90" s="128"/>
      <c r="BJ90" s="421"/>
      <c r="BK90" s="510"/>
      <c r="BM90" s="414"/>
      <c r="BN90" s="414"/>
      <c r="BO90" s="414"/>
      <c r="BP90" s="414"/>
      <c r="CB90" s="571"/>
      <c r="CC90" s="571"/>
      <c r="CD90" s="571"/>
      <c r="CE90" s="571"/>
      <c r="CF90" s="571"/>
      <c r="CG90" s="571"/>
      <c r="CH90" s="571"/>
      <c r="CI90" s="571"/>
      <c r="CJ90" s="571"/>
      <c r="CK90" s="571"/>
      <c r="CL90" s="571"/>
      <c r="CM90" s="571"/>
      <c r="CN90" s="571"/>
      <c r="CO90" s="571"/>
      <c r="CP90" s="571"/>
      <c r="CQ90" s="571"/>
      <c r="CR90" s="571"/>
      <c r="CS90" s="571"/>
      <c r="CT90" s="571"/>
      <c r="CU90" s="571"/>
      <c r="CV90" s="571"/>
      <c r="CW90" s="571"/>
      <c r="CX90" s="571"/>
      <c r="CY90" s="571"/>
      <c r="CZ90" s="571"/>
      <c r="DA90" s="571"/>
      <c r="DB90" s="571"/>
      <c r="DC90" s="571"/>
      <c r="DD90" s="571"/>
      <c r="DE90" s="571"/>
      <c r="DF90" s="571"/>
      <c r="DG90" s="571"/>
      <c r="DH90" s="571"/>
      <c r="DI90" s="571"/>
      <c r="DJ90" s="571"/>
      <c r="DK90" s="571"/>
      <c r="DL90" s="571"/>
      <c r="DM90" s="571"/>
      <c r="DN90" s="571"/>
      <c r="DO90" s="571"/>
      <c r="DP90" s="571"/>
      <c r="DQ90" s="571"/>
      <c r="DR90" s="571"/>
      <c r="DS90" s="571"/>
      <c r="DT90" s="571"/>
      <c r="DU90" s="571"/>
      <c r="DV90" s="571"/>
      <c r="DW90" s="571"/>
      <c r="DX90" s="571"/>
      <c r="DY90" s="571"/>
    </row>
    <row r="91" spans="1:130" s="433" customFormat="1" ht="15">
      <c r="A91" s="265"/>
      <c r="B91" s="362">
        <v>6022007</v>
      </c>
      <c r="C91" s="12" t="s">
        <v>94</v>
      </c>
      <c r="D91" s="7" t="s">
        <v>11</v>
      </c>
      <c r="E91" s="54">
        <f>'Buxheti 2021'!E41</f>
        <v>150000</v>
      </c>
      <c r="F91" s="545">
        <v>1100</v>
      </c>
      <c r="G91" s="55"/>
      <c r="H91" s="42"/>
      <c r="I91" s="1178"/>
      <c r="J91" s="653"/>
      <c r="K91" s="54"/>
      <c r="L91" s="40"/>
      <c r="M91" s="55"/>
      <c r="N91" s="42"/>
      <c r="O91" s="56"/>
      <c r="P91" s="43"/>
      <c r="Q91" s="54"/>
      <c r="R91" s="40"/>
      <c r="S91" s="55"/>
      <c r="T91" s="42"/>
      <c r="U91" s="556"/>
      <c r="V91" s="143"/>
      <c r="W91" s="565"/>
      <c r="X91" s="40"/>
      <c r="Y91" s="55"/>
      <c r="Z91" s="42"/>
      <c r="AA91" s="56"/>
      <c r="AB91" s="43">
        <f>F91</f>
        <v>1100</v>
      </c>
      <c r="AC91" s="653"/>
      <c r="AD91" s="54"/>
      <c r="AE91" s="40"/>
      <c r="AF91" s="55"/>
      <c r="AG91" s="42"/>
      <c r="AH91" s="56"/>
      <c r="AI91" s="43"/>
      <c r="AJ91" s="125"/>
      <c r="AK91" s="604"/>
      <c r="AL91" s="106"/>
      <c r="AM91" s="107"/>
      <c r="AN91" s="108"/>
      <c r="AO91" s="153"/>
      <c r="AP91" s="153"/>
      <c r="AQ91" s="106"/>
      <c r="AR91" s="109"/>
      <c r="AS91" s="110"/>
      <c r="AT91" s="96"/>
      <c r="AU91" s="111"/>
      <c r="AV91" s="98"/>
      <c r="AW91" s="112"/>
      <c r="AX91" s="99"/>
      <c r="AY91" s="143"/>
      <c r="AZ91" s="143"/>
      <c r="BA91" s="155"/>
      <c r="BB91" s="145"/>
      <c r="BC91" s="156"/>
      <c r="BD91" s="154"/>
      <c r="BE91" s="128"/>
      <c r="BF91" s="128"/>
      <c r="BG91" s="128"/>
      <c r="BH91" s="128"/>
      <c r="BI91" s="128"/>
      <c r="BJ91" s="421"/>
      <c r="BK91" s="510"/>
      <c r="BM91" s="414"/>
      <c r="BN91" s="414"/>
      <c r="BO91" s="414"/>
      <c r="BP91" s="414"/>
      <c r="CB91" s="571"/>
      <c r="CC91" s="571"/>
      <c r="CD91" s="571"/>
      <c r="CE91" s="571"/>
      <c r="CF91" s="571"/>
      <c r="CG91" s="571"/>
      <c r="CH91" s="571"/>
      <c r="CI91" s="571"/>
      <c r="CJ91" s="571"/>
      <c r="CK91" s="571"/>
      <c r="CL91" s="571"/>
      <c r="CM91" s="571"/>
      <c r="CN91" s="571"/>
      <c r="CO91" s="571"/>
      <c r="CP91" s="571"/>
      <c r="CQ91" s="571"/>
      <c r="CR91" s="571"/>
      <c r="CS91" s="571"/>
      <c r="CT91" s="571"/>
      <c r="CU91" s="571"/>
      <c r="CV91" s="571"/>
      <c r="CW91" s="571"/>
      <c r="CX91" s="571"/>
      <c r="CY91" s="571"/>
      <c r="CZ91" s="571"/>
      <c r="DA91" s="571"/>
      <c r="DB91" s="571"/>
      <c r="DC91" s="571"/>
      <c r="DD91" s="571"/>
      <c r="DE91" s="571"/>
      <c r="DF91" s="571"/>
      <c r="DG91" s="571"/>
      <c r="DH91" s="571"/>
      <c r="DI91" s="571"/>
      <c r="DJ91" s="571"/>
      <c r="DK91" s="571"/>
      <c r="DL91" s="571"/>
      <c r="DM91" s="571"/>
      <c r="DN91" s="571"/>
      <c r="DO91" s="571"/>
      <c r="DP91" s="571"/>
      <c r="DQ91" s="571"/>
      <c r="DR91" s="571"/>
      <c r="DS91" s="571"/>
      <c r="DT91" s="571"/>
      <c r="DU91" s="571"/>
      <c r="DV91" s="571"/>
      <c r="DW91" s="571"/>
      <c r="DX91" s="571"/>
      <c r="DY91" s="571"/>
    </row>
    <row r="92" spans="1:130" s="433" customFormat="1" ht="15">
      <c r="A92" s="265"/>
      <c r="B92" s="361">
        <v>6022008</v>
      </c>
      <c r="C92" s="13" t="s">
        <v>21</v>
      </c>
      <c r="D92" s="7" t="s">
        <v>11</v>
      </c>
      <c r="E92" s="49">
        <f>'Buxheti 2021'!E42</f>
        <v>2500000</v>
      </c>
      <c r="F92" s="546">
        <v>341966</v>
      </c>
      <c r="G92" s="51"/>
      <c r="H92" s="153" t="s">
        <v>398</v>
      </c>
      <c r="I92" s="1177"/>
      <c r="J92" s="604"/>
      <c r="K92" s="49"/>
      <c r="L92" s="50"/>
      <c r="M92" s="51"/>
      <c r="N92" s="52"/>
      <c r="O92" s="50"/>
      <c r="P92" s="53"/>
      <c r="Q92" s="49"/>
      <c r="R92" s="50"/>
      <c r="S92" s="51"/>
      <c r="T92" s="52"/>
      <c r="U92" s="154"/>
      <c r="V92" s="151"/>
      <c r="W92" s="153"/>
      <c r="X92" s="50"/>
      <c r="Y92" s="51"/>
      <c r="Z92" s="52"/>
      <c r="AA92" s="50"/>
      <c r="AB92" s="53"/>
      <c r="AC92" s="604"/>
      <c r="AD92" s="49"/>
      <c r="AE92" s="50"/>
      <c r="AF92" s="51"/>
      <c r="AG92" s="52"/>
      <c r="AH92" s="50"/>
      <c r="AI92" s="53"/>
      <c r="AJ92" s="126"/>
      <c r="AK92" s="605"/>
      <c r="AL92" s="112"/>
      <c r="AM92" s="111"/>
      <c r="AN92" s="98"/>
      <c r="AO92" s="145"/>
      <c r="AP92" s="145"/>
      <c r="AQ92" s="98"/>
      <c r="AR92" s="109"/>
      <c r="AS92" s="105"/>
      <c r="AT92" s="106"/>
      <c r="AU92" s="107"/>
      <c r="AV92" s="108"/>
      <c r="AW92" s="106"/>
      <c r="AX92" s="109"/>
      <c r="AY92" s="151"/>
      <c r="AZ92" s="151"/>
      <c r="BA92" s="152"/>
      <c r="BB92" s="153"/>
      <c r="BC92" s="151"/>
      <c r="BD92" s="154"/>
      <c r="BE92" s="128"/>
      <c r="BF92" s="128"/>
      <c r="BG92" s="128"/>
      <c r="BH92" s="128"/>
      <c r="BI92" s="128"/>
      <c r="BJ92" s="421"/>
      <c r="BK92" s="510"/>
      <c r="BM92" s="414"/>
      <c r="BN92" s="414"/>
      <c r="BO92" s="414"/>
      <c r="BP92" s="414"/>
      <c r="CB92" s="571"/>
      <c r="CC92" s="571"/>
      <c r="CD92" s="571"/>
      <c r="CE92" s="571"/>
      <c r="CF92" s="571"/>
      <c r="CG92" s="571"/>
      <c r="CH92" s="571"/>
      <c r="CI92" s="571"/>
      <c r="CJ92" s="571"/>
      <c r="CK92" s="571"/>
      <c r="CL92" s="571"/>
      <c r="CM92" s="571"/>
      <c r="CN92" s="571"/>
      <c r="CO92" s="571"/>
      <c r="CP92" s="571"/>
      <c r="CQ92" s="571"/>
      <c r="CR92" s="571"/>
      <c r="CS92" s="571"/>
      <c r="CT92" s="571"/>
      <c r="CU92" s="571"/>
      <c r="CV92" s="571"/>
      <c r="CW92" s="571"/>
      <c r="CX92" s="571"/>
      <c r="CY92" s="571"/>
      <c r="CZ92" s="571"/>
      <c r="DA92" s="571"/>
      <c r="DB92" s="571"/>
      <c r="DC92" s="571"/>
      <c r="DD92" s="571"/>
      <c r="DE92" s="571"/>
      <c r="DF92" s="571"/>
      <c r="DG92" s="571"/>
      <c r="DH92" s="571"/>
      <c r="DI92" s="571"/>
      <c r="DJ92" s="571"/>
      <c r="DK92" s="571"/>
      <c r="DL92" s="571"/>
      <c r="DM92" s="571"/>
      <c r="DN92" s="571"/>
      <c r="DO92" s="571"/>
      <c r="DP92" s="571"/>
      <c r="DQ92" s="571"/>
      <c r="DR92" s="571"/>
      <c r="DS92" s="571"/>
      <c r="DT92" s="571"/>
      <c r="DU92" s="571"/>
      <c r="DV92" s="571"/>
      <c r="DW92" s="571"/>
      <c r="DX92" s="571"/>
      <c r="DY92" s="571"/>
    </row>
    <row r="93" spans="1:130" s="433" customFormat="1" ht="15">
      <c r="A93" s="265"/>
      <c r="B93" s="361">
        <v>6022009</v>
      </c>
      <c r="C93" s="13" t="s">
        <v>93</v>
      </c>
      <c r="D93" s="7" t="s">
        <v>11</v>
      </c>
      <c r="E93" s="49"/>
      <c r="F93" s="546"/>
      <c r="G93" s="51"/>
      <c r="H93" s="52"/>
      <c r="I93" s="1177"/>
      <c r="J93" s="604"/>
      <c r="K93" s="49"/>
      <c r="L93" s="50"/>
      <c r="M93" s="51"/>
      <c r="N93" s="52"/>
      <c r="O93" s="50"/>
      <c r="P93" s="53"/>
      <c r="Q93" s="49"/>
      <c r="R93" s="50"/>
      <c r="S93" s="51"/>
      <c r="T93" s="52"/>
      <c r="U93" s="154"/>
      <c r="V93" s="151"/>
      <c r="W93" s="153"/>
      <c r="X93" s="50"/>
      <c r="Y93" s="51"/>
      <c r="Z93" s="52"/>
      <c r="AA93" s="50"/>
      <c r="AB93" s="53"/>
      <c r="AC93" s="604"/>
      <c r="AD93" s="49"/>
      <c r="AE93" s="50"/>
      <c r="AF93" s="51"/>
      <c r="AG93" s="52"/>
      <c r="AH93" s="50"/>
      <c r="AI93" s="53"/>
      <c r="AJ93" s="126"/>
      <c r="AK93" s="605"/>
      <c r="AL93" s="112"/>
      <c r="AM93" s="111"/>
      <c r="AN93" s="98"/>
      <c r="AO93" s="145"/>
      <c r="AP93" s="145"/>
      <c r="AQ93" s="98"/>
      <c r="AR93" s="99"/>
      <c r="AS93" s="105"/>
      <c r="AT93" s="106"/>
      <c r="AU93" s="107"/>
      <c r="AV93" s="108"/>
      <c r="AW93" s="106"/>
      <c r="AX93" s="109"/>
      <c r="AY93" s="151"/>
      <c r="AZ93" s="151"/>
      <c r="BA93" s="152"/>
      <c r="BB93" s="153"/>
      <c r="BC93" s="151"/>
      <c r="BD93" s="154"/>
      <c r="BE93" s="128"/>
      <c r="BF93" s="128"/>
      <c r="BG93" s="128"/>
      <c r="BH93" s="128"/>
      <c r="BI93" s="128"/>
      <c r="BJ93" s="421"/>
      <c r="BK93" s="510"/>
      <c r="BM93" s="414"/>
      <c r="BN93" s="414"/>
      <c r="BO93" s="414"/>
      <c r="BP93" s="414"/>
      <c r="CB93" s="571"/>
      <c r="CC93" s="571"/>
      <c r="CD93" s="571"/>
      <c r="CE93" s="571"/>
      <c r="CF93" s="571"/>
      <c r="CG93" s="571"/>
      <c r="CH93" s="571"/>
      <c r="CI93" s="571"/>
      <c r="CJ93" s="571"/>
      <c r="CK93" s="571"/>
      <c r="CL93" s="571"/>
      <c r="CM93" s="571"/>
      <c r="CN93" s="571"/>
      <c r="CO93" s="571"/>
      <c r="CP93" s="571"/>
      <c r="CQ93" s="571"/>
      <c r="CR93" s="571"/>
      <c r="CS93" s="571"/>
      <c r="CT93" s="571"/>
      <c r="CU93" s="571"/>
      <c r="CV93" s="571"/>
      <c r="CW93" s="571"/>
      <c r="CX93" s="571"/>
      <c r="CY93" s="571"/>
      <c r="CZ93" s="571"/>
      <c r="DA93" s="571"/>
      <c r="DB93" s="571"/>
      <c r="DC93" s="571"/>
      <c r="DD93" s="571"/>
      <c r="DE93" s="571"/>
      <c r="DF93" s="571"/>
      <c r="DG93" s="571"/>
      <c r="DH93" s="571"/>
      <c r="DI93" s="571"/>
      <c r="DJ93" s="571"/>
      <c r="DK93" s="571"/>
      <c r="DL93" s="571"/>
      <c r="DM93" s="571"/>
      <c r="DN93" s="571"/>
      <c r="DO93" s="571"/>
      <c r="DP93" s="571"/>
      <c r="DQ93" s="571"/>
      <c r="DR93" s="571"/>
      <c r="DS93" s="571"/>
      <c r="DT93" s="571"/>
      <c r="DU93" s="571"/>
      <c r="DV93" s="571"/>
      <c r="DW93" s="571"/>
      <c r="DX93" s="571"/>
      <c r="DY93" s="571"/>
    </row>
    <row r="94" spans="1:130" s="433" customFormat="1" ht="15">
      <c r="A94" s="265"/>
      <c r="B94" s="361">
        <v>6022010</v>
      </c>
      <c r="C94" s="13" t="s">
        <v>22</v>
      </c>
      <c r="D94" s="7" t="s">
        <v>11</v>
      </c>
      <c r="E94" s="49"/>
      <c r="F94" s="546"/>
      <c r="G94" s="51"/>
      <c r="H94" s="52"/>
      <c r="I94" s="1177"/>
      <c r="J94" s="604"/>
      <c r="K94" s="49"/>
      <c r="L94" s="50"/>
      <c r="M94" s="51"/>
      <c r="N94" s="52"/>
      <c r="O94" s="50"/>
      <c r="P94" s="53"/>
      <c r="Q94" s="49"/>
      <c r="R94" s="50"/>
      <c r="S94" s="51"/>
      <c r="T94" s="52"/>
      <c r="U94" s="154"/>
      <c r="V94" s="151"/>
      <c r="W94" s="153"/>
      <c r="X94" s="50"/>
      <c r="Y94" s="51"/>
      <c r="Z94" s="52"/>
      <c r="AA94" s="50"/>
      <c r="AB94" s="53"/>
      <c r="AC94" s="604"/>
      <c r="AD94" s="49"/>
      <c r="AE94" s="50"/>
      <c r="AF94" s="51"/>
      <c r="AG94" s="52"/>
      <c r="AH94" s="50"/>
      <c r="AI94" s="53"/>
      <c r="AJ94" s="105"/>
      <c r="AK94" s="153"/>
      <c r="AL94" s="106"/>
      <c r="AM94" s="107"/>
      <c r="AN94" s="108"/>
      <c r="AO94" s="153"/>
      <c r="AP94" s="153"/>
      <c r="AQ94" s="106"/>
      <c r="AR94" s="109"/>
      <c r="AS94" s="105"/>
      <c r="AT94" s="106"/>
      <c r="AU94" s="107"/>
      <c r="AV94" s="108"/>
      <c r="AW94" s="106"/>
      <c r="AX94" s="109"/>
      <c r="AY94" s="151"/>
      <c r="AZ94" s="151"/>
      <c r="BA94" s="152"/>
      <c r="BB94" s="153"/>
      <c r="BC94" s="151"/>
      <c r="BD94" s="154"/>
      <c r="BE94" s="128"/>
      <c r="BF94" s="128"/>
      <c r="BG94" s="128"/>
      <c r="BH94" s="128"/>
      <c r="BI94" s="128"/>
      <c r="BJ94" s="421"/>
      <c r="BK94" s="510"/>
      <c r="BM94" s="414"/>
      <c r="BN94" s="414"/>
      <c r="BO94" s="414"/>
      <c r="BP94" s="414"/>
      <c r="CB94" s="571"/>
      <c r="CC94" s="571"/>
      <c r="CD94" s="571"/>
      <c r="CE94" s="571"/>
      <c r="CF94" s="571"/>
      <c r="CG94" s="571"/>
      <c r="CH94" s="571"/>
      <c r="CI94" s="571"/>
      <c r="CJ94" s="571"/>
      <c r="CK94" s="571"/>
      <c r="CL94" s="571"/>
      <c r="CM94" s="571"/>
      <c r="CN94" s="571"/>
      <c r="CO94" s="571"/>
      <c r="CP94" s="571"/>
      <c r="CQ94" s="571"/>
      <c r="CR94" s="571"/>
      <c r="CS94" s="571"/>
      <c r="CT94" s="571"/>
      <c r="CU94" s="571"/>
      <c r="CV94" s="571"/>
      <c r="CW94" s="571"/>
      <c r="CX94" s="571"/>
      <c r="CY94" s="571"/>
      <c r="CZ94" s="571"/>
      <c r="DA94" s="571"/>
      <c r="DB94" s="571"/>
      <c r="DC94" s="571"/>
      <c r="DD94" s="571"/>
      <c r="DE94" s="571"/>
      <c r="DF94" s="571"/>
      <c r="DG94" s="571"/>
      <c r="DH94" s="571"/>
      <c r="DI94" s="571"/>
      <c r="DJ94" s="571"/>
      <c r="DK94" s="571"/>
      <c r="DL94" s="571"/>
      <c r="DM94" s="571"/>
      <c r="DN94" s="571"/>
      <c r="DO94" s="571"/>
      <c r="DP94" s="571"/>
      <c r="DQ94" s="571"/>
      <c r="DR94" s="571"/>
      <c r="DS94" s="571"/>
      <c r="DT94" s="571"/>
      <c r="DU94" s="571"/>
      <c r="DV94" s="571"/>
      <c r="DW94" s="571"/>
      <c r="DX94" s="571"/>
      <c r="DY94" s="571"/>
    </row>
    <row r="95" spans="1:130" s="435" customFormat="1" ht="15">
      <c r="A95" s="369"/>
      <c r="B95" s="361">
        <v>6022011</v>
      </c>
      <c r="C95" s="13" t="s">
        <v>23</v>
      </c>
      <c r="D95" s="7" t="s">
        <v>11</v>
      </c>
      <c r="E95" s="49"/>
      <c r="F95" s="546"/>
      <c r="G95" s="51"/>
      <c r="H95" s="52"/>
      <c r="I95" s="1177"/>
      <c r="J95" s="604"/>
      <c r="K95" s="49"/>
      <c r="L95" s="50"/>
      <c r="M95" s="51"/>
      <c r="N95" s="52"/>
      <c r="O95" s="50"/>
      <c r="P95" s="53"/>
      <c r="Q95" s="49"/>
      <c r="R95" s="50"/>
      <c r="S95" s="51"/>
      <c r="T95" s="52"/>
      <c r="U95" s="154"/>
      <c r="V95" s="151"/>
      <c r="W95" s="153"/>
      <c r="X95" s="50"/>
      <c r="Y95" s="51"/>
      <c r="Z95" s="52"/>
      <c r="AA95" s="50"/>
      <c r="AB95" s="53"/>
      <c r="AC95" s="604"/>
      <c r="AD95" s="49"/>
      <c r="AE95" s="50"/>
      <c r="AF95" s="51"/>
      <c r="AG95" s="52"/>
      <c r="AH95" s="50"/>
      <c r="AI95" s="53"/>
      <c r="AJ95" s="105"/>
      <c r="AK95" s="153"/>
      <c r="AL95" s="106"/>
      <c r="AM95" s="107"/>
      <c r="AN95" s="108"/>
      <c r="AO95" s="153"/>
      <c r="AP95" s="153"/>
      <c r="AQ95" s="106"/>
      <c r="AR95" s="109"/>
      <c r="AS95" s="105"/>
      <c r="AT95" s="106"/>
      <c r="AU95" s="107"/>
      <c r="AV95" s="108"/>
      <c r="AW95" s="106"/>
      <c r="AX95" s="109"/>
      <c r="AY95" s="151"/>
      <c r="AZ95" s="151"/>
      <c r="BA95" s="152"/>
      <c r="BB95" s="153"/>
      <c r="BC95" s="151"/>
      <c r="BD95" s="412"/>
      <c r="BE95" s="413"/>
      <c r="BF95" s="413"/>
      <c r="BG95" s="413"/>
      <c r="BH95" s="413"/>
      <c r="BI95" s="413"/>
      <c r="BJ95" s="432"/>
      <c r="BK95" s="512"/>
      <c r="BM95" s="414"/>
      <c r="BN95" s="414"/>
      <c r="BO95" s="414"/>
      <c r="BP95" s="414"/>
      <c r="CB95" s="1027"/>
      <c r="CC95" s="1027"/>
      <c r="CD95" s="1027"/>
      <c r="CE95" s="1027"/>
      <c r="CF95" s="1027"/>
      <c r="CG95" s="1027"/>
      <c r="CH95" s="1027"/>
      <c r="CI95" s="1027"/>
      <c r="CJ95" s="1027"/>
      <c r="CK95" s="1027"/>
      <c r="CL95" s="1027"/>
      <c r="CM95" s="1027"/>
      <c r="CN95" s="1027"/>
      <c r="CO95" s="1027"/>
      <c r="CP95" s="1027"/>
      <c r="CQ95" s="1027"/>
      <c r="CR95" s="1027"/>
      <c r="CS95" s="1027"/>
      <c r="CT95" s="1027"/>
      <c r="CU95" s="1027"/>
      <c r="CV95" s="1027"/>
      <c r="CW95" s="1027"/>
      <c r="CX95" s="1027"/>
      <c r="CY95" s="1027"/>
      <c r="CZ95" s="1027"/>
      <c r="DA95" s="1027"/>
      <c r="DB95" s="1027"/>
      <c r="DC95" s="1027"/>
      <c r="DD95" s="1027"/>
      <c r="DE95" s="1027"/>
      <c r="DF95" s="1027"/>
      <c r="DG95" s="1027"/>
      <c r="DH95" s="1027"/>
      <c r="DI95" s="1027"/>
      <c r="DJ95" s="1027"/>
      <c r="DK95" s="1027"/>
      <c r="DL95" s="1027"/>
      <c r="DM95" s="1027"/>
      <c r="DN95" s="1027"/>
      <c r="DO95" s="1027"/>
      <c r="DP95" s="1027"/>
      <c r="DQ95" s="1027"/>
      <c r="DR95" s="1027"/>
      <c r="DS95" s="1027"/>
      <c r="DT95" s="1027"/>
      <c r="DU95" s="1027"/>
      <c r="DV95" s="1027"/>
      <c r="DW95" s="1027"/>
      <c r="DX95" s="1027"/>
      <c r="DY95" s="1027"/>
    </row>
    <row r="96" spans="1:130" s="433" customFormat="1" ht="15">
      <c r="A96" s="265"/>
      <c r="B96" s="361">
        <v>6022099</v>
      </c>
      <c r="C96" s="13" t="s">
        <v>24</v>
      </c>
      <c r="D96" s="7" t="s">
        <v>11</v>
      </c>
      <c r="E96" s="49">
        <f>'Buxheti 2021'!E46</f>
        <v>300000</v>
      </c>
      <c r="F96" s="546"/>
      <c r="G96" s="51"/>
      <c r="H96" s="153"/>
      <c r="I96" s="1177"/>
      <c r="J96" s="604"/>
      <c r="K96" s="49"/>
      <c r="L96" s="50"/>
      <c r="M96" s="51"/>
      <c r="N96" s="52"/>
      <c r="O96" s="50"/>
      <c r="P96" s="53"/>
      <c r="Q96" s="49"/>
      <c r="R96" s="50"/>
      <c r="S96" s="51"/>
      <c r="T96" s="52"/>
      <c r="U96" s="154"/>
      <c r="V96" s="151"/>
      <c r="W96" s="153"/>
      <c r="X96" s="50"/>
      <c r="Y96" s="51"/>
      <c r="Z96" s="52"/>
      <c r="AA96" s="50"/>
      <c r="AB96" s="53"/>
      <c r="AC96" s="604"/>
      <c r="AD96" s="49"/>
      <c r="AE96" s="50"/>
      <c r="AF96" s="51"/>
      <c r="AG96" s="52"/>
      <c r="AH96" s="50"/>
      <c r="AI96" s="53"/>
      <c r="AJ96" s="105"/>
      <c r="AK96" s="105"/>
      <c r="AL96" s="105"/>
      <c r="AM96" s="107"/>
      <c r="AN96" s="108"/>
      <c r="AO96" s="153"/>
      <c r="AP96" s="153"/>
      <c r="AQ96" s="106"/>
      <c r="AR96" s="109"/>
      <c r="AS96" s="105"/>
      <c r="AT96" s="106"/>
      <c r="AU96" s="107"/>
      <c r="AV96" s="108"/>
      <c r="AW96" s="106"/>
      <c r="AX96" s="109"/>
      <c r="AY96" s="151"/>
      <c r="AZ96" s="151"/>
      <c r="BA96" s="152"/>
      <c r="BB96" s="153"/>
      <c r="BC96" s="151"/>
      <c r="BD96" s="425"/>
      <c r="BE96" s="413"/>
      <c r="BF96" s="413"/>
      <c r="BG96" s="413"/>
      <c r="BH96" s="413"/>
      <c r="BI96" s="413"/>
      <c r="BJ96" s="432"/>
      <c r="BK96" s="512"/>
      <c r="BM96" s="414"/>
      <c r="BN96" s="414"/>
      <c r="BO96" s="414"/>
      <c r="BP96" s="414"/>
      <c r="CB96" s="571"/>
      <c r="CC96" s="571"/>
      <c r="CD96" s="571"/>
      <c r="CE96" s="571"/>
      <c r="CF96" s="571"/>
      <c r="CG96" s="571"/>
      <c r="CH96" s="571"/>
      <c r="CI96" s="571"/>
      <c r="CJ96" s="571"/>
      <c r="CK96" s="571"/>
      <c r="CL96" s="571"/>
      <c r="CM96" s="571"/>
      <c r="CN96" s="571"/>
      <c r="CO96" s="571"/>
      <c r="CP96" s="571"/>
      <c r="CQ96" s="571"/>
      <c r="CR96" s="571"/>
      <c r="CS96" s="571"/>
      <c r="CT96" s="571"/>
      <c r="CU96" s="571"/>
      <c r="CV96" s="571"/>
      <c r="CW96" s="571"/>
      <c r="CX96" s="571"/>
      <c r="CY96" s="571"/>
      <c r="CZ96" s="571"/>
      <c r="DA96" s="571"/>
      <c r="DB96" s="571"/>
      <c r="DC96" s="571"/>
      <c r="DD96" s="571"/>
      <c r="DE96" s="571"/>
      <c r="DF96" s="571"/>
      <c r="DG96" s="571"/>
      <c r="DH96" s="571"/>
      <c r="DI96" s="571"/>
      <c r="DJ96" s="571"/>
      <c r="DK96" s="571"/>
      <c r="DL96" s="571"/>
      <c r="DM96" s="571"/>
      <c r="DN96" s="571"/>
      <c r="DO96" s="571"/>
      <c r="DP96" s="571"/>
      <c r="DQ96" s="571"/>
      <c r="DR96" s="571"/>
      <c r="DS96" s="571"/>
      <c r="DT96" s="571"/>
      <c r="DU96" s="571"/>
      <c r="DV96" s="571"/>
      <c r="DW96" s="571"/>
      <c r="DX96" s="571"/>
      <c r="DY96" s="571"/>
      <c r="DZ96" s="1241">
        <f>F203+F204+F205+F206+F207+F316+F317+F318+F319+F320+F321+F322+F323+F324+F325+F326+F327+F328+F444+F445+F446+F447+F448+F449+F450+F451+F452+F570+F571+F572</f>
        <v>693000</v>
      </c>
    </row>
    <row r="97" spans="1:130" s="433" customFormat="1" ht="15">
      <c r="A97" s="265"/>
      <c r="B97" s="359" t="s">
        <v>56</v>
      </c>
      <c r="C97" s="14" t="s">
        <v>57</v>
      </c>
      <c r="D97" s="25" t="s">
        <v>11</v>
      </c>
      <c r="E97" s="44">
        <f t="shared" ref="E97:G97" si="1">SUM(E98:E101)</f>
        <v>1100000</v>
      </c>
      <c r="F97" s="45">
        <f>F98+F99+F100+F101</f>
        <v>17689</v>
      </c>
      <c r="G97" s="46">
        <f t="shared" si="1"/>
        <v>0</v>
      </c>
      <c r="H97" s="47"/>
      <c r="I97" s="1176"/>
      <c r="J97" s="609"/>
      <c r="K97" s="44"/>
      <c r="L97" s="45"/>
      <c r="M97" s="46"/>
      <c r="N97" s="47"/>
      <c r="O97" s="45"/>
      <c r="P97" s="48"/>
      <c r="Q97" s="44"/>
      <c r="R97" s="45"/>
      <c r="S97" s="46"/>
      <c r="T97" s="47"/>
      <c r="U97" s="150"/>
      <c r="V97" s="147"/>
      <c r="W97" s="149"/>
      <c r="X97" s="45"/>
      <c r="Y97" s="46"/>
      <c r="Z97" s="47"/>
      <c r="AA97" s="45"/>
      <c r="AB97" s="48"/>
      <c r="AC97" s="609"/>
      <c r="AD97" s="44"/>
      <c r="AE97" s="45"/>
      <c r="AF97" s="46"/>
      <c r="AG97" s="47"/>
      <c r="AH97" s="45"/>
      <c r="AI97" s="48"/>
      <c r="AJ97" s="104"/>
      <c r="AK97" s="150"/>
      <c r="AL97" s="104"/>
      <c r="AM97" s="104"/>
      <c r="AN97" s="104"/>
      <c r="AO97" s="150"/>
      <c r="AP97" s="150"/>
      <c r="AQ97" s="104"/>
      <c r="AR97" s="104"/>
      <c r="AS97" s="100"/>
      <c r="AT97" s="101"/>
      <c r="AU97" s="102"/>
      <c r="AV97" s="103"/>
      <c r="AW97" s="101"/>
      <c r="AX97" s="104"/>
      <c r="AY97" s="147"/>
      <c r="AZ97" s="147"/>
      <c r="BA97" s="148"/>
      <c r="BB97" s="149"/>
      <c r="BC97" s="147"/>
      <c r="BD97" s="426"/>
      <c r="BE97" s="129"/>
      <c r="BF97" s="129"/>
      <c r="BG97" s="129"/>
      <c r="BH97" s="129"/>
      <c r="BI97" s="129"/>
      <c r="BJ97" s="430"/>
      <c r="BK97" s="509"/>
      <c r="BM97" s="414"/>
      <c r="BN97" s="414"/>
      <c r="BO97" s="414"/>
      <c r="BP97" s="414"/>
      <c r="CB97" s="571"/>
      <c r="CC97" s="571"/>
      <c r="CD97" s="571"/>
      <c r="CE97" s="571"/>
      <c r="CF97" s="571"/>
      <c r="CG97" s="571"/>
      <c r="CH97" s="571"/>
      <c r="CI97" s="571"/>
      <c r="CJ97" s="571"/>
      <c r="CK97" s="571"/>
      <c r="CL97" s="571"/>
      <c r="CM97" s="571"/>
      <c r="CN97" s="571"/>
      <c r="CO97" s="571"/>
      <c r="CP97" s="571"/>
      <c r="CQ97" s="571"/>
      <c r="CR97" s="571"/>
      <c r="CS97" s="571"/>
      <c r="CT97" s="571"/>
      <c r="CU97" s="571"/>
      <c r="CV97" s="571"/>
      <c r="CW97" s="571"/>
      <c r="CX97" s="571"/>
      <c r="CY97" s="571"/>
      <c r="CZ97" s="571"/>
      <c r="DA97" s="571"/>
      <c r="DB97" s="571"/>
      <c r="DC97" s="571"/>
      <c r="DD97" s="571"/>
      <c r="DE97" s="571"/>
      <c r="DF97" s="571"/>
      <c r="DG97" s="571"/>
      <c r="DH97" s="571"/>
      <c r="DI97" s="571"/>
      <c r="DJ97" s="571"/>
      <c r="DK97" s="571"/>
      <c r="DL97" s="571"/>
      <c r="DM97" s="571"/>
      <c r="DN97" s="571"/>
      <c r="DO97" s="571"/>
      <c r="DP97" s="571"/>
      <c r="DQ97" s="571"/>
      <c r="DR97" s="571"/>
      <c r="DS97" s="571"/>
      <c r="DT97" s="571"/>
      <c r="DU97" s="571"/>
      <c r="DV97" s="571"/>
      <c r="DW97" s="571"/>
      <c r="DX97" s="571"/>
      <c r="DY97" s="571"/>
    </row>
    <row r="98" spans="1:130" s="433" customFormat="1" ht="15">
      <c r="A98" s="265"/>
      <c r="B98" s="361">
        <v>60231</v>
      </c>
      <c r="C98" s="15" t="s">
        <v>25</v>
      </c>
      <c r="D98" s="7" t="s">
        <v>11</v>
      </c>
      <c r="E98" s="49">
        <f>'Buxheti 2021'!E49</f>
        <v>800000</v>
      </c>
      <c r="F98" s="547"/>
      <c r="G98" s="51"/>
      <c r="H98" s="158"/>
      <c r="I98" s="1177"/>
      <c r="J98" s="655"/>
      <c r="K98" s="49"/>
      <c r="L98" s="57"/>
      <c r="M98" s="51"/>
      <c r="N98" s="58"/>
      <c r="O98" s="50"/>
      <c r="P98" s="59"/>
      <c r="Q98" s="49"/>
      <c r="R98" s="57"/>
      <c r="S98" s="51"/>
      <c r="T98" s="58"/>
      <c r="U98" s="154"/>
      <c r="V98" s="157"/>
      <c r="W98" s="153"/>
      <c r="X98" s="57"/>
      <c r="Y98" s="51"/>
      <c r="Z98" s="58"/>
      <c r="AA98" s="50"/>
      <c r="AB98" s="59"/>
      <c r="AC98" s="655"/>
      <c r="AD98" s="49"/>
      <c r="AE98" s="57"/>
      <c r="AF98" s="51"/>
      <c r="AG98" s="58"/>
      <c r="AH98" s="50"/>
      <c r="AI98" s="59"/>
      <c r="AJ98" s="105"/>
      <c r="AK98" s="105"/>
      <c r="AL98" s="105"/>
      <c r="AM98" s="107"/>
      <c r="AN98" s="114"/>
      <c r="AO98" s="158"/>
      <c r="AP98" s="158"/>
      <c r="AQ98" s="106"/>
      <c r="AR98" s="115"/>
      <c r="AS98" s="105"/>
      <c r="AT98" s="113"/>
      <c r="AU98" s="107"/>
      <c r="AV98" s="114"/>
      <c r="AW98" s="106"/>
      <c r="AX98" s="115"/>
      <c r="AY98" s="157"/>
      <c r="AZ98" s="157"/>
      <c r="BA98" s="152"/>
      <c r="BB98" s="158"/>
      <c r="BC98" s="151"/>
      <c r="BD98" s="425"/>
      <c r="BE98" s="413"/>
      <c r="BF98" s="413"/>
      <c r="BG98" s="413"/>
      <c r="BH98" s="413"/>
      <c r="BI98" s="413"/>
      <c r="BJ98" s="432"/>
      <c r="BK98" s="512"/>
      <c r="BM98" s="414"/>
      <c r="BN98" s="414"/>
      <c r="BO98" s="414"/>
      <c r="BP98" s="414"/>
      <c r="CB98" s="571"/>
      <c r="CC98" s="571"/>
      <c r="CD98" s="571"/>
      <c r="CE98" s="571"/>
      <c r="CF98" s="571"/>
      <c r="CG98" s="571"/>
      <c r="CH98" s="571"/>
      <c r="CI98" s="571"/>
      <c r="CJ98" s="571"/>
      <c r="CK98" s="571"/>
      <c r="CL98" s="571"/>
      <c r="CM98" s="571"/>
      <c r="CN98" s="571"/>
      <c r="CO98" s="571"/>
      <c r="CP98" s="571"/>
      <c r="CQ98" s="571"/>
      <c r="CR98" s="571"/>
      <c r="CS98" s="571"/>
      <c r="CT98" s="571"/>
      <c r="CU98" s="571"/>
      <c r="CV98" s="571"/>
      <c r="CW98" s="571"/>
      <c r="CX98" s="571"/>
      <c r="CY98" s="571"/>
      <c r="CZ98" s="571"/>
      <c r="DA98" s="571"/>
      <c r="DB98" s="571"/>
      <c r="DC98" s="571"/>
      <c r="DD98" s="571"/>
      <c r="DE98" s="571"/>
      <c r="DF98" s="571"/>
      <c r="DG98" s="571"/>
      <c r="DH98" s="571"/>
      <c r="DI98" s="571"/>
      <c r="DJ98" s="571"/>
      <c r="DK98" s="571"/>
      <c r="DL98" s="571"/>
      <c r="DM98" s="571"/>
      <c r="DN98" s="571"/>
      <c r="DO98" s="571"/>
      <c r="DP98" s="571"/>
      <c r="DQ98" s="571"/>
      <c r="DR98" s="571"/>
      <c r="DS98" s="571"/>
      <c r="DT98" s="571"/>
      <c r="DU98" s="571"/>
      <c r="DV98" s="571"/>
      <c r="DW98" s="571"/>
      <c r="DX98" s="571"/>
      <c r="DY98" s="571"/>
    </row>
    <row r="99" spans="1:130" s="433" customFormat="1" ht="15">
      <c r="A99" s="265"/>
      <c r="B99" s="361">
        <v>60232</v>
      </c>
      <c r="C99" s="15" t="s">
        <v>26</v>
      </c>
      <c r="D99" s="7" t="s">
        <v>11</v>
      </c>
      <c r="E99" s="49">
        <f>'Buxheti 2021'!E50</f>
        <v>100000</v>
      </c>
      <c r="F99" s="547"/>
      <c r="G99" s="51"/>
      <c r="H99" s="58"/>
      <c r="I99" s="1177"/>
      <c r="J99" s="655"/>
      <c r="K99" s="49"/>
      <c r="L99" s="57"/>
      <c r="M99" s="51"/>
      <c r="N99" s="58"/>
      <c r="O99" s="50"/>
      <c r="P99" s="59"/>
      <c r="Q99" s="49"/>
      <c r="R99" s="57"/>
      <c r="S99" s="51"/>
      <c r="T99" s="58"/>
      <c r="U99" s="154"/>
      <c r="V99" s="157"/>
      <c r="W99" s="153"/>
      <c r="X99" s="57"/>
      <c r="Y99" s="51"/>
      <c r="Z99" s="58"/>
      <c r="AA99" s="50"/>
      <c r="AB99" s="59"/>
      <c r="AC99" s="655"/>
      <c r="AD99" s="49"/>
      <c r="AE99" s="57"/>
      <c r="AF99" s="51"/>
      <c r="AG99" s="58"/>
      <c r="AH99" s="50"/>
      <c r="AI99" s="59"/>
      <c r="AJ99" s="105"/>
      <c r="AK99" s="153"/>
      <c r="AL99" s="113"/>
      <c r="AM99" s="107"/>
      <c r="AN99" s="114"/>
      <c r="AO99" s="158"/>
      <c r="AP99" s="158"/>
      <c r="AQ99" s="106"/>
      <c r="AR99" s="115"/>
      <c r="AS99" s="105"/>
      <c r="AT99" s="113"/>
      <c r="AU99" s="107"/>
      <c r="AV99" s="114"/>
      <c r="AW99" s="106"/>
      <c r="AX99" s="115"/>
      <c r="AY99" s="157"/>
      <c r="AZ99" s="157"/>
      <c r="BA99" s="152"/>
      <c r="BB99" s="158"/>
      <c r="BC99" s="151"/>
      <c r="BD99" s="425"/>
      <c r="BE99" s="413"/>
      <c r="BF99" s="413"/>
      <c r="BG99" s="413"/>
      <c r="BH99" s="413"/>
      <c r="BI99" s="413"/>
      <c r="BJ99" s="432"/>
      <c r="BK99" s="512"/>
      <c r="BM99" s="414"/>
      <c r="BN99" s="414"/>
      <c r="BO99" s="414"/>
      <c r="BP99" s="414"/>
      <c r="CB99" s="571"/>
      <c r="CC99" s="571"/>
      <c r="CD99" s="571"/>
      <c r="CE99" s="571"/>
      <c r="CF99" s="571"/>
      <c r="CG99" s="571"/>
      <c r="CH99" s="571"/>
      <c r="CI99" s="571"/>
      <c r="CJ99" s="571"/>
      <c r="CK99" s="571"/>
      <c r="CL99" s="571"/>
      <c r="CM99" s="571"/>
      <c r="CN99" s="571"/>
      <c r="CO99" s="571"/>
      <c r="CP99" s="571"/>
      <c r="CQ99" s="571"/>
      <c r="CR99" s="571"/>
      <c r="CS99" s="571"/>
      <c r="CT99" s="571"/>
      <c r="CU99" s="571"/>
      <c r="CV99" s="571"/>
      <c r="CW99" s="571"/>
      <c r="CX99" s="571"/>
      <c r="CY99" s="571"/>
      <c r="CZ99" s="571"/>
      <c r="DA99" s="571"/>
      <c r="DB99" s="571"/>
      <c r="DC99" s="571"/>
      <c r="DD99" s="571"/>
      <c r="DE99" s="571"/>
      <c r="DF99" s="571"/>
      <c r="DG99" s="571"/>
      <c r="DH99" s="571"/>
      <c r="DI99" s="571"/>
      <c r="DJ99" s="571"/>
      <c r="DK99" s="571"/>
      <c r="DL99" s="571"/>
      <c r="DM99" s="571"/>
      <c r="DN99" s="571"/>
      <c r="DO99" s="571"/>
      <c r="DP99" s="571"/>
      <c r="DQ99" s="571"/>
      <c r="DR99" s="571"/>
      <c r="DS99" s="571"/>
      <c r="DT99" s="571"/>
      <c r="DU99" s="571"/>
      <c r="DV99" s="571"/>
      <c r="DW99" s="571"/>
      <c r="DX99" s="571"/>
      <c r="DY99" s="571"/>
      <c r="DZ99" s="1241">
        <f>F202+F315+F443+F569</f>
        <v>814000</v>
      </c>
    </row>
    <row r="100" spans="1:130" s="435" customFormat="1" ht="15">
      <c r="A100" s="369"/>
      <c r="B100" s="361">
        <v>60233</v>
      </c>
      <c r="C100" s="15" t="s">
        <v>27</v>
      </c>
      <c r="D100" s="7" t="s">
        <v>11</v>
      </c>
      <c r="E100" s="49">
        <f>'Buxheti 2021'!E51</f>
        <v>100000</v>
      </c>
      <c r="F100" s="547"/>
      <c r="G100" s="51"/>
      <c r="H100" s="58"/>
      <c r="I100" s="1177"/>
      <c r="J100" s="655"/>
      <c r="K100" s="49"/>
      <c r="L100" s="57"/>
      <c r="M100" s="51"/>
      <c r="N100" s="58"/>
      <c r="O100" s="50"/>
      <c r="P100" s="59"/>
      <c r="Q100" s="49"/>
      <c r="R100" s="57"/>
      <c r="S100" s="51"/>
      <c r="T100" s="58"/>
      <c r="U100" s="154"/>
      <c r="V100" s="157"/>
      <c r="W100" s="153"/>
      <c r="X100" s="57"/>
      <c r="Y100" s="51"/>
      <c r="Z100" s="58"/>
      <c r="AA100" s="50"/>
      <c r="AB100" s="59"/>
      <c r="AC100" s="655"/>
      <c r="AD100" s="49"/>
      <c r="AE100" s="57"/>
      <c r="AF100" s="51"/>
      <c r="AG100" s="58"/>
      <c r="AH100" s="50"/>
      <c r="AI100" s="59"/>
      <c r="AJ100" s="105"/>
      <c r="AK100" s="153"/>
      <c r="AL100" s="113"/>
      <c r="AM100" s="107"/>
      <c r="AN100" s="114"/>
      <c r="AO100" s="158"/>
      <c r="AP100" s="158"/>
      <c r="AQ100" s="106"/>
      <c r="AR100" s="115"/>
      <c r="AS100" s="105"/>
      <c r="AT100" s="113"/>
      <c r="AU100" s="107"/>
      <c r="AV100" s="114"/>
      <c r="AW100" s="106"/>
      <c r="AX100" s="115"/>
      <c r="AY100" s="157"/>
      <c r="AZ100" s="157"/>
      <c r="BA100" s="152"/>
      <c r="BB100" s="158"/>
      <c r="BC100" s="151"/>
      <c r="BD100" s="412"/>
      <c r="BE100" s="413"/>
      <c r="BF100" s="413"/>
      <c r="BG100" s="413"/>
      <c r="BH100" s="413"/>
      <c r="BI100" s="413"/>
      <c r="BJ100" s="432"/>
      <c r="BK100" s="512"/>
      <c r="BM100" s="414"/>
      <c r="BN100" s="414"/>
      <c r="BO100" s="414"/>
      <c r="BP100" s="414"/>
      <c r="CB100" s="1027"/>
      <c r="CC100" s="1027"/>
      <c r="CD100" s="1027"/>
      <c r="CE100" s="1027"/>
      <c r="CF100" s="1027"/>
      <c r="CG100" s="1027"/>
      <c r="CH100" s="1027"/>
      <c r="CI100" s="1027"/>
      <c r="CJ100" s="1027"/>
      <c r="CK100" s="1027"/>
      <c r="CL100" s="1027"/>
      <c r="CM100" s="1027"/>
      <c r="CN100" s="1027"/>
      <c r="CO100" s="1027"/>
      <c r="CP100" s="1027"/>
      <c r="CQ100" s="1027"/>
      <c r="CR100" s="1027"/>
      <c r="CS100" s="1027"/>
      <c r="CT100" s="1027"/>
      <c r="CU100" s="1027"/>
      <c r="CV100" s="1027"/>
      <c r="CW100" s="1027"/>
      <c r="CX100" s="1027"/>
      <c r="CY100" s="1027"/>
      <c r="CZ100" s="1027"/>
      <c r="DA100" s="1027"/>
      <c r="DB100" s="1027"/>
      <c r="DC100" s="1027"/>
      <c r="DD100" s="1027"/>
      <c r="DE100" s="1027"/>
      <c r="DF100" s="1027"/>
      <c r="DG100" s="1027"/>
      <c r="DH100" s="1027"/>
      <c r="DI100" s="1027"/>
      <c r="DJ100" s="1027"/>
      <c r="DK100" s="1027"/>
      <c r="DL100" s="1027"/>
      <c r="DM100" s="1027"/>
      <c r="DN100" s="1027"/>
      <c r="DO100" s="1027"/>
      <c r="DP100" s="1027"/>
      <c r="DQ100" s="1027"/>
      <c r="DR100" s="1027"/>
      <c r="DS100" s="1027"/>
      <c r="DT100" s="1027"/>
      <c r="DU100" s="1027"/>
      <c r="DV100" s="1027"/>
      <c r="DW100" s="1027"/>
      <c r="DX100" s="1027"/>
      <c r="DY100" s="1027"/>
    </row>
    <row r="101" spans="1:130" s="433" customFormat="1" ht="15">
      <c r="A101" s="265">
        <v>10</v>
      </c>
      <c r="B101" s="361">
        <v>60239</v>
      </c>
      <c r="C101" s="15" t="s">
        <v>28</v>
      </c>
      <c r="D101" s="7" t="s">
        <v>11</v>
      </c>
      <c r="E101" s="49">
        <f>'Buxheti 2021'!E52</f>
        <v>100000</v>
      </c>
      <c r="F101" s="546">
        <v>17689</v>
      </c>
      <c r="G101" s="152"/>
      <c r="H101" s="153" t="s">
        <v>398</v>
      </c>
      <c r="I101" s="1177"/>
      <c r="J101" s="655"/>
      <c r="K101" s="49"/>
      <c r="L101" s="57"/>
      <c r="M101" s="51"/>
      <c r="N101" s="58"/>
      <c r="O101" s="50"/>
      <c r="P101" s="59"/>
      <c r="Q101" s="49"/>
      <c r="R101" s="57"/>
      <c r="S101" s="51"/>
      <c r="T101" s="58"/>
      <c r="U101" s="154"/>
      <c r="V101" s="157"/>
      <c r="W101" s="153"/>
      <c r="X101" s="57"/>
      <c r="Y101" s="51"/>
      <c r="Z101" s="58"/>
      <c r="AA101" s="50"/>
      <c r="AB101" s="59"/>
      <c r="AC101" s="655"/>
      <c r="AD101" s="49"/>
      <c r="AE101" s="57"/>
      <c r="AF101" s="51"/>
      <c r="AG101" s="58"/>
      <c r="AH101" s="50"/>
      <c r="AI101" s="59"/>
      <c r="AJ101" s="105"/>
      <c r="AK101" s="153"/>
      <c r="AL101" s="113"/>
      <c r="AM101" s="107"/>
      <c r="AN101" s="114"/>
      <c r="AO101" s="158"/>
      <c r="AP101" s="158"/>
      <c r="AQ101" s="106"/>
      <c r="AR101" s="115"/>
      <c r="AS101" s="105"/>
      <c r="AT101" s="113"/>
      <c r="AU101" s="107"/>
      <c r="AV101" s="114"/>
      <c r="AW101" s="106"/>
      <c r="AX101" s="115"/>
      <c r="AY101" s="157"/>
      <c r="AZ101" s="157"/>
      <c r="BA101" s="152"/>
      <c r="BB101" s="158"/>
      <c r="BC101" s="151"/>
      <c r="BD101" s="415"/>
      <c r="BE101" s="413"/>
      <c r="BF101" s="413"/>
      <c r="BG101" s="413"/>
      <c r="BH101" s="413"/>
      <c r="BI101" s="413"/>
      <c r="BJ101" s="432"/>
      <c r="BK101" s="512"/>
      <c r="BM101" s="414"/>
      <c r="BN101" s="414"/>
      <c r="BO101" s="414"/>
      <c r="BP101" s="414"/>
      <c r="CB101" s="571"/>
      <c r="CC101" s="571"/>
      <c r="CD101" s="571"/>
      <c r="CE101" s="571"/>
      <c r="CF101" s="571"/>
      <c r="CG101" s="571"/>
      <c r="CH101" s="571"/>
      <c r="CI101" s="571"/>
      <c r="CJ101" s="571"/>
      <c r="CK101" s="571"/>
      <c r="CL101" s="571"/>
      <c r="CM101" s="571"/>
      <c r="CN101" s="571"/>
      <c r="CO101" s="571"/>
      <c r="CP101" s="571"/>
      <c r="CQ101" s="571"/>
      <c r="CR101" s="571"/>
      <c r="CS101" s="571"/>
      <c r="CT101" s="571"/>
      <c r="CU101" s="571"/>
      <c r="CV101" s="571"/>
      <c r="CW101" s="571"/>
      <c r="CX101" s="571"/>
      <c r="CY101" s="571"/>
      <c r="CZ101" s="571"/>
      <c r="DA101" s="571"/>
      <c r="DB101" s="571"/>
      <c r="DC101" s="571"/>
      <c r="DD101" s="571"/>
      <c r="DE101" s="571"/>
      <c r="DF101" s="571"/>
      <c r="DG101" s="571"/>
      <c r="DH101" s="571"/>
      <c r="DI101" s="571"/>
      <c r="DJ101" s="571"/>
      <c r="DK101" s="571"/>
      <c r="DL101" s="571"/>
      <c r="DM101" s="571"/>
      <c r="DN101" s="571"/>
      <c r="DO101" s="571"/>
      <c r="DP101" s="571"/>
      <c r="DQ101" s="571"/>
      <c r="DR101" s="571"/>
      <c r="DS101" s="571"/>
      <c r="DT101" s="571"/>
      <c r="DU101" s="571"/>
      <c r="DV101" s="571"/>
      <c r="DW101" s="571"/>
      <c r="DX101" s="571"/>
      <c r="DY101" s="571"/>
    </row>
    <row r="102" spans="1:130" s="433" customFormat="1" ht="15">
      <c r="A102" s="265"/>
      <c r="B102" s="359" t="s">
        <v>91</v>
      </c>
      <c r="C102" s="14" t="s">
        <v>92</v>
      </c>
      <c r="D102" s="25" t="s">
        <v>11</v>
      </c>
      <c r="E102" s="44">
        <f>SUM(E103:E113)</f>
        <v>2500000</v>
      </c>
      <c r="F102" s="45">
        <f>F103+F104+F105+F106+F107+F108+F109+F110+F111+F112+F113</f>
        <v>0</v>
      </c>
      <c r="G102" s="46">
        <f t="shared" ref="G102" si="2">SUM(G112:G113)</f>
        <v>0</v>
      </c>
      <c r="H102" s="47"/>
      <c r="I102" s="1176"/>
      <c r="J102" s="609"/>
      <c r="K102" s="44"/>
      <c r="L102" s="45"/>
      <c r="M102" s="46"/>
      <c r="N102" s="47"/>
      <c r="O102" s="45"/>
      <c r="P102" s="48"/>
      <c r="Q102" s="44"/>
      <c r="R102" s="45"/>
      <c r="S102" s="46"/>
      <c r="T102" s="47"/>
      <c r="U102" s="150"/>
      <c r="V102" s="147"/>
      <c r="W102" s="149"/>
      <c r="X102" s="45"/>
      <c r="Y102" s="46"/>
      <c r="Z102" s="47"/>
      <c r="AA102" s="45"/>
      <c r="AB102" s="48"/>
      <c r="AC102" s="609"/>
      <c r="AD102" s="44"/>
      <c r="AE102" s="45"/>
      <c r="AF102" s="46"/>
      <c r="AG102" s="47"/>
      <c r="AH102" s="45"/>
      <c r="AI102" s="48"/>
      <c r="AJ102" s="104"/>
      <c r="AK102" s="150"/>
      <c r="AL102" s="104"/>
      <c r="AM102" s="104"/>
      <c r="AN102" s="104"/>
      <c r="AO102" s="150"/>
      <c r="AP102" s="150"/>
      <c r="AQ102" s="104"/>
      <c r="AR102" s="104"/>
      <c r="AS102" s="100"/>
      <c r="AT102" s="101"/>
      <c r="AU102" s="102"/>
      <c r="AV102" s="103"/>
      <c r="AW102" s="101"/>
      <c r="AX102" s="104"/>
      <c r="AY102" s="147"/>
      <c r="AZ102" s="147"/>
      <c r="BA102" s="148"/>
      <c r="BB102" s="149"/>
      <c r="BC102" s="147"/>
      <c r="BD102" s="419"/>
      <c r="BE102" s="129"/>
      <c r="BF102" s="129"/>
      <c r="BG102" s="129"/>
      <c r="BH102" s="129"/>
      <c r="BI102" s="129"/>
      <c r="BJ102" s="430"/>
      <c r="BK102" s="509"/>
      <c r="BM102" s="414"/>
      <c r="BN102" s="414"/>
      <c r="BO102" s="414"/>
      <c r="BP102" s="414"/>
      <c r="CB102" s="571"/>
      <c r="CC102" s="571"/>
      <c r="CD102" s="571"/>
      <c r="CE102" s="571"/>
      <c r="CF102" s="571"/>
      <c r="CG102" s="571"/>
      <c r="CH102" s="571"/>
      <c r="CI102" s="571"/>
      <c r="CJ102" s="571"/>
      <c r="CK102" s="571"/>
      <c r="CL102" s="571"/>
      <c r="CM102" s="571"/>
      <c r="CN102" s="571"/>
      <c r="CO102" s="571"/>
      <c r="CP102" s="571"/>
      <c r="CQ102" s="571"/>
      <c r="CR102" s="571"/>
      <c r="CS102" s="571"/>
      <c r="CT102" s="571"/>
      <c r="CU102" s="571"/>
      <c r="CV102" s="571"/>
      <c r="CW102" s="571"/>
      <c r="CX102" s="571"/>
      <c r="CY102" s="571"/>
      <c r="CZ102" s="571"/>
      <c r="DA102" s="571"/>
      <c r="DB102" s="571"/>
      <c r="DC102" s="571"/>
      <c r="DD102" s="571"/>
      <c r="DE102" s="571"/>
      <c r="DF102" s="571"/>
      <c r="DG102" s="571"/>
      <c r="DH102" s="571"/>
      <c r="DI102" s="571"/>
      <c r="DJ102" s="571"/>
      <c r="DK102" s="571"/>
      <c r="DL102" s="571"/>
      <c r="DM102" s="571"/>
      <c r="DN102" s="571"/>
      <c r="DO102" s="571"/>
      <c r="DP102" s="571"/>
      <c r="DQ102" s="571"/>
      <c r="DR102" s="571"/>
      <c r="DS102" s="571"/>
      <c r="DT102" s="571"/>
      <c r="DU102" s="571"/>
      <c r="DV102" s="571"/>
      <c r="DW102" s="571"/>
      <c r="DX102" s="571"/>
      <c r="DY102" s="571"/>
    </row>
    <row r="103" spans="1:130" s="764" customFormat="1" ht="15">
      <c r="A103" s="849"/>
      <c r="B103" s="850">
        <v>60240</v>
      </c>
      <c r="C103" s="756" t="s">
        <v>29</v>
      </c>
      <c r="D103" s="851" t="s">
        <v>11</v>
      </c>
      <c r="E103" s="700">
        <f>'Buxheti 2021'!E54</f>
        <v>2000000</v>
      </c>
      <c r="F103" s="546"/>
      <c r="G103" s="852"/>
      <c r="H103" s="759"/>
      <c r="I103" s="1176"/>
      <c r="J103" s="855"/>
      <c r="K103" s="853"/>
      <c r="L103" s="549"/>
      <c r="M103" s="852"/>
      <c r="N103" s="854"/>
      <c r="O103" s="549"/>
      <c r="P103" s="760"/>
      <c r="Q103" s="853"/>
      <c r="R103" s="549"/>
      <c r="S103" s="852"/>
      <c r="T103" s="854"/>
      <c r="U103" s="760"/>
      <c r="V103" s="549"/>
      <c r="W103" s="854"/>
      <c r="X103" s="549"/>
      <c r="Y103" s="852"/>
      <c r="Z103" s="854"/>
      <c r="AA103" s="549"/>
      <c r="AB103" s="760"/>
      <c r="AC103" s="760"/>
      <c r="AD103" s="546">
        <v>44000</v>
      </c>
      <c r="AE103" s="549"/>
      <c r="AF103" s="852"/>
      <c r="AG103" s="854"/>
      <c r="AH103" s="549"/>
      <c r="AI103" s="760"/>
      <c r="AJ103" s="855"/>
      <c r="AK103" s="855"/>
      <c r="AL103" s="855"/>
      <c r="AM103" s="549"/>
      <c r="AN103" s="549"/>
      <c r="AO103" s="549"/>
      <c r="AP103" s="760"/>
      <c r="AQ103" s="760"/>
      <c r="AR103" s="760"/>
      <c r="AS103" s="853"/>
      <c r="AT103" s="549"/>
      <c r="AU103" s="852"/>
      <c r="AV103" s="854"/>
      <c r="AW103" s="549"/>
      <c r="AX103" s="760"/>
      <c r="AY103" s="549"/>
      <c r="AZ103" s="549"/>
      <c r="BA103" s="852"/>
      <c r="BB103" s="854"/>
      <c r="BC103" s="549"/>
      <c r="BD103" s="758"/>
      <c r="BE103" s="128"/>
      <c r="BF103" s="128"/>
      <c r="BG103" s="128"/>
      <c r="BH103" s="128"/>
      <c r="BI103" s="128"/>
      <c r="BJ103" s="421"/>
      <c r="BK103" s="510"/>
      <c r="BM103" s="762"/>
      <c r="BN103" s="762"/>
      <c r="BO103" s="762"/>
      <c r="BP103" s="762"/>
      <c r="CB103" s="748"/>
      <c r="CC103" s="748"/>
      <c r="CD103" s="748"/>
      <c r="CE103" s="748"/>
      <c r="CF103" s="748"/>
      <c r="CG103" s="748"/>
      <c r="CH103" s="748"/>
      <c r="CI103" s="748"/>
      <c r="CJ103" s="748"/>
      <c r="CK103" s="748"/>
      <c r="CL103" s="748"/>
      <c r="CM103" s="748"/>
      <c r="CN103" s="748"/>
      <c r="CO103" s="748"/>
      <c r="CP103" s="748"/>
      <c r="CQ103" s="748"/>
      <c r="CR103" s="748"/>
      <c r="CS103" s="748"/>
      <c r="CT103" s="748"/>
      <c r="CU103" s="748"/>
      <c r="CV103" s="748"/>
      <c r="CW103" s="748"/>
      <c r="CX103" s="748"/>
      <c r="CY103" s="748"/>
      <c r="CZ103" s="748"/>
      <c r="DA103" s="748"/>
      <c r="DB103" s="748"/>
      <c r="DC103" s="748"/>
      <c r="DD103" s="748"/>
      <c r="DE103" s="748"/>
      <c r="DF103" s="748"/>
      <c r="DG103" s="748"/>
      <c r="DH103" s="748"/>
      <c r="DI103" s="748"/>
      <c r="DJ103" s="748"/>
      <c r="DK103" s="748"/>
      <c r="DL103" s="748"/>
      <c r="DM103" s="748"/>
      <c r="DN103" s="748"/>
      <c r="DO103" s="748"/>
      <c r="DP103" s="748"/>
      <c r="DQ103" s="748"/>
      <c r="DR103" s="748"/>
      <c r="DS103" s="748"/>
      <c r="DT103" s="748"/>
      <c r="DU103" s="748"/>
      <c r="DV103" s="748"/>
      <c r="DW103" s="748"/>
      <c r="DX103" s="748"/>
      <c r="DY103" s="748"/>
      <c r="DZ103" s="1238">
        <f>F101+F312</f>
        <v>39289</v>
      </c>
    </row>
    <row r="104" spans="1:130" s="764" customFormat="1" ht="15">
      <c r="A104" s="748"/>
      <c r="B104" s="850">
        <v>60240</v>
      </c>
      <c r="C104" s="756" t="s">
        <v>29</v>
      </c>
      <c r="D104" s="851" t="s">
        <v>11</v>
      </c>
      <c r="E104" s="853"/>
      <c r="F104" s="548"/>
      <c r="G104" s="852"/>
      <c r="H104" s="856"/>
      <c r="I104" s="1176"/>
      <c r="J104" s="855"/>
      <c r="K104" s="853"/>
      <c r="L104" s="549"/>
      <c r="M104" s="852"/>
      <c r="N104" s="854"/>
      <c r="O104" s="549"/>
      <c r="P104" s="760"/>
      <c r="Q104" s="853"/>
      <c r="R104" s="549"/>
      <c r="S104" s="852"/>
      <c r="T104" s="854"/>
      <c r="U104" s="760"/>
      <c r="V104" s="549"/>
      <c r="W104" s="854"/>
      <c r="X104" s="549"/>
      <c r="Y104" s="852"/>
      <c r="Z104" s="854"/>
      <c r="AA104" s="549"/>
      <c r="AB104" s="760"/>
      <c r="AC104" s="760"/>
      <c r="AD104" s="548">
        <v>11000</v>
      </c>
      <c r="AE104" s="549"/>
      <c r="AF104" s="852"/>
      <c r="AG104" s="854"/>
      <c r="AH104" s="549"/>
      <c r="AI104" s="760"/>
      <c r="AJ104" s="855"/>
      <c r="AK104" s="855"/>
      <c r="AL104" s="855"/>
      <c r="AM104" s="549"/>
      <c r="AN104" s="549"/>
      <c r="AO104" s="549"/>
      <c r="AP104" s="760"/>
      <c r="AQ104" s="760"/>
      <c r="AR104" s="760"/>
      <c r="AS104" s="853"/>
      <c r="AT104" s="549"/>
      <c r="AU104" s="852"/>
      <c r="AV104" s="854"/>
      <c r="AW104" s="549"/>
      <c r="AX104" s="760"/>
      <c r="AY104" s="549"/>
      <c r="AZ104" s="549"/>
      <c r="BA104" s="852"/>
      <c r="BB104" s="854"/>
      <c r="BC104" s="549"/>
      <c r="BD104" s="758"/>
      <c r="BE104" s="128"/>
      <c r="BF104" s="128"/>
      <c r="BG104" s="128"/>
      <c r="BH104" s="128"/>
      <c r="BI104" s="128"/>
      <c r="BJ104" s="421"/>
      <c r="BK104" s="510"/>
      <c r="BM104" s="762"/>
      <c r="BN104" s="762"/>
      <c r="BO104" s="762"/>
      <c r="BP104" s="762"/>
      <c r="CB104" s="748"/>
      <c r="CC104" s="748"/>
      <c r="CD104" s="748"/>
      <c r="CE104" s="748"/>
      <c r="CF104" s="748"/>
      <c r="CG104" s="748"/>
      <c r="CH104" s="748"/>
      <c r="CI104" s="748"/>
      <c r="CJ104" s="748"/>
      <c r="CK104" s="748"/>
      <c r="CL104" s="748"/>
      <c r="CM104" s="748"/>
      <c r="CN104" s="748"/>
      <c r="CO104" s="748"/>
      <c r="CP104" s="748"/>
      <c r="CQ104" s="748"/>
      <c r="CR104" s="748"/>
      <c r="CS104" s="748"/>
      <c r="CT104" s="748"/>
      <c r="CU104" s="748"/>
      <c r="CV104" s="748"/>
      <c r="CW104" s="748"/>
      <c r="CX104" s="748"/>
      <c r="CY104" s="748"/>
      <c r="CZ104" s="748"/>
      <c r="DA104" s="748"/>
      <c r="DB104" s="748"/>
      <c r="DC104" s="748"/>
      <c r="DD104" s="748"/>
      <c r="DE104" s="748"/>
      <c r="DF104" s="748"/>
      <c r="DG104" s="748"/>
      <c r="DH104" s="748"/>
      <c r="DI104" s="748"/>
      <c r="DJ104" s="748"/>
      <c r="DK104" s="748"/>
      <c r="DL104" s="748"/>
      <c r="DM104" s="748"/>
      <c r="DN104" s="748"/>
      <c r="DO104" s="748"/>
      <c r="DP104" s="748"/>
      <c r="DQ104" s="748"/>
      <c r="DR104" s="748"/>
      <c r="DS104" s="748"/>
      <c r="DT104" s="748"/>
      <c r="DU104" s="748"/>
      <c r="DV104" s="748"/>
      <c r="DW104" s="748"/>
      <c r="DX104" s="748"/>
      <c r="DY104" s="748"/>
    </row>
    <row r="105" spans="1:130" s="764" customFormat="1" ht="15">
      <c r="A105" s="748"/>
      <c r="B105" s="850">
        <v>60240</v>
      </c>
      <c r="C105" s="756" t="s">
        <v>29</v>
      </c>
      <c r="D105" s="851" t="s">
        <v>11</v>
      </c>
      <c r="E105" s="853"/>
      <c r="F105" s="548"/>
      <c r="G105" s="852"/>
      <c r="H105" s="856"/>
      <c r="I105" s="1176"/>
      <c r="J105" s="855"/>
      <c r="K105" s="853"/>
      <c r="L105" s="549"/>
      <c r="M105" s="852"/>
      <c r="N105" s="854"/>
      <c r="O105" s="549"/>
      <c r="P105" s="760"/>
      <c r="Q105" s="853"/>
      <c r="R105" s="549"/>
      <c r="S105" s="852"/>
      <c r="T105" s="854"/>
      <c r="U105" s="760"/>
      <c r="V105" s="549"/>
      <c r="W105" s="854"/>
      <c r="X105" s="549"/>
      <c r="Y105" s="852"/>
      <c r="Z105" s="854"/>
      <c r="AA105" s="549"/>
      <c r="AB105" s="760"/>
      <c r="AC105" s="760"/>
      <c r="AD105" s="548">
        <v>11000</v>
      </c>
      <c r="AE105" s="549"/>
      <c r="AF105" s="852"/>
      <c r="AG105" s="854"/>
      <c r="AH105" s="549"/>
      <c r="AI105" s="760"/>
      <c r="AJ105" s="855"/>
      <c r="AK105" s="855"/>
      <c r="AL105" s="855"/>
      <c r="AM105" s="549"/>
      <c r="AN105" s="549"/>
      <c r="AO105" s="549"/>
      <c r="AP105" s="760"/>
      <c r="AQ105" s="760"/>
      <c r="AR105" s="760"/>
      <c r="AS105" s="853"/>
      <c r="AT105" s="549"/>
      <c r="AU105" s="852"/>
      <c r="AV105" s="854"/>
      <c r="AW105" s="549"/>
      <c r="AX105" s="760"/>
      <c r="AY105" s="549"/>
      <c r="AZ105" s="549"/>
      <c r="BA105" s="852"/>
      <c r="BB105" s="854"/>
      <c r="BC105" s="549"/>
      <c r="BD105" s="758"/>
      <c r="BE105" s="128"/>
      <c r="BF105" s="128"/>
      <c r="BG105" s="128"/>
      <c r="BH105" s="128"/>
      <c r="BI105" s="128"/>
      <c r="BJ105" s="421"/>
      <c r="BK105" s="510"/>
      <c r="BM105" s="762"/>
      <c r="BN105" s="762"/>
      <c r="BO105" s="762"/>
      <c r="BP105" s="762"/>
      <c r="CB105" s="748"/>
      <c r="CC105" s="748"/>
      <c r="CD105" s="748"/>
      <c r="CE105" s="748"/>
      <c r="CF105" s="748"/>
      <c r="CG105" s="748"/>
      <c r="CH105" s="748"/>
      <c r="CI105" s="748"/>
      <c r="CJ105" s="748"/>
      <c r="CK105" s="748"/>
      <c r="CL105" s="748"/>
      <c r="CM105" s="748"/>
      <c r="CN105" s="748"/>
      <c r="CO105" s="748"/>
      <c r="CP105" s="748"/>
      <c r="CQ105" s="748"/>
      <c r="CR105" s="748"/>
      <c r="CS105" s="748"/>
      <c r="CT105" s="748"/>
      <c r="CU105" s="748"/>
      <c r="CV105" s="748"/>
      <c r="CW105" s="748"/>
      <c r="CX105" s="748"/>
      <c r="CY105" s="748"/>
      <c r="CZ105" s="748"/>
      <c r="DA105" s="748"/>
      <c r="DB105" s="748"/>
      <c r="DC105" s="748"/>
      <c r="DD105" s="748"/>
      <c r="DE105" s="748"/>
      <c r="DF105" s="748"/>
      <c r="DG105" s="748"/>
      <c r="DH105" s="748"/>
      <c r="DI105" s="748"/>
      <c r="DJ105" s="748"/>
      <c r="DK105" s="748"/>
      <c r="DL105" s="748"/>
      <c r="DM105" s="748"/>
      <c r="DN105" s="748"/>
      <c r="DO105" s="748"/>
      <c r="DP105" s="748"/>
      <c r="DQ105" s="748"/>
      <c r="DR105" s="748"/>
      <c r="DS105" s="748"/>
      <c r="DT105" s="748"/>
      <c r="DU105" s="748"/>
      <c r="DV105" s="748"/>
      <c r="DW105" s="748"/>
      <c r="DX105" s="748"/>
      <c r="DY105" s="748"/>
    </row>
    <row r="106" spans="1:130" s="764" customFormat="1" ht="15">
      <c r="A106" s="748"/>
      <c r="B106" s="850">
        <v>60240</v>
      </c>
      <c r="C106" s="756" t="s">
        <v>29</v>
      </c>
      <c r="D106" s="851" t="s">
        <v>11</v>
      </c>
      <c r="E106" s="853"/>
      <c r="F106" s="548"/>
      <c r="G106" s="857"/>
      <c r="H106" s="856"/>
      <c r="I106" s="1176"/>
      <c r="J106" s="855"/>
      <c r="K106" s="853"/>
      <c r="L106" s="549"/>
      <c r="M106" s="852"/>
      <c r="N106" s="854"/>
      <c r="O106" s="549"/>
      <c r="P106" s="760"/>
      <c r="Q106" s="853"/>
      <c r="R106" s="549"/>
      <c r="S106" s="852"/>
      <c r="T106" s="854"/>
      <c r="U106" s="760"/>
      <c r="V106" s="549"/>
      <c r="W106" s="854"/>
      <c r="X106" s="549"/>
      <c r="Y106" s="852"/>
      <c r="Z106" s="854"/>
      <c r="AA106" s="549"/>
      <c r="AB106" s="760"/>
      <c r="AC106" s="760"/>
      <c r="AD106" s="548">
        <v>5500</v>
      </c>
      <c r="AE106" s="549"/>
      <c r="AF106" s="852"/>
      <c r="AG106" s="854"/>
      <c r="AH106" s="549"/>
      <c r="AI106" s="760"/>
      <c r="AJ106" s="855"/>
      <c r="AK106" s="855"/>
      <c r="AL106" s="855"/>
      <c r="AM106" s="549"/>
      <c r="AN106" s="549"/>
      <c r="AO106" s="549"/>
      <c r="AP106" s="760"/>
      <c r="AQ106" s="760"/>
      <c r="AR106" s="760"/>
      <c r="AS106" s="853"/>
      <c r="AT106" s="549"/>
      <c r="AU106" s="852"/>
      <c r="AV106" s="854"/>
      <c r="AW106" s="549"/>
      <c r="AX106" s="760"/>
      <c r="AY106" s="549"/>
      <c r="AZ106" s="549"/>
      <c r="BA106" s="852"/>
      <c r="BB106" s="854"/>
      <c r="BC106" s="549"/>
      <c r="BD106" s="758"/>
      <c r="BE106" s="128"/>
      <c r="BF106" s="128"/>
      <c r="BG106" s="128"/>
      <c r="BH106" s="128"/>
      <c r="BI106" s="128"/>
      <c r="BJ106" s="421"/>
      <c r="BK106" s="510"/>
      <c r="BM106" s="762"/>
      <c r="BN106" s="762"/>
      <c r="BO106" s="762"/>
      <c r="BP106" s="762"/>
      <c r="CB106" s="748"/>
      <c r="CC106" s="748"/>
      <c r="CD106" s="748"/>
      <c r="CE106" s="748"/>
      <c r="CF106" s="748"/>
      <c r="CG106" s="748"/>
      <c r="CH106" s="748"/>
      <c r="CI106" s="748"/>
      <c r="CJ106" s="748"/>
      <c r="CK106" s="748"/>
      <c r="CL106" s="748"/>
      <c r="CM106" s="748"/>
      <c r="CN106" s="748"/>
      <c r="CO106" s="748"/>
      <c r="CP106" s="748"/>
      <c r="CQ106" s="748"/>
      <c r="CR106" s="748"/>
      <c r="CS106" s="748"/>
      <c r="CT106" s="748"/>
      <c r="CU106" s="748"/>
      <c r="CV106" s="748"/>
      <c r="CW106" s="748"/>
      <c r="CX106" s="748"/>
      <c r="CY106" s="748"/>
      <c r="CZ106" s="748"/>
      <c r="DA106" s="748"/>
      <c r="DB106" s="748"/>
      <c r="DC106" s="748"/>
      <c r="DD106" s="748"/>
      <c r="DE106" s="748"/>
      <c r="DF106" s="748"/>
      <c r="DG106" s="748"/>
      <c r="DH106" s="748"/>
      <c r="DI106" s="748"/>
      <c r="DJ106" s="748"/>
      <c r="DK106" s="748"/>
      <c r="DL106" s="748"/>
      <c r="DM106" s="748"/>
      <c r="DN106" s="748"/>
      <c r="DO106" s="748"/>
      <c r="DP106" s="748"/>
      <c r="DQ106" s="748"/>
      <c r="DR106" s="748"/>
      <c r="DS106" s="748"/>
      <c r="DT106" s="748"/>
      <c r="DU106" s="748"/>
      <c r="DV106" s="748"/>
      <c r="DW106" s="748"/>
      <c r="DX106" s="748"/>
      <c r="DY106" s="748"/>
    </row>
    <row r="107" spans="1:130" s="764" customFormat="1" ht="15">
      <c r="A107" s="748"/>
      <c r="B107" s="850">
        <v>60240</v>
      </c>
      <c r="C107" s="756" t="s">
        <v>29</v>
      </c>
      <c r="D107" s="851" t="s">
        <v>11</v>
      </c>
      <c r="E107" s="853"/>
      <c r="F107" s="548"/>
      <c r="G107" s="857"/>
      <c r="H107" s="856"/>
      <c r="I107" s="1176"/>
      <c r="J107" s="855"/>
      <c r="K107" s="853"/>
      <c r="L107" s="549"/>
      <c r="M107" s="852"/>
      <c r="N107" s="854"/>
      <c r="O107" s="549"/>
      <c r="P107" s="760"/>
      <c r="Q107" s="853"/>
      <c r="R107" s="549"/>
      <c r="S107" s="852"/>
      <c r="T107" s="854"/>
      <c r="U107" s="760"/>
      <c r="V107" s="549"/>
      <c r="W107" s="854"/>
      <c r="X107" s="549"/>
      <c r="Y107" s="852"/>
      <c r="Z107" s="854"/>
      <c r="AA107" s="549"/>
      <c r="AB107" s="760"/>
      <c r="AC107" s="760"/>
      <c r="AD107" s="548">
        <v>5500</v>
      </c>
      <c r="AE107" s="549"/>
      <c r="AF107" s="852"/>
      <c r="AG107" s="854"/>
      <c r="AH107" s="549"/>
      <c r="AI107" s="760"/>
      <c r="AJ107" s="855"/>
      <c r="AK107" s="855"/>
      <c r="AL107" s="855"/>
      <c r="AM107" s="549"/>
      <c r="AN107" s="549"/>
      <c r="AO107" s="549"/>
      <c r="AP107" s="760"/>
      <c r="AQ107" s="760"/>
      <c r="AR107" s="760"/>
      <c r="AS107" s="853"/>
      <c r="AT107" s="549"/>
      <c r="AU107" s="852"/>
      <c r="AV107" s="854"/>
      <c r="AW107" s="549"/>
      <c r="AX107" s="760"/>
      <c r="AY107" s="549"/>
      <c r="AZ107" s="549"/>
      <c r="BA107" s="852"/>
      <c r="BB107" s="854"/>
      <c r="BC107" s="549"/>
      <c r="BD107" s="758"/>
      <c r="BE107" s="128"/>
      <c r="BF107" s="128"/>
      <c r="BG107" s="128"/>
      <c r="BH107" s="128"/>
      <c r="BI107" s="128"/>
      <c r="BJ107" s="421"/>
      <c r="BK107" s="510"/>
      <c r="BM107" s="762"/>
      <c r="BN107" s="762"/>
      <c r="BO107" s="762"/>
      <c r="BP107" s="762"/>
      <c r="CB107" s="748"/>
      <c r="CC107" s="748"/>
      <c r="CD107" s="748"/>
      <c r="CE107" s="748"/>
      <c r="CF107" s="748"/>
      <c r="CG107" s="748"/>
      <c r="CH107" s="748"/>
      <c r="CI107" s="748"/>
      <c r="CJ107" s="748"/>
      <c r="CK107" s="748"/>
      <c r="CL107" s="748"/>
      <c r="CM107" s="748"/>
      <c r="CN107" s="748"/>
      <c r="CO107" s="748"/>
      <c r="CP107" s="748"/>
      <c r="CQ107" s="748"/>
      <c r="CR107" s="748"/>
      <c r="CS107" s="748"/>
      <c r="CT107" s="748"/>
      <c r="CU107" s="748"/>
      <c r="CV107" s="748"/>
      <c r="CW107" s="748"/>
      <c r="CX107" s="748"/>
      <c r="CY107" s="748"/>
      <c r="CZ107" s="748"/>
      <c r="DA107" s="748"/>
      <c r="DB107" s="748"/>
      <c r="DC107" s="748"/>
      <c r="DD107" s="748"/>
      <c r="DE107" s="748"/>
      <c r="DF107" s="748"/>
      <c r="DG107" s="748"/>
      <c r="DH107" s="748"/>
      <c r="DI107" s="748"/>
      <c r="DJ107" s="748"/>
      <c r="DK107" s="748"/>
      <c r="DL107" s="748"/>
      <c r="DM107" s="748"/>
      <c r="DN107" s="748"/>
      <c r="DO107" s="748"/>
      <c r="DP107" s="748"/>
      <c r="DQ107" s="748"/>
      <c r="DR107" s="748"/>
      <c r="DS107" s="748"/>
      <c r="DT107" s="748"/>
      <c r="DU107" s="748"/>
      <c r="DV107" s="748"/>
      <c r="DW107" s="748"/>
      <c r="DX107" s="748"/>
      <c r="DY107" s="748"/>
    </row>
    <row r="108" spans="1:130" s="764" customFormat="1" ht="15">
      <c r="A108" s="748"/>
      <c r="B108" s="850">
        <v>60240</v>
      </c>
      <c r="C108" s="756" t="s">
        <v>29</v>
      </c>
      <c r="D108" s="851" t="s">
        <v>11</v>
      </c>
      <c r="E108" s="853"/>
      <c r="F108" s="549"/>
      <c r="G108" s="852"/>
      <c r="H108" s="858"/>
      <c r="I108" s="1176"/>
      <c r="J108" s="855"/>
      <c r="K108" s="853"/>
      <c r="L108" s="549"/>
      <c r="M108" s="852"/>
      <c r="N108" s="854"/>
      <c r="O108" s="549"/>
      <c r="P108" s="760"/>
      <c r="Q108" s="853"/>
      <c r="R108" s="549"/>
      <c r="S108" s="852"/>
      <c r="T108" s="854"/>
      <c r="U108" s="760"/>
      <c r="V108" s="549"/>
      <c r="W108" s="854"/>
      <c r="X108" s="549"/>
      <c r="Y108" s="852"/>
      <c r="Z108" s="854"/>
      <c r="AA108" s="549"/>
      <c r="AB108" s="760"/>
      <c r="AC108" s="760"/>
      <c r="AD108" s="549">
        <v>29250</v>
      </c>
      <c r="AE108" s="549"/>
      <c r="AF108" s="852"/>
      <c r="AG108" s="854"/>
      <c r="AH108" s="549"/>
      <c r="AI108" s="760"/>
      <c r="AJ108" s="855"/>
      <c r="AK108" s="855"/>
      <c r="AL108" s="855"/>
      <c r="AM108" s="549"/>
      <c r="AN108" s="549"/>
      <c r="AO108" s="549"/>
      <c r="AP108" s="760"/>
      <c r="AQ108" s="760"/>
      <c r="AR108" s="760"/>
      <c r="AS108" s="853"/>
      <c r="AT108" s="549"/>
      <c r="AU108" s="852"/>
      <c r="AV108" s="854"/>
      <c r="AW108" s="549"/>
      <c r="AX108" s="760"/>
      <c r="AY108" s="549"/>
      <c r="AZ108" s="549"/>
      <c r="BA108" s="852"/>
      <c r="BB108" s="854"/>
      <c r="BC108" s="549"/>
      <c r="BD108" s="758"/>
      <c r="BE108" s="128"/>
      <c r="BF108" s="128"/>
      <c r="BG108" s="128"/>
      <c r="BH108" s="128"/>
      <c r="BI108" s="128"/>
      <c r="BJ108" s="421"/>
      <c r="BK108" s="510"/>
      <c r="BM108" s="762"/>
      <c r="BN108" s="762"/>
      <c r="BO108" s="762"/>
      <c r="BP108" s="762"/>
      <c r="CB108" s="748"/>
      <c r="CC108" s="748"/>
      <c r="CD108" s="748"/>
      <c r="CE108" s="748"/>
      <c r="CF108" s="748"/>
      <c r="CG108" s="748"/>
      <c r="CH108" s="748"/>
      <c r="CI108" s="748"/>
      <c r="CJ108" s="748"/>
      <c r="CK108" s="748"/>
      <c r="CL108" s="748"/>
      <c r="CM108" s="748"/>
      <c r="CN108" s="748"/>
      <c r="CO108" s="748"/>
      <c r="CP108" s="748"/>
      <c r="CQ108" s="748"/>
      <c r="CR108" s="748"/>
      <c r="CS108" s="748"/>
      <c r="CT108" s="748"/>
      <c r="CU108" s="748"/>
      <c r="CV108" s="748"/>
      <c r="CW108" s="748"/>
      <c r="CX108" s="748"/>
      <c r="CY108" s="748"/>
      <c r="CZ108" s="748"/>
      <c r="DA108" s="748"/>
      <c r="DB108" s="748"/>
      <c r="DC108" s="748"/>
      <c r="DD108" s="748"/>
      <c r="DE108" s="748"/>
      <c r="DF108" s="748"/>
      <c r="DG108" s="748"/>
      <c r="DH108" s="748"/>
      <c r="DI108" s="748"/>
      <c r="DJ108" s="748"/>
      <c r="DK108" s="748"/>
      <c r="DL108" s="748"/>
      <c r="DM108" s="748"/>
      <c r="DN108" s="748"/>
      <c r="DO108" s="748"/>
      <c r="DP108" s="748"/>
      <c r="DQ108" s="748"/>
      <c r="DR108" s="748"/>
      <c r="DS108" s="748"/>
      <c r="DT108" s="748"/>
      <c r="DU108" s="748"/>
      <c r="DV108" s="748"/>
      <c r="DW108" s="748"/>
      <c r="DX108" s="748"/>
      <c r="DY108" s="748"/>
      <c r="DZ108" s="1238">
        <f>F289+F416+F417+F542</f>
        <v>1863180</v>
      </c>
    </row>
    <row r="109" spans="1:130" s="764" customFormat="1" ht="15">
      <c r="A109" s="748"/>
      <c r="B109" s="850">
        <v>60240</v>
      </c>
      <c r="C109" s="756" t="s">
        <v>29</v>
      </c>
      <c r="D109" s="851" t="s">
        <v>11</v>
      </c>
      <c r="E109" s="853"/>
      <c r="F109" s="549"/>
      <c r="G109" s="852"/>
      <c r="H109" s="858"/>
      <c r="I109" s="1176"/>
      <c r="J109" s="855"/>
      <c r="K109" s="853"/>
      <c r="L109" s="549"/>
      <c r="M109" s="852"/>
      <c r="N109" s="854"/>
      <c r="O109" s="549"/>
      <c r="P109" s="760"/>
      <c r="Q109" s="853"/>
      <c r="R109" s="549"/>
      <c r="S109" s="852"/>
      <c r="T109" s="854"/>
      <c r="U109" s="760"/>
      <c r="V109" s="549"/>
      <c r="W109" s="854"/>
      <c r="X109" s="549"/>
      <c r="Y109" s="852"/>
      <c r="Z109" s="854"/>
      <c r="AA109" s="549"/>
      <c r="AB109" s="760"/>
      <c r="AC109" s="760"/>
      <c r="AD109" s="549">
        <v>9750</v>
      </c>
      <c r="AE109" s="549"/>
      <c r="AF109" s="852"/>
      <c r="AG109" s="854"/>
      <c r="AH109" s="549"/>
      <c r="AI109" s="760"/>
      <c r="AJ109" s="855"/>
      <c r="AK109" s="855"/>
      <c r="AL109" s="855"/>
      <c r="AM109" s="549"/>
      <c r="AN109" s="549"/>
      <c r="AO109" s="549"/>
      <c r="AP109" s="760"/>
      <c r="AQ109" s="760"/>
      <c r="AR109" s="760"/>
      <c r="AS109" s="853"/>
      <c r="AT109" s="549"/>
      <c r="AU109" s="852"/>
      <c r="AV109" s="854"/>
      <c r="AW109" s="549"/>
      <c r="AX109" s="760"/>
      <c r="AY109" s="549"/>
      <c r="AZ109" s="549"/>
      <c r="BA109" s="852"/>
      <c r="BB109" s="854"/>
      <c r="BC109" s="549"/>
      <c r="BD109" s="758"/>
      <c r="BE109" s="128"/>
      <c r="BF109" s="128"/>
      <c r="BG109" s="128"/>
      <c r="BH109" s="128"/>
      <c r="BI109" s="128"/>
      <c r="BJ109" s="421"/>
      <c r="BK109" s="510"/>
      <c r="BM109" s="762"/>
      <c r="BN109" s="762"/>
      <c r="BO109" s="762"/>
      <c r="BP109" s="762"/>
      <c r="CB109" s="748"/>
      <c r="CC109" s="748"/>
      <c r="CD109" s="748"/>
      <c r="CE109" s="748"/>
      <c r="CF109" s="748"/>
      <c r="CG109" s="748"/>
      <c r="CH109" s="748"/>
      <c r="CI109" s="748"/>
      <c r="CJ109" s="748"/>
      <c r="CK109" s="748"/>
      <c r="CL109" s="748"/>
      <c r="CM109" s="748"/>
      <c r="CN109" s="748"/>
      <c r="CO109" s="748"/>
      <c r="CP109" s="748"/>
      <c r="CQ109" s="748"/>
      <c r="CR109" s="748"/>
      <c r="CS109" s="748"/>
      <c r="CT109" s="748"/>
      <c r="CU109" s="748"/>
      <c r="CV109" s="748"/>
      <c r="CW109" s="748"/>
      <c r="CX109" s="748"/>
      <c r="CY109" s="748"/>
      <c r="CZ109" s="748"/>
      <c r="DA109" s="748"/>
      <c r="DB109" s="748"/>
      <c r="DC109" s="748"/>
      <c r="DD109" s="748"/>
      <c r="DE109" s="748"/>
      <c r="DF109" s="748"/>
      <c r="DG109" s="748"/>
      <c r="DH109" s="748"/>
      <c r="DI109" s="748"/>
      <c r="DJ109" s="748"/>
      <c r="DK109" s="748"/>
      <c r="DL109" s="748"/>
      <c r="DM109" s="748"/>
      <c r="DN109" s="748"/>
      <c r="DO109" s="748"/>
      <c r="DP109" s="748"/>
      <c r="DQ109" s="748"/>
      <c r="DR109" s="748"/>
      <c r="DS109" s="748"/>
      <c r="DT109" s="748"/>
      <c r="DU109" s="748"/>
      <c r="DV109" s="748"/>
      <c r="DW109" s="748"/>
      <c r="DX109" s="748"/>
      <c r="DY109" s="748"/>
    </row>
    <row r="110" spans="1:130" s="764" customFormat="1" ht="15">
      <c r="A110" s="748"/>
      <c r="B110" s="850">
        <v>60240</v>
      </c>
      <c r="C110" s="756" t="s">
        <v>29</v>
      </c>
      <c r="D110" s="851" t="s">
        <v>11</v>
      </c>
      <c r="E110" s="853"/>
      <c r="F110" s="549"/>
      <c r="G110" s="852"/>
      <c r="H110" s="858"/>
      <c r="I110" s="1176"/>
      <c r="J110" s="855"/>
      <c r="K110" s="853"/>
      <c r="L110" s="549"/>
      <c r="M110" s="852"/>
      <c r="N110" s="854"/>
      <c r="O110" s="549"/>
      <c r="P110" s="760"/>
      <c r="Q110" s="853"/>
      <c r="R110" s="549"/>
      <c r="S110" s="852"/>
      <c r="T110" s="854"/>
      <c r="U110" s="760"/>
      <c r="V110" s="549"/>
      <c r="W110" s="854"/>
      <c r="X110" s="549"/>
      <c r="Y110" s="852"/>
      <c r="Z110" s="854"/>
      <c r="AA110" s="549"/>
      <c r="AB110" s="760"/>
      <c r="AC110" s="760"/>
      <c r="AD110" s="549">
        <v>9750</v>
      </c>
      <c r="AE110" s="549"/>
      <c r="AF110" s="852"/>
      <c r="AG110" s="854"/>
      <c r="AH110" s="549"/>
      <c r="AI110" s="760"/>
      <c r="AJ110" s="855"/>
      <c r="AK110" s="855"/>
      <c r="AL110" s="855"/>
      <c r="AM110" s="549"/>
      <c r="AN110" s="549"/>
      <c r="AO110" s="549"/>
      <c r="AP110" s="760"/>
      <c r="AQ110" s="760"/>
      <c r="AR110" s="760"/>
      <c r="AS110" s="853"/>
      <c r="AT110" s="549"/>
      <c r="AU110" s="852"/>
      <c r="AV110" s="854"/>
      <c r="AW110" s="549"/>
      <c r="AX110" s="760"/>
      <c r="AY110" s="549"/>
      <c r="AZ110" s="549"/>
      <c r="BA110" s="852"/>
      <c r="BB110" s="854"/>
      <c r="BC110" s="549"/>
      <c r="BD110" s="758"/>
      <c r="BE110" s="128"/>
      <c r="BF110" s="128"/>
      <c r="BG110" s="128"/>
      <c r="BH110" s="128"/>
      <c r="BI110" s="128"/>
      <c r="BJ110" s="421"/>
      <c r="BK110" s="510"/>
      <c r="BM110" s="762"/>
      <c r="BN110" s="762"/>
      <c r="BO110" s="762"/>
      <c r="BP110" s="762"/>
      <c r="CB110" s="748"/>
      <c r="CC110" s="748"/>
      <c r="CD110" s="748"/>
      <c r="CE110" s="748"/>
      <c r="CF110" s="748"/>
      <c r="CG110" s="748"/>
      <c r="CH110" s="748"/>
      <c r="CI110" s="748"/>
      <c r="CJ110" s="748"/>
      <c r="CK110" s="748"/>
      <c r="CL110" s="748"/>
      <c r="CM110" s="748"/>
      <c r="CN110" s="748"/>
      <c r="CO110" s="748"/>
      <c r="CP110" s="748"/>
      <c r="CQ110" s="748"/>
      <c r="CR110" s="748"/>
      <c r="CS110" s="748"/>
      <c r="CT110" s="748"/>
      <c r="CU110" s="748"/>
      <c r="CV110" s="748"/>
      <c r="CW110" s="748"/>
      <c r="CX110" s="748"/>
      <c r="CY110" s="748"/>
      <c r="CZ110" s="748"/>
      <c r="DA110" s="748"/>
      <c r="DB110" s="748"/>
      <c r="DC110" s="748"/>
      <c r="DD110" s="748"/>
      <c r="DE110" s="748"/>
      <c r="DF110" s="748"/>
      <c r="DG110" s="748"/>
      <c r="DH110" s="748"/>
      <c r="DI110" s="748"/>
      <c r="DJ110" s="748"/>
      <c r="DK110" s="748"/>
      <c r="DL110" s="748"/>
      <c r="DM110" s="748"/>
      <c r="DN110" s="748"/>
      <c r="DO110" s="748"/>
      <c r="DP110" s="748"/>
      <c r="DQ110" s="748"/>
      <c r="DR110" s="748"/>
      <c r="DS110" s="748"/>
      <c r="DT110" s="748"/>
      <c r="DU110" s="748"/>
      <c r="DV110" s="748"/>
      <c r="DW110" s="748"/>
      <c r="DX110" s="748"/>
      <c r="DY110" s="748"/>
    </row>
    <row r="111" spans="1:130" s="764" customFormat="1" ht="15">
      <c r="A111" s="748"/>
      <c r="B111" s="850">
        <v>60240</v>
      </c>
      <c r="C111" s="756" t="s">
        <v>29</v>
      </c>
      <c r="D111" s="851" t="s">
        <v>11</v>
      </c>
      <c r="E111" s="853"/>
      <c r="F111" s="549"/>
      <c r="G111" s="852"/>
      <c r="H111" s="858"/>
      <c r="I111" s="1176"/>
      <c r="J111" s="855"/>
      <c r="K111" s="853"/>
      <c r="L111" s="549"/>
      <c r="M111" s="852"/>
      <c r="N111" s="854"/>
      <c r="O111" s="549"/>
      <c r="P111" s="760"/>
      <c r="Q111" s="853"/>
      <c r="R111" s="549"/>
      <c r="S111" s="852"/>
      <c r="T111" s="854"/>
      <c r="U111" s="760"/>
      <c r="V111" s="549"/>
      <c r="W111" s="854"/>
      <c r="X111" s="549"/>
      <c r="Y111" s="852"/>
      <c r="Z111" s="854"/>
      <c r="AA111" s="549"/>
      <c r="AB111" s="760"/>
      <c r="AC111" s="760"/>
      <c r="AD111" s="549">
        <v>44660</v>
      </c>
      <c r="AE111" s="549"/>
      <c r="AF111" s="852"/>
      <c r="AG111" s="854"/>
      <c r="AH111" s="549"/>
      <c r="AI111" s="760"/>
      <c r="AJ111" s="855"/>
      <c r="AK111" s="855"/>
      <c r="AL111" s="855"/>
      <c r="AM111" s="549"/>
      <c r="AN111" s="549"/>
      <c r="AO111" s="549"/>
      <c r="AP111" s="760"/>
      <c r="AQ111" s="760"/>
      <c r="AR111" s="760"/>
      <c r="AS111" s="853"/>
      <c r="AT111" s="549"/>
      <c r="AU111" s="852"/>
      <c r="AV111" s="854"/>
      <c r="AW111" s="549"/>
      <c r="AX111" s="760"/>
      <c r="AY111" s="549"/>
      <c r="AZ111" s="549"/>
      <c r="BA111" s="852"/>
      <c r="BB111" s="854"/>
      <c r="BC111" s="549"/>
      <c r="BD111" s="758"/>
      <c r="BE111" s="128"/>
      <c r="BF111" s="128"/>
      <c r="BG111" s="128"/>
      <c r="BH111" s="128"/>
      <c r="BI111" s="128"/>
      <c r="BJ111" s="421"/>
      <c r="BK111" s="510"/>
      <c r="BM111" s="762"/>
      <c r="BN111" s="762"/>
      <c r="BO111" s="762"/>
      <c r="BP111" s="762"/>
      <c r="CB111" s="748"/>
      <c r="CC111" s="748"/>
      <c r="CD111" s="748"/>
      <c r="CE111" s="748"/>
      <c r="CF111" s="748"/>
      <c r="CG111" s="748"/>
      <c r="CH111" s="748"/>
      <c r="CI111" s="748"/>
      <c r="CJ111" s="748"/>
      <c r="CK111" s="748"/>
      <c r="CL111" s="748"/>
      <c r="CM111" s="748"/>
      <c r="CN111" s="748"/>
      <c r="CO111" s="748"/>
      <c r="CP111" s="748"/>
      <c r="CQ111" s="748"/>
      <c r="CR111" s="748"/>
      <c r="CS111" s="748"/>
      <c r="CT111" s="748"/>
      <c r="CU111" s="748"/>
      <c r="CV111" s="748"/>
      <c r="CW111" s="748"/>
      <c r="CX111" s="748"/>
      <c r="CY111" s="748"/>
      <c r="CZ111" s="748"/>
      <c r="DA111" s="748"/>
      <c r="DB111" s="748"/>
      <c r="DC111" s="748"/>
      <c r="DD111" s="748"/>
      <c r="DE111" s="748"/>
      <c r="DF111" s="748"/>
      <c r="DG111" s="748"/>
      <c r="DH111" s="748"/>
      <c r="DI111" s="748"/>
      <c r="DJ111" s="748"/>
      <c r="DK111" s="748"/>
      <c r="DL111" s="748"/>
      <c r="DM111" s="748"/>
      <c r="DN111" s="748"/>
      <c r="DO111" s="748"/>
      <c r="DP111" s="748"/>
      <c r="DQ111" s="748"/>
      <c r="DR111" s="748"/>
      <c r="DS111" s="748"/>
      <c r="DT111" s="748"/>
      <c r="DU111" s="748"/>
      <c r="DV111" s="748"/>
      <c r="DW111" s="748"/>
      <c r="DX111" s="748"/>
      <c r="DY111" s="748"/>
      <c r="DZ111" s="1238">
        <f>F101+F312</f>
        <v>39289</v>
      </c>
    </row>
    <row r="112" spans="1:130" s="761" customFormat="1" ht="15">
      <c r="A112" s="550"/>
      <c r="B112" s="859">
        <v>60240</v>
      </c>
      <c r="C112" s="860" t="s">
        <v>29</v>
      </c>
      <c r="D112" s="861" t="s">
        <v>11</v>
      </c>
      <c r="E112" s="550"/>
      <c r="F112" s="550"/>
      <c r="G112" s="546"/>
      <c r="H112" s="550"/>
      <c r="I112" s="1177"/>
      <c r="J112" s="862"/>
      <c r="K112" s="700"/>
      <c r="L112" s="546"/>
      <c r="M112" s="757"/>
      <c r="N112" s="759"/>
      <c r="O112" s="546"/>
      <c r="P112" s="758"/>
      <c r="Q112" s="700"/>
      <c r="R112" s="546"/>
      <c r="S112" s="757"/>
      <c r="T112" s="759"/>
      <c r="U112" s="758"/>
      <c r="V112" s="546"/>
      <c r="W112" s="759"/>
      <c r="X112" s="546"/>
      <c r="Y112" s="757"/>
      <c r="Z112" s="759"/>
      <c r="AA112" s="546"/>
      <c r="AB112" s="758"/>
      <c r="AC112" s="862"/>
      <c r="AD112" s="700"/>
      <c r="AE112" s="546"/>
      <c r="AF112" s="757"/>
      <c r="AG112" s="759"/>
      <c r="AH112" s="546"/>
      <c r="AI112" s="758"/>
      <c r="AJ112" s="700"/>
      <c r="AK112" s="700"/>
      <c r="AL112" s="700"/>
      <c r="AM112" s="546"/>
      <c r="AN112" s="546"/>
      <c r="AO112" s="546"/>
      <c r="AP112" s="546"/>
      <c r="AQ112" s="546"/>
      <c r="AR112" s="758"/>
      <c r="AS112" s="700"/>
      <c r="AT112" s="546"/>
      <c r="AU112" s="757"/>
      <c r="AV112" s="759"/>
      <c r="AW112" s="546"/>
      <c r="AX112" s="758"/>
      <c r="AY112" s="546"/>
      <c r="AZ112" s="546"/>
      <c r="BA112" s="757"/>
      <c r="BB112" s="759"/>
      <c r="BC112" s="546"/>
      <c r="BD112" s="760"/>
      <c r="BE112" s="128"/>
      <c r="BF112" s="128"/>
      <c r="BG112" s="128"/>
      <c r="BH112" s="128"/>
      <c r="BI112" s="128"/>
      <c r="BJ112" s="421"/>
      <c r="BK112" s="510"/>
      <c r="BM112" s="762"/>
      <c r="BN112" s="762"/>
      <c r="BO112" s="762"/>
      <c r="BP112" s="762"/>
      <c r="CB112" s="550"/>
      <c r="CC112" s="550"/>
      <c r="CD112" s="550"/>
      <c r="CE112" s="550"/>
      <c r="CF112" s="550"/>
      <c r="CG112" s="550"/>
      <c r="CH112" s="550"/>
      <c r="CI112" s="550"/>
      <c r="CJ112" s="550"/>
      <c r="CK112" s="550"/>
      <c r="CL112" s="550"/>
      <c r="CM112" s="550"/>
      <c r="CN112" s="550"/>
      <c r="CO112" s="550"/>
      <c r="CP112" s="550"/>
      <c r="CQ112" s="550"/>
      <c r="CR112" s="550"/>
      <c r="CS112" s="550"/>
      <c r="CT112" s="550"/>
      <c r="CU112" s="550"/>
      <c r="CV112" s="550"/>
      <c r="CW112" s="550"/>
      <c r="CX112" s="550"/>
      <c r="CY112" s="550"/>
      <c r="CZ112" s="550"/>
      <c r="DA112" s="550"/>
      <c r="DB112" s="550"/>
      <c r="DC112" s="550"/>
      <c r="DD112" s="550"/>
      <c r="DE112" s="550"/>
      <c r="DF112" s="550"/>
      <c r="DG112" s="550"/>
      <c r="DH112" s="550"/>
      <c r="DI112" s="550"/>
      <c r="DJ112" s="550"/>
      <c r="DK112" s="550"/>
      <c r="DL112" s="550"/>
      <c r="DM112" s="550"/>
      <c r="DN112" s="550"/>
      <c r="DO112" s="550"/>
      <c r="DP112" s="550"/>
      <c r="DQ112" s="550"/>
      <c r="DR112" s="550"/>
      <c r="DS112" s="550"/>
      <c r="DT112" s="550"/>
      <c r="DU112" s="550"/>
      <c r="DV112" s="550"/>
      <c r="DW112" s="550"/>
      <c r="DX112" s="550"/>
      <c r="DY112" s="550"/>
      <c r="DZ112" s="1294">
        <f>F203+F204+F205+F206+F207+F316+F317+F318+F319+F320+F321+F322+F323+F324+F325+F326+F327+F328+F329+F443+F569</f>
        <v>814000</v>
      </c>
    </row>
    <row r="113" spans="1:130" s="433" customFormat="1" ht="15">
      <c r="A113" s="265"/>
      <c r="B113" s="361">
        <v>60241</v>
      </c>
      <c r="C113" s="13" t="s">
        <v>30</v>
      </c>
      <c r="D113" s="7" t="s">
        <v>11</v>
      </c>
      <c r="E113" s="49">
        <f>'Buxheti 2021'!E55</f>
        <v>500000</v>
      </c>
      <c r="F113" s="50"/>
      <c r="G113" s="51"/>
      <c r="H113" s="52"/>
      <c r="I113" s="1177"/>
      <c r="J113" s="604"/>
      <c r="K113" s="49"/>
      <c r="L113" s="50"/>
      <c r="M113" s="51"/>
      <c r="N113" s="52"/>
      <c r="O113" s="50"/>
      <c r="P113" s="53"/>
      <c r="Q113" s="49"/>
      <c r="R113" s="50"/>
      <c r="S113" s="51"/>
      <c r="T113" s="52"/>
      <c r="U113" s="154"/>
      <c r="V113" s="151"/>
      <c r="W113" s="153"/>
      <c r="X113" s="50"/>
      <c r="Y113" s="51"/>
      <c r="Z113" s="52"/>
      <c r="AA113" s="50"/>
      <c r="AB113" s="53"/>
      <c r="AC113" s="604"/>
      <c r="AD113" s="49"/>
      <c r="AE113" s="50"/>
      <c r="AF113" s="51"/>
      <c r="AG113" s="52"/>
      <c r="AH113" s="50"/>
      <c r="AI113" s="53"/>
      <c r="AJ113" s="105"/>
      <c r="AK113" s="105"/>
      <c r="AL113" s="105"/>
      <c r="AM113" s="107"/>
      <c r="AN113" s="108"/>
      <c r="AO113" s="153"/>
      <c r="AP113" s="153"/>
      <c r="AQ113" s="106"/>
      <c r="AR113" s="109"/>
      <c r="AS113" s="105"/>
      <c r="AT113" s="106"/>
      <c r="AU113" s="107"/>
      <c r="AV113" s="108"/>
      <c r="AW113" s="106"/>
      <c r="AX113" s="109"/>
      <c r="AY113" s="151"/>
      <c r="AZ113" s="151"/>
      <c r="BA113" s="152"/>
      <c r="BB113" s="153"/>
      <c r="BC113" s="151"/>
      <c r="BD113" s="154"/>
      <c r="BE113" s="128"/>
      <c r="BF113" s="128"/>
      <c r="BG113" s="128"/>
      <c r="BH113" s="128"/>
      <c r="BI113" s="128"/>
      <c r="BJ113" s="421"/>
      <c r="BK113" s="510"/>
      <c r="BM113" s="414"/>
      <c r="BN113" s="414"/>
      <c r="BO113" s="414"/>
      <c r="BP113" s="414"/>
      <c r="CB113" s="571"/>
      <c r="CC113" s="571"/>
      <c r="CD113" s="571"/>
      <c r="CE113" s="571"/>
      <c r="CF113" s="571"/>
      <c r="CG113" s="571"/>
      <c r="CH113" s="571"/>
      <c r="CI113" s="571"/>
      <c r="CJ113" s="571"/>
      <c r="CK113" s="571"/>
      <c r="CL113" s="571"/>
      <c r="CM113" s="571"/>
      <c r="CN113" s="571"/>
      <c r="CO113" s="571"/>
      <c r="CP113" s="571"/>
      <c r="CQ113" s="571"/>
      <c r="CR113" s="571"/>
      <c r="CS113" s="571"/>
      <c r="CT113" s="571"/>
      <c r="CU113" s="571"/>
      <c r="CV113" s="571"/>
      <c r="CW113" s="571"/>
      <c r="CX113" s="571"/>
      <c r="CY113" s="571"/>
      <c r="CZ113" s="571"/>
      <c r="DA113" s="571"/>
      <c r="DB113" s="571"/>
      <c r="DC113" s="571"/>
      <c r="DD113" s="571"/>
      <c r="DE113" s="571"/>
      <c r="DF113" s="571"/>
      <c r="DG113" s="571"/>
      <c r="DH113" s="571"/>
      <c r="DI113" s="571"/>
      <c r="DJ113" s="571"/>
      <c r="DK113" s="571"/>
      <c r="DL113" s="571"/>
      <c r="DM113" s="571"/>
      <c r="DN113" s="571"/>
      <c r="DO113" s="571"/>
      <c r="DP113" s="571"/>
      <c r="DQ113" s="571"/>
      <c r="DR113" s="571"/>
      <c r="DS113" s="571"/>
      <c r="DT113" s="571"/>
      <c r="DU113" s="571"/>
      <c r="DV113" s="571"/>
      <c r="DW113" s="571"/>
      <c r="DX113" s="571"/>
      <c r="DY113" s="571"/>
      <c r="DZ113" s="1241">
        <f>F334+F586</f>
        <v>416100</v>
      </c>
    </row>
    <row r="114" spans="1:130" s="433" customFormat="1" ht="15">
      <c r="A114" s="265"/>
      <c r="B114" s="359">
        <v>6025</v>
      </c>
      <c r="C114" s="16" t="s">
        <v>97</v>
      </c>
      <c r="D114" s="25" t="s">
        <v>11</v>
      </c>
      <c r="E114" s="44">
        <f t="shared" ref="E114:G114" si="3">SUM(E115:E122)</f>
        <v>1600000</v>
      </c>
      <c r="F114" s="45">
        <f>F115+F116+F117+F118+F119+F120+F121+F122</f>
        <v>0</v>
      </c>
      <c r="G114" s="46">
        <f t="shared" si="3"/>
        <v>0</v>
      </c>
      <c r="H114" s="47"/>
      <c r="I114" s="1176"/>
      <c r="J114" s="609"/>
      <c r="K114" s="44"/>
      <c r="L114" s="45"/>
      <c r="M114" s="46"/>
      <c r="N114" s="47"/>
      <c r="O114" s="45"/>
      <c r="P114" s="48"/>
      <c r="Q114" s="44"/>
      <c r="R114" s="45"/>
      <c r="S114" s="46"/>
      <c r="T114" s="47"/>
      <c r="U114" s="150"/>
      <c r="V114" s="147"/>
      <c r="W114" s="149"/>
      <c r="X114" s="45"/>
      <c r="Y114" s="46"/>
      <c r="Z114" s="47"/>
      <c r="AA114" s="45"/>
      <c r="AB114" s="48"/>
      <c r="AC114" s="609"/>
      <c r="AD114" s="44"/>
      <c r="AE114" s="45"/>
      <c r="AF114" s="46"/>
      <c r="AG114" s="47"/>
      <c r="AH114" s="45"/>
      <c r="AI114" s="48"/>
      <c r="AJ114" s="104"/>
      <c r="AK114" s="150"/>
      <c r="AL114" s="104"/>
      <c r="AM114" s="104"/>
      <c r="AN114" s="104"/>
      <c r="AO114" s="150"/>
      <c r="AP114" s="150"/>
      <c r="AQ114" s="104"/>
      <c r="AR114" s="104"/>
      <c r="AS114" s="100"/>
      <c r="AT114" s="101"/>
      <c r="AU114" s="102"/>
      <c r="AV114" s="103"/>
      <c r="AW114" s="101"/>
      <c r="AX114" s="104"/>
      <c r="AY114" s="147"/>
      <c r="AZ114" s="147"/>
      <c r="BA114" s="148"/>
      <c r="BB114" s="149"/>
      <c r="BC114" s="147"/>
      <c r="BD114" s="419"/>
      <c r="BE114" s="129"/>
      <c r="BF114" s="129"/>
      <c r="BG114" s="129"/>
      <c r="BH114" s="129"/>
      <c r="BI114" s="129"/>
      <c r="BJ114" s="430"/>
      <c r="BK114" s="509"/>
      <c r="BM114" s="414"/>
      <c r="BN114" s="414"/>
      <c r="BO114" s="414"/>
      <c r="BP114" s="414"/>
      <c r="CB114" s="571"/>
      <c r="CC114" s="571"/>
      <c r="CD114" s="571"/>
      <c r="CE114" s="571"/>
      <c r="CF114" s="571"/>
      <c r="CG114" s="571"/>
      <c r="CH114" s="571"/>
      <c r="CI114" s="571"/>
      <c r="CJ114" s="571"/>
      <c r="CK114" s="571"/>
      <c r="CL114" s="571"/>
      <c r="CM114" s="571"/>
      <c r="CN114" s="571"/>
      <c r="CO114" s="571"/>
      <c r="CP114" s="571"/>
      <c r="CQ114" s="571"/>
      <c r="CR114" s="571"/>
      <c r="CS114" s="571"/>
      <c r="CT114" s="571"/>
      <c r="CU114" s="571"/>
      <c r="CV114" s="571"/>
      <c r="CW114" s="571"/>
      <c r="CX114" s="571"/>
      <c r="CY114" s="571"/>
      <c r="CZ114" s="571"/>
      <c r="DA114" s="571"/>
      <c r="DB114" s="571"/>
      <c r="DC114" s="571"/>
      <c r="DD114" s="571"/>
      <c r="DE114" s="571"/>
      <c r="DF114" s="571"/>
      <c r="DG114" s="571"/>
      <c r="DH114" s="571"/>
      <c r="DI114" s="571"/>
      <c r="DJ114" s="571"/>
      <c r="DK114" s="571"/>
      <c r="DL114" s="571"/>
      <c r="DM114" s="571"/>
      <c r="DN114" s="571"/>
      <c r="DO114" s="571"/>
      <c r="DP114" s="571"/>
      <c r="DQ114" s="571"/>
      <c r="DR114" s="571"/>
      <c r="DS114" s="571"/>
      <c r="DT114" s="571"/>
      <c r="DU114" s="571"/>
      <c r="DV114" s="571"/>
      <c r="DW114" s="571"/>
      <c r="DX114" s="571"/>
      <c r="DY114" s="571"/>
      <c r="DZ114" s="1241">
        <f>F341+F224</f>
        <v>1429010</v>
      </c>
    </row>
    <row r="115" spans="1:130" s="433" customFormat="1" ht="15">
      <c r="A115" s="265"/>
      <c r="B115" s="361">
        <v>60250</v>
      </c>
      <c r="C115" s="13" t="s">
        <v>58</v>
      </c>
      <c r="D115" s="7" t="s">
        <v>11</v>
      </c>
      <c r="E115" s="49"/>
      <c r="F115" s="50"/>
      <c r="G115" s="51"/>
      <c r="H115" s="52"/>
      <c r="I115" s="1177"/>
      <c r="J115" s="604"/>
      <c r="K115" s="49"/>
      <c r="L115" s="50"/>
      <c r="M115" s="51"/>
      <c r="N115" s="52"/>
      <c r="O115" s="50"/>
      <c r="P115" s="53"/>
      <c r="Q115" s="49"/>
      <c r="R115" s="50"/>
      <c r="S115" s="51"/>
      <c r="T115" s="52"/>
      <c r="U115" s="154"/>
      <c r="V115" s="151"/>
      <c r="W115" s="153"/>
      <c r="X115" s="50"/>
      <c r="Y115" s="51"/>
      <c r="Z115" s="52"/>
      <c r="AA115" s="50"/>
      <c r="AB115" s="53"/>
      <c r="AC115" s="604"/>
      <c r="AD115" s="49"/>
      <c r="AE115" s="50"/>
      <c r="AF115" s="51"/>
      <c r="AG115" s="52"/>
      <c r="AH115" s="50"/>
      <c r="AI115" s="53"/>
      <c r="AJ115" s="105"/>
      <c r="AK115" s="153"/>
      <c r="AL115" s="106"/>
      <c r="AM115" s="107"/>
      <c r="AN115" s="108"/>
      <c r="AO115" s="153"/>
      <c r="AP115" s="153"/>
      <c r="AQ115" s="106"/>
      <c r="AR115" s="109"/>
      <c r="AS115" s="105"/>
      <c r="AT115" s="106"/>
      <c r="AU115" s="107"/>
      <c r="AV115" s="108"/>
      <c r="AW115" s="106"/>
      <c r="AX115" s="109"/>
      <c r="AY115" s="151"/>
      <c r="AZ115" s="151"/>
      <c r="BA115" s="152"/>
      <c r="BB115" s="153"/>
      <c r="BC115" s="151"/>
      <c r="BD115" s="154"/>
      <c r="BE115" s="128"/>
      <c r="BF115" s="128"/>
      <c r="BG115" s="128"/>
      <c r="BH115" s="128"/>
      <c r="BI115" s="128"/>
      <c r="BJ115" s="421"/>
      <c r="BK115" s="510"/>
      <c r="BM115" s="414"/>
      <c r="BN115" s="414"/>
      <c r="BO115" s="414"/>
      <c r="BP115" s="414"/>
      <c r="CB115" s="571"/>
      <c r="CC115" s="571"/>
      <c r="CD115" s="571"/>
      <c r="CE115" s="571"/>
      <c r="CF115" s="571"/>
      <c r="CG115" s="571"/>
      <c r="CH115" s="571"/>
      <c r="CI115" s="571"/>
      <c r="CJ115" s="571"/>
      <c r="CK115" s="571"/>
      <c r="CL115" s="571"/>
      <c r="CM115" s="571"/>
      <c r="CN115" s="571"/>
      <c r="CO115" s="571"/>
      <c r="CP115" s="571"/>
      <c r="CQ115" s="571"/>
      <c r="CR115" s="571"/>
      <c r="CS115" s="571"/>
      <c r="CT115" s="571"/>
      <c r="CU115" s="571"/>
      <c r="CV115" s="571"/>
      <c r="CW115" s="571"/>
      <c r="CX115" s="571"/>
      <c r="CY115" s="571"/>
      <c r="CZ115" s="571"/>
      <c r="DA115" s="571"/>
      <c r="DB115" s="571"/>
      <c r="DC115" s="571"/>
      <c r="DD115" s="571"/>
      <c r="DE115" s="571"/>
      <c r="DF115" s="571"/>
      <c r="DG115" s="571"/>
      <c r="DH115" s="571"/>
      <c r="DI115" s="571"/>
      <c r="DJ115" s="571"/>
      <c r="DK115" s="571"/>
      <c r="DL115" s="571"/>
      <c r="DM115" s="571"/>
      <c r="DN115" s="571"/>
      <c r="DO115" s="571"/>
      <c r="DP115" s="571"/>
      <c r="DQ115" s="571"/>
      <c r="DR115" s="571"/>
      <c r="DS115" s="571"/>
      <c r="DT115" s="571"/>
      <c r="DU115" s="571"/>
      <c r="DV115" s="571"/>
      <c r="DW115" s="571"/>
      <c r="DX115" s="571"/>
      <c r="DY115" s="571"/>
      <c r="DZ115" s="1241">
        <f>F239+F356+F608</f>
        <v>210000</v>
      </c>
    </row>
    <row r="116" spans="1:130" s="433" customFormat="1" ht="15">
      <c r="A116" s="265"/>
      <c r="B116" s="361">
        <v>60251</v>
      </c>
      <c r="C116" s="13" t="s">
        <v>59</v>
      </c>
      <c r="D116" s="7" t="s">
        <v>11</v>
      </c>
      <c r="E116" s="49"/>
      <c r="F116" s="50"/>
      <c r="G116" s="51"/>
      <c r="H116" s="52"/>
      <c r="I116" s="1177"/>
      <c r="J116" s="604"/>
      <c r="K116" s="49"/>
      <c r="L116" s="50"/>
      <c r="M116" s="51"/>
      <c r="N116" s="52"/>
      <c r="O116" s="50"/>
      <c r="P116" s="53"/>
      <c r="Q116" s="49"/>
      <c r="R116" s="50"/>
      <c r="S116" s="51"/>
      <c r="T116" s="52"/>
      <c r="U116" s="154"/>
      <c r="V116" s="151"/>
      <c r="W116" s="153"/>
      <c r="X116" s="50"/>
      <c r="Y116" s="51"/>
      <c r="Z116" s="52"/>
      <c r="AA116" s="50"/>
      <c r="AB116" s="53"/>
      <c r="AC116" s="604"/>
      <c r="AD116" s="49"/>
      <c r="AE116" s="50"/>
      <c r="AF116" s="51"/>
      <c r="AG116" s="52"/>
      <c r="AH116" s="50"/>
      <c r="AI116" s="53"/>
      <c r="AJ116" s="105"/>
      <c r="AK116" s="153"/>
      <c r="AL116" s="106"/>
      <c r="AM116" s="107"/>
      <c r="AN116" s="108"/>
      <c r="AO116" s="153"/>
      <c r="AP116" s="153"/>
      <c r="AQ116" s="106"/>
      <c r="AR116" s="109"/>
      <c r="AS116" s="105"/>
      <c r="AT116" s="106"/>
      <c r="AU116" s="107"/>
      <c r="AV116" s="108"/>
      <c r="AW116" s="106"/>
      <c r="AX116" s="109"/>
      <c r="AY116" s="151"/>
      <c r="AZ116" s="151"/>
      <c r="BA116" s="152"/>
      <c r="BB116" s="153"/>
      <c r="BC116" s="151"/>
      <c r="BD116" s="162"/>
      <c r="BE116" s="128"/>
      <c r="BF116" s="128"/>
      <c r="BG116" s="128"/>
      <c r="BH116" s="128"/>
      <c r="BI116" s="128"/>
      <c r="BJ116" s="421"/>
      <c r="BK116" s="510"/>
      <c r="BM116" s="414"/>
      <c r="BN116" s="414"/>
      <c r="BO116" s="414"/>
      <c r="BP116" s="414"/>
      <c r="CB116" s="571"/>
      <c r="CC116" s="571"/>
      <c r="CD116" s="571"/>
      <c r="CE116" s="571"/>
      <c r="CF116" s="571"/>
      <c r="CG116" s="571"/>
      <c r="CH116" s="571"/>
      <c r="CI116" s="571"/>
      <c r="CJ116" s="571"/>
      <c r="CK116" s="571"/>
      <c r="CL116" s="571"/>
      <c r="CM116" s="571"/>
      <c r="CN116" s="571"/>
      <c r="CO116" s="571"/>
      <c r="CP116" s="571"/>
      <c r="CQ116" s="571"/>
      <c r="CR116" s="571"/>
      <c r="CS116" s="571"/>
      <c r="CT116" s="571"/>
      <c r="CU116" s="571"/>
      <c r="CV116" s="571"/>
      <c r="CW116" s="571"/>
      <c r="CX116" s="571"/>
      <c r="CY116" s="571"/>
      <c r="CZ116" s="571"/>
      <c r="DA116" s="571"/>
      <c r="DB116" s="571"/>
      <c r="DC116" s="571"/>
      <c r="DD116" s="571"/>
      <c r="DE116" s="571"/>
      <c r="DF116" s="571"/>
      <c r="DG116" s="571"/>
      <c r="DH116" s="571"/>
      <c r="DI116" s="571"/>
      <c r="DJ116" s="571"/>
      <c r="DK116" s="571"/>
      <c r="DL116" s="571"/>
      <c r="DM116" s="571"/>
      <c r="DN116" s="571"/>
      <c r="DO116" s="571"/>
      <c r="DP116" s="571"/>
      <c r="DQ116" s="571"/>
      <c r="DR116" s="571"/>
      <c r="DS116" s="571"/>
      <c r="DT116" s="571"/>
      <c r="DU116" s="571"/>
      <c r="DV116" s="571"/>
      <c r="DW116" s="571"/>
      <c r="DX116" s="571"/>
      <c r="DY116" s="571"/>
    </row>
    <row r="117" spans="1:130" s="433" customFormat="1" ht="15">
      <c r="A117" s="265"/>
      <c r="B117" s="360">
        <v>60252</v>
      </c>
      <c r="C117" s="13" t="s">
        <v>31</v>
      </c>
      <c r="D117" s="7" t="s">
        <v>11</v>
      </c>
      <c r="E117" s="39">
        <f>'Buxheti 2021'!E57</f>
        <v>800000</v>
      </c>
      <c r="F117" s="50"/>
      <c r="G117" s="41"/>
      <c r="H117" s="52"/>
      <c r="I117" s="1175"/>
      <c r="J117" s="604"/>
      <c r="K117" s="39"/>
      <c r="L117" s="50"/>
      <c r="M117" s="41"/>
      <c r="N117" s="52"/>
      <c r="O117" s="40"/>
      <c r="P117" s="53"/>
      <c r="Q117" s="39"/>
      <c r="R117" s="50"/>
      <c r="S117" s="41"/>
      <c r="T117" s="52"/>
      <c r="U117" s="146"/>
      <c r="V117" s="151"/>
      <c r="W117" s="145"/>
      <c r="X117" s="50"/>
      <c r="Y117" s="41"/>
      <c r="Z117" s="52"/>
      <c r="AA117" s="40"/>
      <c r="AB117" s="53"/>
      <c r="AC117" s="604"/>
      <c r="AD117" s="39"/>
      <c r="AE117" s="50"/>
      <c r="AF117" s="41"/>
      <c r="AG117" s="52"/>
      <c r="AH117" s="40"/>
      <c r="AI117" s="53"/>
      <c r="AJ117" s="95"/>
      <c r="AK117" s="145"/>
      <c r="AL117" s="106"/>
      <c r="AM117" s="97"/>
      <c r="AN117" s="108"/>
      <c r="AO117" s="153"/>
      <c r="AP117" s="153"/>
      <c r="AQ117" s="96"/>
      <c r="AR117" s="109"/>
      <c r="AS117" s="95"/>
      <c r="AT117" s="106"/>
      <c r="AU117" s="97"/>
      <c r="AV117" s="108"/>
      <c r="AW117" s="96"/>
      <c r="AX117" s="109"/>
      <c r="AY117" s="151"/>
      <c r="AZ117" s="151"/>
      <c r="BA117" s="144"/>
      <c r="BB117" s="153"/>
      <c r="BC117" s="143"/>
      <c r="BD117" s="162"/>
      <c r="BE117" s="128"/>
      <c r="BF117" s="128"/>
      <c r="BG117" s="128"/>
      <c r="BH117" s="128"/>
      <c r="BI117" s="128"/>
      <c r="BJ117" s="421"/>
      <c r="BK117" s="510"/>
      <c r="BM117" s="414"/>
      <c r="BN117" s="414"/>
      <c r="BO117" s="414"/>
      <c r="BP117" s="414"/>
      <c r="CB117" s="571"/>
      <c r="CC117" s="571"/>
      <c r="CD117" s="571"/>
      <c r="CE117" s="571"/>
      <c r="CF117" s="571"/>
      <c r="CG117" s="571"/>
      <c r="CH117" s="571"/>
      <c r="CI117" s="571"/>
      <c r="CJ117" s="571"/>
      <c r="CK117" s="571"/>
      <c r="CL117" s="571"/>
      <c r="CM117" s="571"/>
      <c r="CN117" s="571"/>
      <c r="CO117" s="571"/>
      <c r="CP117" s="571"/>
      <c r="CQ117" s="571"/>
      <c r="CR117" s="571"/>
      <c r="CS117" s="571"/>
      <c r="CT117" s="571"/>
      <c r="CU117" s="571"/>
      <c r="CV117" s="571"/>
      <c r="CW117" s="571"/>
      <c r="CX117" s="571"/>
      <c r="CY117" s="571"/>
      <c r="CZ117" s="571"/>
      <c r="DA117" s="571"/>
      <c r="DB117" s="571"/>
      <c r="DC117" s="571"/>
      <c r="DD117" s="571"/>
      <c r="DE117" s="571"/>
      <c r="DF117" s="571"/>
      <c r="DG117" s="571"/>
      <c r="DH117" s="571"/>
      <c r="DI117" s="571"/>
      <c r="DJ117" s="571"/>
      <c r="DK117" s="571"/>
      <c r="DL117" s="571"/>
      <c r="DM117" s="571"/>
      <c r="DN117" s="571"/>
      <c r="DO117" s="571"/>
      <c r="DP117" s="571"/>
      <c r="DQ117" s="571"/>
      <c r="DR117" s="571"/>
      <c r="DS117" s="571"/>
      <c r="DT117" s="571"/>
      <c r="DU117" s="571"/>
      <c r="DV117" s="571"/>
      <c r="DW117" s="571"/>
      <c r="DX117" s="571"/>
      <c r="DY117" s="571"/>
    </row>
    <row r="118" spans="1:130" s="433" customFormat="1" ht="25.5">
      <c r="A118" s="265"/>
      <c r="B118" s="360">
        <v>60253</v>
      </c>
      <c r="C118" s="17" t="s">
        <v>60</v>
      </c>
      <c r="D118" s="7" t="s">
        <v>11</v>
      </c>
      <c r="E118" s="39"/>
      <c r="F118" s="60"/>
      <c r="G118" s="41"/>
      <c r="H118" s="61"/>
      <c r="I118" s="1175"/>
      <c r="J118" s="656"/>
      <c r="K118" s="39"/>
      <c r="L118" s="60"/>
      <c r="M118" s="41"/>
      <c r="N118" s="61"/>
      <c r="O118" s="40"/>
      <c r="P118" s="62"/>
      <c r="Q118" s="39"/>
      <c r="R118" s="60"/>
      <c r="S118" s="41"/>
      <c r="T118" s="61"/>
      <c r="U118" s="146"/>
      <c r="V118" s="160"/>
      <c r="W118" s="145"/>
      <c r="X118" s="60"/>
      <c r="Y118" s="41"/>
      <c r="Z118" s="61"/>
      <c r="AA118" s="40"/>
      <c r="AB118" s="62"/>
      <c r="AC118" s="656"/>
      <c r="AD118" s="39"/>
      <c r="AE118" s="60"/>
      <c r="AF118" s="41"/>
      <c r="AG118" s="61"/>
      <c r="AH118" s="40"/>
      <c r="AI118" s="62"/>
      <c r="AJ118" s="95"/>
      <c r="AK118" s="145"/>
      <c r="AL118" s="116"/>
      <c r="AM118" s="97"/>
      <c r="AN118" s="117"/>
      <c r="AO118" s="161"/>
      <c r="AP118" s="161"/>
      <c r="AQ118" s="117"/>
      <c r="AR118" s="118"/>
      <c r="AS118" s="95"/>
      <c r="AT118" s="116"/>
      <c r="AU118" s="97"/>
      <c r="AV118" s="117"/>
      <c r="AW118" s="96"/>
      <c r="AX118" s="118"/>
      <c r="AY118" s="160"/>
      <c r="AZ118" s="160"/>
      <c r="BA118" s="144"/>
      <c r="BB118" s="161"/>
      <c r="BC118" s="143"/>
      <c r="BD118" s="154"/>
      <c r="BE118" s="128"/>
      <c r="BF118" s="128"/>
      <c r="BG118" s="128"/>
      <c r="BH118" s="128"/>
      <c r="BI118" s="128"/>
      <c r="BJ118" s="421"/>
      <c r="BK118" s="510"/>
      <c r="BM118" s="414"/>
      <c r="BN118" s="414"/>
      <c r="BO118" s="414"/>
      <c r="BP118" s="414"/>
      <c r="CB118" s="571"/>
      <c r="CC118" s="571"/>
      <c r="CD118" s="571"/>
      <c r="CE118" s="571"/>
      <c r="CF118" s="571"/>
      <c r="CG118" s="571"/>
      <c r="CH118" s="571"/>
      <c r="CI118" s="571"/>
      <c r="CJ118" s="571"/>
      <c r="CK118" s="571"/>
      <c r="CL118" s="571"/>
      <c r="CM118" s="571"/>
      <c r="CN118" s="571"/>
      <c r="CO118" s="571"/>
      <c r="CP118" s="571"/>
      <c r="CQ118" s="571"/>
      <c r="CR118" s="571"/>
      <c r="CS118" s="571"/>
      <c r="CT118" s="571"/>
      <c r="CU118" s="571"/>
      <c r="CV118" s="571"/>
      <c r="CW118" s="571"/>
      <c r="CX118" s="571"/>
      <c r="CY118" s="571"/>
      <c r="CZ118" s="571"/>
      <c r="DA118" s="571"/>
      <c r="DB118" s="571"/>
      <c r="DC118" s="571"/>
      <c r="DD118" s="571"/>
      <c r="DE118" s="571"/>
      <c r="DF118" s="571"/>
      <c r="DG118" s="571"/>
      <c r="DH118" s="571"/>
      <c r="DI118" s="571"/>
      <c r="DJ118" s="571"/>
      <c r="DK118" s="571"/>
      <c r="DL118" s="571"/>
      <c r="DM118" s="571"/>
      <c r="DN118" s="571"/>
      <c r="DO118" s="571"/>
      <c r="DP118" s="571"/>
      <c r="DQ118" s="571"/>
      <c r="DR118" s="571"/>
      <c r="DS118" s="571"/>
      <c r="DT118" s="571"/>
      <c r="DU118" s="571"/>
      <c r="DV118" s="571"/>
      <c r="DW118" s="571"/>
      <c r="DX118" s="571"/>
      <c r="DY118" s="571"/>
    </row>
    <row r="119" spans="1:130" s="433" customFormat="1" ht="25.5">
      <c r="A119" s="265"/>
      <c r="B119" s="361">
        <v>60254</v>
      </c>
      <c r="C119" s="17" t="s">
        <v>61</v>
      </c>
      <c r="D119" s="7" t="s">
        <v>11</v>
      </c>
      <c r="E119" s="49"/>
      <c r="F119" s="60"/>
      <c r="G119" s="51"/>
      <c r="H119" s="61"/>
      <c r="I119" s="1177"/>
      <c r="J119" s="656"/>
      <c r="K119" s="49"/>
      <c r="L119" s="60"/>
      <c r="M119" s="51"/>
      <c r="N119" s="61"/>
      <c r="O119" s="50"/>
      <c r="P119" s="62"/>
      <c r="Q119" s="49"/>
      <c r="R119" s="60"/>
      <c r="S119" s="51"/>
      <c r="T119" s="61"/>
      <c r="U119" s="154"/>
      <c r="V119" s="160"/>
      <c r="W119" s="153"/>
      <c r="X119" s="60"/>
      <c r="Y119" s="51"/>
      <c r="Z119" s="61"/>
      <c r="AA119" s="50"/>
      <c r="AB119" s="62"/>
      <c r="AC119" s="656"/>
      <c r="AD119" s="49"/>
      <c r="AE119" s="60"/>
      <c r="AF119" s="51"/>
      <c r="AG119" s="61"/>
      <c r="AH119" s="50"/>
      <c r="AI119" s="62"/>
      <c r="AJ119" s="105"/>
      <c r="AK119" s="153"/>
      <c r="AL119" s="116"/>
      <c r="AM119" s="107"/>
      <c r="AN119" s="117"/>
      <c r="AO119" s="161"/>
      <c r="AP119" s="161"/>
      <c r="AQ119" s="106"/>
      <c r="AR119" s="118"/>
      <c r="AS119" s="105"/>
      <c r="AT119" s="116"/>
      <c r="AU119" s="107"/>
      <c r="AV119" s="117"/>
      <c r="AW119" s="106"/>
      <c r="AX119" s="118"/>
      <c r="AY119" s="160"/>
      <c r="AZ119" s="160"/>
      <c r="BA119" s="152"/>
      <c r="BB119" s="161"/>
      <c r="BC119" s="151"/>
      <c r="BD119" s="154"/>
      <c r="BE119" s="128"/>
      <c r="BF119" s="128"/>
      <c r="BG119" s="128"/>
      <c r="BH119" s="128"/>
      <c r="BI119" s="128"/>
      <c r="BJ119" s="421"/>
      <c r="BK119" s="510"/>
      <c r="BM119" s="414"/>
      <c r="BN119" s="414"/>
      <c r="BO119" s="414"/>
      <c r="BP119" s="414"/>
      <c r="CB119" s="571"/>
      <c r="CC119" s="571"/>
      <c r="CD119" s="571"/>
      <c r="CE119" s="571"/>
      <c r="CF119" s="571"/>
      <c r="CG119" s="571"/>
      <c r="CH119" s="571"/>
      <c r="CI119" s="571"/>
      <c r="CJ119" s="571"/>
      <c r="CK119" s="571"/>
      <c r="CL119" s="571"/>
      <c r="CM119" s="571"/>
      <c r="CN119" s="571"/>
      <c r="CO119" s="571"/>
      <c r="CP119" s="571"/>
      <c r="CQ119" s="571"/>
      <c r="CR119" s="571"/>
      <c r="CS119" s="571"/>
      <c r="CT119" s="571"/>
      <c r="CU119" s="571"/>
      <c r="CV119" s="571"/>
      <c r="CW119" s="571"/>
      <c r="CX119" s="571"/>
      <c r="CY119" s="571"/>
      <c r="CZ119" s="571"/>
      <c r="DA119" s="571"/>
      <c r="DB119" s="571"/>
      <c r="DC119" s="571"/>
      <c r="DD119" s="571"/>
      <c r="DE119" s="571"/>
      <c r="DF119" s="571"/>
      <c r="DG119" s="571"/>
      <c r="DH119" s="571"/>
      <c r="DI119" s="571"/>
      <c r="DJ119" s="571"/>
      <c r="DK119" s="571"/>
      <c r="DL119" s="571"/>
      <c r="DM119" s="571"/>
      <c r="DN119" s="571"/>
      <c r="DO119" s="571"/>
      <c r="DP119" s="571"/>
      <c r="DQ119" s="571"/>
      <c r="DR119" s="571"/>
      <c r="DS119" s="571"/>
      <c r="DT119" s="571"/>
      <c r="DU119" s="571"/>
      <c r="DV119" s="571"/>
      <c r="DW119" s="571"/>
      <c r="DX119" s="571"/>
      <c r="DY119" s="571"/>
    </row>
    <row r="120" spans="1:130" s="436" customFormat="1" ht="15">
      <c r="A120" s="370"/>
      <c r="B120" s="361">
        <v>60255</v>
      </c>
      <c r="C120" s="13" t="s">
        <v>62</v>
      </c>
      <c r="D120" s="7" t="s">
        <v>11</v>
      </c>
      <c r="E120" s="49">
        <f>'Buxheti 2021'!E58</f>
        <v>0</v>
      </c>
      <c r="F120" s="546"/>
      <c r="G120" s="51"/>
      <c r="H120" s="153"/>
      <c r="I120" s="1177"/>
      <c r="J120" s="604"/>
      <c r="K120" s="49"/>
      <c r="L120" s="50"/>
      <c r="M120" s="51"/>
      <c r="N120" s="52"/>
      <c r="O120" s="50"/>
      <c r="P120" s="53"/>
      <c r="Q120" s="49"/>
      <c r="R120" s="50"/>
      <c r="S120" s="51"/>
      <c r="T120" s="52"/>
      <c r="U120" s="154"/>
      <c r="V120" s="151"/>
      <c r="W120" s="153"/>
      <c r="X120" s="50"/>
      <c r="Y120" s="51"/>
      <c r="Z120" s="52"/>
      <c r="AA120" s="50"/>
      <c r="AB120" s="53"/>
      <c r="AC120" s="604"/>
      <c r="AD120" s="49"/>
      <c r="AE120" s="50"/>
      <c r="AF120" s="51"/>
      <c r="AG120" s="52"/>
      <c r="AH120" s="50"/>
      <c r="AI120" s="53"/>
      <c r="AJ120" s="105"/>
      <c r="AK120" s="153"/>
      <c r="AL120" s="106"/>
      <c r="AM120" s="107"/>
      <c r="AN120" s="106"/>
      <c r="AO120" s="151"/>
      <c r="AP120" s="151"/>
      <c r="AQ120" s="106"/>
      <c r="AR120" s="109"/>
      <c r="AS120" s="151">
        <v>7200</v>
      </c>
      <c r="AT120" s="106"/>
      <c r="AU120" s="107"/>
      <c r="AV120" s="108"/>
      <c r="AW120" s="106"/>
      <c r="AX120" s="109"/>
      <c r="AY120" s="151"/>
      <c r="AZ120" s="151"/>
      <c r="BA120" s="152"/>
      <c r="BB120" s="153"/>
      <c r="BC120" s="151"/>
      <c r="BD120" s="154"/>
      <c r="BE120" s="128"/>
      <c r="BF120" s="128"/>
      <c r="BG120" s="128"/>
      <c r="BH120" s="128"/>
      <c r="BI120" s="128"/>
      <c r="BJ120" s="421"/>
      <c r="BK120" s="510"/>
      <c r="BM120" s="414"/>
      <c r="BN120" s="414"/>
      <c r="BO120" s="414"/>
      <c r="BP120" s="414"/>
      <c r="CB120" s="1028"/>
      <c r="CC120" s="1028"/>
      <c r="CD120" s="1028"/>
      <c r="CE120" s="1028"/>
      <c r="CF120" s="1028"/>
      <c r="CG120" s="1028"/>
      <c r="CH120" s="1028"/>
      <c r="CI120" s="1028"/>
      <c r="CJ120" s="1028"/>
      <c r="CK120" s="1028"/>
      <c r="CL120" s="1028"/>
      <c r="CM120" s="1028"/>
      <c r="CN120" s="1028"/>
      <c r="CO120" s="1028"/>
      <c r="CP120" s="1028"/>
      <c r="CQ120" s="1028"/>
      <c r="CR120" s="1028"/>
      <c r="CS120" s="1028"/>
      <c r="CT120" s="1028"/>
      <c r="CU120" s="1028"/>
      <c r="CV120" s="1028"/>
      <c r="CW120" s="1028"/>
      <c r="CX120" s="1028"/>
      <c r="CY120" s="1028"/>
      <c r="CZ120" s="1028"/>
      <c r="DA120" s="1028"/>
      <c r="DB120" s="1028"/>
      <c r="DC120" s="1028"/>
      <c r="DD120" s="1028"/>
      <c r="DE120" s="1028"/>
      <c r="DF120" s="1028"/>
      <c r="DG120" s="1028"/>
      <c r="DH120" s="1028"/>
      <c r="DI120" s="1028"/>
      <c r="DJ120" s="1028"/>
      <c r="DK120" s="1028"/>
      <c r="DL120" s="1028"/>
      <c r="DM120" s="1028"/>
      <c r="DN120" s="1028"/>
      <c r="DO120" s="1028"/>
      <c r="DP120" s="1028"/>
      <c r="DQ120" s="1028"/>
      <c r="DR120" s="1028"/>
      <c r="DS120" s="1028"/>
      <c r="DT120" s="1028"/>
      <c r="DU120" s="1028"/>
      <c r="DV120" s="1028"/>
      <c r="DW120" s="1028"/>
      <c r="DX120" s="1028"/>
      <c r="DY120" s="1028"/>
    </row>
    <row r="121" spans="1:130" s="435" customFormat="1" ht="15">
      <c r="A121" s="369"/>
      <c r="B121" s="360">
        <v>60256</v>
      </c>
      <c r="C121" s="13" t="s">
        <v>63</v>
      </c>
      <c r="D121" s="7" t="s">
        <v>11</v>
      </c>
      <c r="E121" s="39"/>
      <c r="F121" s="50"/>
      <c r="G121" s="41"/>
      <c r="H121" s="52"/>
      <c r="I121" s="1175"/>
      <c r="J121" s="604"/>
      <c r="K121" s="39"/>
      <c r="L121" s="50"/>
      <c r="M121" s="41"/>
      <c r="N121" s="52"/>
      <c r="O121" s="40"/>
      <c r="P121" s="53"/>
      <c r="Q121" s="39"/>
      <c r="R121" s="50"/>
      <c r="S121" s="41"/>
      <c r="T121" s="52"/>
      <c r="U121" s="146"/>
      <c r="V121" s="151"/>
      <c r="W121" s="145"/>
      <c r="X121" s="50"/>
      <c r="Y121" s="41"/>
      <c r="Z121" s="52"/>
      <c r="AA121" s="40"/>
      <c r="AB121" s="53"/>
      <c r="AC121" s="604"/>
      <c r="AD121" s="39"/>
      <c r="AE121" s="50"/>
      <c r="AF121" s="41"/>
      <c r="AG121" s="52"/>
      <c r="AH121" s="40"/>
      <c r="AI121" s="53"/>
      <c r="AJ121" s="95"/>
      <c r="AK121" s="145"/>
      <c r="AL121" s="106"/>
      <c r="AM121" s="97"/>
      <c r="AN121" s="96"/>
      <c r="AO121" s="143"/>
      <c r="AP121" s="143"/>
      <c r="AQ121" s="96"/>
      <c r="AR121" s="109"/>
      <c r="AS121" s="95"/>
      <c r="AT121" s="106"/>
      <c r="AU121" s="97"/>
      <c r="AV121" s="108"/>
      <c r="AW121" s="96"/>
      <c r="AX121" s="109"/>
      <c r="AY121" s="151"/>
      <c r="AZ121" s="151"/>
      <c r="BA121" s="144"/>
      <c r="BB121" s="153"/>
      <c r="BC121" s="143"/>
      <c r="BD121" s="412"/>
      <c r="BE121" s="413"/>
      <c r="BF121" s="413"/>
      <c r="BG121" s="413"/>
      <c r="BH121" s="413"/>
      <c r="BI121" s="413"/>
      <c r="BJ121" s="432"/>
      <c r="BK121" s="512"/>
      <c r="BM121" s="414"/>
      <c r="BN121" s="414"/>
      <c r="BO121" s="414"/>
      <c r="BP121" s="414"/>
      <c r="CB121" s="1027"/>
      <c r="CC121" s="1027"/>
      <c r="CD121" s="1027"/>
      <c r="CE121" s="1027"/>
      <c r="CF121" s="1027"/>
      <c r="CG121" s="1027"/>
      <c r="CH121" s="1027"/>
      <c r="CI121" s="1027"/>
      <c r="CJ121" s="1027"/>
      <c r="CK121" s="1027"/>
      <c r="CL121" s="1027"/>
      <c r="CM121" s="1027"/>
      <c r="CN121" s="1027"/>
      <c r="CO121" s="1027"/>
      <c r="CP121" s="1027"/>
      <c r="CQ121" s="1027"/>
      <c r="CR121" s="1027"/>
      <c r="CS121" s="1027"/>
      <c r="CT121" s="1027"/>
      <c r="CU121" s="1027"/>
      <c r="CV121" s="1027"/>
      <c r="CW121" s="1027"/>
      <c r="CX121" s="1027"/>
      <c r="CY121" s="1027"/>
      <c r="CZ121" s="1027"/>
      <c r="DA121" s="1027"/>
      <c r="DB121" s="1027"/>
      <c r="DC121" s="1027"/>
      <c r="DD121" s="1027"/>
      <c r="DE121" s="1027"/>
      <c r="DF121" s="1027"/>
      <c r="DG121" s="1027"/>
      <c r="DH121" s="1027"/>
      <c r="DI121" s="1027"/>
      <c r="DJ121" s="1027"/>
      <c r="DK121" s="1027"/>
      <c r="DL121" s="1027"/>
      <c r="DM121" s="1027"/>
      <c r="DN121" s="1027"/>
      <c r="DO121" s="1027"/>
      <c r="DP121" s="1027"/>
      <c r="DQ121" s="1027"/>
      <c r="DR121" s="1027"/>
      <c r="DS121" s="1027"/>
      <c r="DT121" s="1027"/>
      <c r="DU121" s="1027"/>
      <c r="DV121" s="1027"/>
      <c r="DW121" s="1027"/>
      <c r="DX121" s="1027"/>
      <c r="DY121" s="1027"/>
    </row>
    <row r="122" spans="1:130" s="433" customFormat="1" ht="15">
      <c r="A122" s="265"/>
      <c r="B122" s="360" t="s">
        <v>98</v>
      </c>
      <c r="C122" s="13" t="s">
        <v>64</v>
      </c>
      <c r="D122" s="7" t="s">
        <v>11</v>
      </c>
      <c r="E122" s="39">
        <f>'Buxheti 2021'!E59</f>
        <v>800000</v>
      </c>
      <c r="F122" s="50"/>
      <c r="G122" s="41"/>
      <c r="H122" s="52"/>
      <c r="I122" s="1175"/>
      <c r="J122" s="604"/>
      <c r="K122" s="39"/>
      <c r="L122" s="50"/>
      <c r="M122" s="41"/>
      <c r="N122" s="52"/>
      <c r="O122" s="40"/>
      <c r="P122" s="53"/>
      <c r="Q122" s="39"/>
      <c r="R122" s="50"/>
      <c r="S122" s="41"/>
      <c r="T122" s="52"/>
      <c r="U122" s="146"/>
      <c r="V122" s="151"/>
      <c r="W122" s="145"/>
      <c r="X122" s="50"/>
      <c r="Y122" s="41"/>
      <c r="Z122" s="52"/>
      <c r="AA122" s="40"/>
      <c r="AB122" s="53"/>
      <c r="AC122" s="604"/>
      <c r="AD122" s="39"/>
      <c r="AE122" s="50"/>
      <c r="AF122" s="41"/>
      <c r="AG122" s="52"/>
      <c r="AH122" s="40"/>
      <c r="AI122" s="53"/>
      <c r="AJ122" s="95"/>
      <c r="AK122" s="145"/>
      <c r="AL122" s="106"/>
      <c r="AM122" s="97"/>
      <c r="AN122" s="108"/>
      <c r="AO122" s="153"/>
      <c r="AP122" s="153"/>
      <c r="AQ122" s="96"/>
      <c r="AR122" s="109"/>
      <c r="AS122" s="95"/>
      <c r="AT122" s="106"/>
      <c r="AU122" s="97"/>
      <c r="AV122" s="108"/>
      <c r="AW122" s="96"/>
      <c r="AX122" s="109"/>
      <c r="AY122" s="151"/>
      <c r="AZ122" s="151"/>
      <c r="BA122" s="144"/>
      <c r="BB122" s="153"/>
      <c r="BC122" s="143"/>
      <c r="BD122" s="146"/>
      <c r="BE122" s="128"/>
      <c r="BF122" s="128"/>
      <c r="BG122" s="128"/>
      <c r="BH122" s="128"/>
      <c r="BI122" s="128"/>
      <c r="BJ122" s="421"/>
      <c r="BK122" s="510"/>
      <c r="BM122" s="414"/>
      <c r="BN122" s="414"/>
      <c r="BO122" s="414"/>
      <c r="BP122" s="414"/>
      <c r="CB122" s="571"/>
      <c r="CC122" s="571"/>
      <c r="CD122" s="571"/>
      <c r="CE122" s="571"/>
      <c r="CF122" s="571"/>
      <c r="CG122" s="571"/>
      <c r="CH122" s="571"/>
      <c r="CI122" s="571"/>
      <c r="CJ122" s="571"/>
      <c r="CK122" s="571"/>
      <c r="CL122" s="571"/>
      <c r="CM122" s="571"/>
      <c r="CN122" s="571"/>
      <c r="CO122" s="571"/>
      <c r="CP122" s="571"/>
      <c r="CQ122" s="571"/>
      <c r="CR122" s="571"/>
      <c r="CS122" s="571"/>
      <c r="CT122" s="571"/>
      <c r="CU122" s="571"/>
      <c r="CV122" s="571"/>
      <c r="CW122" s="571"/>
      <c r="CX122" s="571"/>
      <c r="CY122" s="571"/>
      <c r="CZ122" s="571"/>
      <c r="DA122" s="571"/>
      <c r="DB122" s="571"/>
      <c r="DC122" s="571"/>
      <c r="DD122" s="571"/>
      <c r="DE122" s="571"/>
      <c r="DF122" s="571"/>
      <c r="DG122" s="571"/>
      <c r="DH122" s="571"/>
      <c r="DI122" s="571"/>
      <c r="DJ122" s="571"/>
      <c r="DK122" s="571"/>
      <c r="DL122" s="571"/>
      <c r="DM122" s="571"/>
      <c r="DN122" s="571"/>
      <c r="DO122" s="571"/>
      <c r="DP122" s="571"/>
      <c r="DQ122" s="571"/>
      <c r="DR122" s="571"/>
      <c r="DS122" s="571"/>
      <c r="DT122" s="571"/>
      <c r="DU122" s="571"/>
      <c r="DV122" s="571"/>
      <c r="DW122" s="571"/>
      <c r="DX122" s="571"/>
      <c r="DY122" s="571"/>
    </row>
    <row r="123" spans="1:130" s="433" customFormat="1" ht="15">
      <c r="A123" s="265"/>
      <c r="B123" s="359" t="s">
        <v>32</v>
      </c>
      <c r="C123" s="16" t="s">
        <v>84</v>
      </c>
      <c r="D123" s="25" t="s">
        <v>11</v>
      </c>
      <c r="E123" s="44">
        <f t="shared" ref="E123:G123" si="4">SUM(E124:E128)</f>
        <v>1500000</v>
      </c>
      <c r="F123" s="45">
        <f>F124+F125+F126+F127+F128</f>
        <v>0</v>
      </c>
      <c r="G123" s="46">
        <f t="shared" si="4"/>
        <v>0</v>
      </c>
      <c r="H123" s="47"/>
      <c r="I123" s="1176"/>
      <c r="J123" s="609"/>
      <c r="K123" s="44"/>
      <c r="L123" s="45"/>
      <c r="M123" s="46"/>
      <c r="N123" s="47"/>
      <c r="O123" s="45"/>
      <c r="P123" s="48"/>
      <c r="Q123" s="44"/>
      <c r="R123" s="45"/>
      <c r="S123" s="46"/>
      <c r="T123" s="47"/>
      <c r="U123" s="150"/>
      <c r="V123" s="147"/>
      <c r="W123" s="149"/>
      <c r="X123" s="45"/>
      <c r="Y123" s="46"/>
      <c r="Z123" s="47"/>
      <c r="AA123" s="45"/>
      <c r="AB123" s="48"/>
      <c r="AC123" s="609"/>
      <c r="AD123" s="44"/>
      <c r="AE123" s="45"/>
      <c r="AF123" s="46"/>
      <c r="AG123" s="47"/>
      <c r="AH123" s="45"/>
      <c r="AI123" s="48"/>
      <c r="AJ123" s="104"/>
      <c r="AK123" s="150"/>
      <c r="AL123" s="104"/>
      <c r="AM123" s="104"/>
      <c r="AN123" s="104"/>
      <c r="AO123" s="150"/>
      <c r="AP123" s="150"/>
      <c r="AQ123" s="104"/>
      <c r="AR123" s="104"/>
      <c r="AS123" s="100"/>
      <c r="AT123" s="101"/>
      <c r="AU123" s="102"/>
      <c r="AV123" s="103"/>
      <c r="AW123" s="101"/>
      <c r="AX123" s="104"/>
      <c r="AY123" s="147"/>
      <c r="AZ123" s="147"/>
      <c r="BA123" s="148"/>
      <c r="BB123" s="149"/>
      <c r="BC123" s="147"/>
      <c r="BD123" s="423"/>
      <c r="BE123" s="129"/>
      <c r="BF123" s="129"/>
      <c r="BG123" s="129"/>
      <c r="BH123" s="129"/>
      <c r="BI123" s="129"/>
      <c r="BJ123" s="430"/>
      <c r="BK123" s="509"/>
      <c r="BM123" s="414"/>
      <c r="BN123" s="414"/>
      <c r="BO123" s="414"/>
      <c r="BP123" s="414"/>
      <c r="CB123" s="571"/>
      <c r="CC123" s="571"/>
      <c r="CD123" s="571"/>
      <c r="CE123" s="571"/>
      <c r="CF123" s="571"/>
      <c r="CG123" s="571"/>
      <c r="CH123" s="571"/>
      <c r="CI123" s="571"/>
      <c r="CJ123" s="571"/>
      <c r="CK123" s="571"/>
      <c r="CL123" s="571"/>
      <c r="CM123" s="571"/>
      <c r="CN123" s="571"/>
      <c r="CO123" s="571"/>
      <c r="CP123" s="571"/>
      <c r="CQ123" s="571"/>
      <c r="CR123" s="571"/>
      <c r="CS123" s="571"/>
      <c r="CT123" s="571"/>
      <c r="CU123" s="571"/>
      <c r="CV123" s="571"/>
      <c r="CW123" s="571"/>
      <c r="CX123" s="571"/>
      <c r="CY123" s="571"/>
      <c r="CZ123" s="571"/>
      <c r="DA123" s="571"/>
      <c r="DB123" s="571"/>
      <c r="DC123" s="571"/>
      <c r="DD123" s="571"/>
      <c r="DE123" s="571"/>
      <c r="DF123" s="571"/>
      <c r="DG123" s="571"/>
      <c r="DH123" s="571"/>
      <c r="DI123" s="571"/>
      <c r="DJ123" s="571"/>
      <c r="DK123" s="571"/>
      <c r="DL123" s="571"/>
      <c r="DM123" s="571"/>
      <c r="DN123" s="571"/>
      <c r="DO123" s="571"/>
      <c r="DP123" s="571"/>
      <c r="DQ123" s="571"/>
      <c r="DR123" s="571"/>
      <c r="DS123" s="571"/>
      <c r="DT123" s="571"/>
      <c r="DU123" s="571"/>
      <c r="DV123" s="571"/>
      <c r="DW123" s="571"/>
      <c r="DX123" s="571"/>
      <c r="DY123" s="571"/>
    </row>
    <row r="124" spans="1:130" s="433" customFormat="1" ht="15">
      <c r="A124" s="265"/>
      <c r="B124" s="360">
        <v>60261</v>
      </c>
      <c r="C124" s="12" t="s">
        <v>33</v>
      </c>
      <c r="D124" s="7" t="s">
        <v>11</v>
      </c>
      <c r="E124" s="39">
        <f>'Buxheti 2021'!E61</f>
        <v>1500000</v>
      </c>
      <c r="F124" s="40"/>
      <c r="G124" s="41"/>
      <c r="H124" s="42"/>
      <c r="I124" s="1175"/>
      <c r="J124" s="653"/>
      <c r="K124" s="39"/>
      <c r="L124" s="40"/>
      <c r="M124" s="41"/>
      <c r="N124" s="42"/>
      <c r="O124" s="40"/>
      <c r="P124" s="43"/>
      <c r="Q124" s="39"/>
      <c r="R124" s="40"/>
      <c r="S124" s="41"/>
      <c r="T124" s="42"/>
      <c r="U124" s="146"/>
      <c r="V124" s="143"/>
      <c r="W124" s="145"/>
      <c r="X124" s="40"/>
      <c r="Y124" s="41"/>
      <c r="Z124" s="42"/>
      <c r="AA124" s="40"/>
      <c r="AB124" s="43"/>
      <c r="AC124" s="653"/>
      <c r="AD124" s="39"/>
      <c r="AE124" s="40"/>
      <c r="AF124" s="41"/>
      <c r="AG124" s="42"/>
      <c r="AH124" s="40"/>
      <c r="AI124" s="43"/>
      <c r="AJ124" s="95"/>
      <c r="AK124" s="145"/>
      <c r="AL124" s="96"/>
      <c r="AM124" s="97"/>
      <c r="AN124" s="98"/>
      <c r="AO124" s="145"/>
      <c r="AP124" s="145"/>
      <c r="AQ124" s="96"/>
      <c r="AR124" s="99"/>
      <c r="AS124" s="95"/>
      <c r="AT124" s="96"/>
      <c r="AU124" s="97"/>
      <c r="AV124" s="98"/>
      <c r="AW124" s="96"/>
      <c r="AX124" s="99"/>
      <c r="AY124" s="143"/>
      <c r="AZ124" s="143"/>
      <c r="BA124" s="144"/>
      <c r="BB124" s="145"/>
      <c r="BC124" s="143"/>
      <c r="BD124" s="146"/>
      <c r="BE124" s="128"/>
      <c r="BF124" s="128"/>
      <c r="BG124" s="128"/>
      <c r="BH124" s="128"/>
      <c r="BI124" s="128"/>
      <c r="BJ124" s="421"/>
      <c r="BK124" s="510"/>
      <c r="BM124" s="414"/>
      <c r="BN124" s="414"/>
      <c r="BO124" s="414"/>
      <c r="BP124" s="414"/>
      <c r="CB124" s="571"/>
      <c r="CC124" s="571"/>
      <c r="CD124" s="571"/>
      <c r="CE124" s="571"/>
      <c r="CF124" s="571"/>
      <c r="CG124" s="571"/>
      <c r="CH124" s="571"/>
      <c r="CI124" s="571"/>
      <c r="CJ124" s="571"/>
      <c r="CK124" s="571"/>
      <c r="CL124" s="571"/>
      <c r="CM124" s="571"/>
      <c r="CN124" s="571"/>
      <c r="CO124" s="571"/>
      <c r="CP124" s="571"/>
      <c r="CQ124" s="571"/>
      <c r="CR124" s="571"/>
      <c r="CS124" s="571"/>
      <c r="CT124" s="571"/>
      <c r="CU124" s="571"/>
      <c r="CV124" s="571"/>
      <c r="CW124" s="571"/>
      <c r="CX124" s="571"/>
      <c r="CY124" s="571"/>
      <c r="CZ124" s="571"/>
      <c r="DA124" s="571"/>
      <c r="DB124" s="571"/>
      <c r="DC124" s="571"/>
      <c r="DD124" s="571"/>
      <c r="DE124" s="571"/>
      <c r="DF124" s="571"/>
      <c r="DG124" s="571"/>
      <c r="DH124" s="571"/>
      <c r="DI124" s="571"/>
      <c r="DJ124" s="571"/>
      <c r="DK124" s="571"/>
      <c r="DL124" s="571"/>
      <c r="DM124" s="571"/>
      <c r="DN124" s="571"/>
      <c r="DO124" s="571"/>
      <c r="DP124" s="571"/>
      <c r="DQ124" s="571"/>
      <c r="DR124" s="571"/>
      <c r="DS124" s="571"/>
      <c r="DT124" s="571"/>
      <c r="DU124" s="571"/>
      <c r="DV124" s="571"/>
      <c r="DW124" s="571"/>
      <c r="DX124" s="571"/>
      <c r="DY124" s="571"/>
    </row>
    <row r="125" spans="1:130" s="433" customFormat="1" ht="15">
      <c r="A125" s="265"/>
      <c r="B125" s="360">
        <v>60262</v>
      </c>
      <c r="C125" s="12" t="s">
        <v>34</v>
      </c>
      <c r="D125" s="7" t="s">
        <v>11</v>
      </c>
      <c r="E125" s="39"/>
      <c r="F125" s="40"/>
      <c r="G125" s="41"/>
      <c r="H125" s="42"/>
      <c r="I125" s="1175"/>
      <c r="J125" s="653"/>
      <c r="K125" s="39"/>
      <c r="L125" s="40"/>
      <c r="M125" s="41"/>
      <c r="N125" s="42"/>
      <c r="O125" s="40"/>
      <c r="P125" s="43"/>
      <c r="Q125" s="39"/>
      <c r="R125" s="40"/>
      <c r="S125" s="41"/>
      <c r="T125" s="42"/>
      <c r="U125" s="146"/>
      <c r="V125" s="143"/>
      <c r="W125" s="145"/>
      <c r="X125" s="40"/>
      <c r="Y125" s="41"/>
      <c r="Z125" s="42"/>
      <c r="AA125" s="40"/>
      <c r="AB125" s="43"/>
      <c r="AC125" s="653"/>
      <c r="AD125" s="39"/>
      <c r="AE125" s="40"/>
      <c r="AF125" s="41"/>
      <c r="AG125" s="42"/>
      <c r="AH125" s="40"/>
      <c r="AI125" s="43"/>
      <c r="AJ125" s="95"/>
      <c r="AK125" s="145"/>
      <c r="AL125" s="96"/>
      <c r="AM125" s="97"/>
      <c r="AN125" s="98"/>
      <c r="AO125" s="145"/>
      <c r="AP125" s="145"/>
      <c r="AQ125" s="96"/>
      <c r="AR125" s="99"/>
      <c r="AS125" s="95"/>
      <c r="AT125" s="96"/>
      <c r="AU125" s="97"/>
      <c r="AV125" s="98"/>
      <c r="AW125" s="96"/>
      <c r="AX125" s="99"/>
      <c r="AY125" s="143"/>
      <c r="AZ125" s="143"/>
      <c r="BA125" s="144"/>
      <c r="BB125" s="145"/>
      <c r="BC125" s="143"/>
      <c r="BD125" s="154"/>
      <c r="BE125" s="128"/>
      <c r="BF125" s="128"/>
      <c r="BG125" s="128"/>
      <c r="BH125" s="128"/>
      <c r="BI125" s="128"/>
      <c r="BJ125" s="421"/>
      <c r="BK125" s="510"/>
      <c r="BM125" s="414"/>
      <c r="BN125" s="414"/>
      <c r="BO125" s="414"/>
      <c r="BP125" s="414"/>
      <c r="CB125" s="571"/>
      <c r="CC125" s="571"/>
      <c r="CD125" s="571"/>
      <c r="CE125" s="571"/>
      <c r="CF125" s="571"/>
      <c r="CG125" s="571"/>
      <c r="CH125" s="571"/>
      <c r="CI125" s="571"/>
      <c r="CJ125" s="571"/>
      <c r="CK125" s="571"/>
      <c r="CL125" s="571"/>
      <c r="CM125" s="571"/>
      <c r="CN125" s="571"/>
      <c r="CO125" s="571"/>
      <c r="CP125" s="571"/>
      <c r="CQ125" s="571"/>
      <c r="CR125" s="571"/>
      <c r="CS125" s="571"/>
      <c r="CT125" s="571"/>
      <c r="CU125" s="571"/>
      <c r="CV125" s="571"/>
      <c r="CW125" s="571"/>
      <c r="CX125" s="571"/>
      <c r="CY125" s="571"/>
      <c r="CZ125" s="571"/>
      <c r="DA125" s="571"/>
      <c r="DB125" s="571"/>
      <c r="DC125" s="571"/>
      <c r="DD125" s="571"/>
      <c r="DE125" s="571"/>
      <c r="DF125" s="571"/>
      <c r="DG125" s="571"/>
      <c r="DH125" s="571"/>
      <c r="DI125" s="571"/>
      <c r="DJ125" s="571"/>
      <c r="DK125" s="571"/>
      <c r="DL125" s="571"/>
      <c r="DM125" s="571"/>
      <c r="DN125" s="571"/>
      <c r="DO125" s="571"/>
      <c r="DP125" s="571"/>
      <c r="DQ125" s="571"/>
      <c r="DR125" s="571"/>
      <c r="DS125" s="571"/>
      <c r="DT125" s="571"/>
      <c r="DU125" s="571"/>
      <c r="DV125" s="571"/>
      <c r="DW125" s="571"/>
      <c r="DX125" s="571"/>
      <c r="DY125" s="571"/>
    </row>
    <row r="126" spans="1:130" s="433" customFormat="1" ht="15">
      <c r="A126" s="265"/>
      <c r="B126" s="360" t="s">
        <v>65</v>
      </c>
      <c r="C126" s="18" t="s">
        <v>35</v>
      </c>
      <c r="D126" s="7" t="s">
        <v>11</v>
      </c>
      <c r="E126" s="39"/>
      <c r="F126" s="40"/>
      <c r="G126" s="41"/>
      <c r="H126" s="42"/>
      <c r="I126" s="1175"/>
      <c r="J126" s="653"/>
      <c r="K126" s="39"/>
      <c r="L126" s="40"/>
      <c r="M126" s="41"/>
      <c r="N126" s="42"/>
      <c r="O126" s="40"/>
      <c r="P126" s="43"/>
      <c r="Q126" s="39"/>
      <c r="R126" s="40"/>
      <c r="S126" s="41"/>
      <c r="T126" s="42"/>
      <c r="U126" s="146"/>
      <c r="V126" s="143"/>
      <c r="W126" s="145"/>
      <c r="X126" s="40"/>
      <c r="Y126" s="41"/>
      <c r="Z126" s="42"/>
      <c r="AA126" s="40"/>
      <c r="AB126" s="43"/>
      <c r="AC126" s="653"/>
      <c r="AD126" s="39"/>
      <c r="AE126" s="40"/>
      <c r="AF126" s="41"/>
      <c r="AG126" s="42"/>
      <c r="AH126" s="40"/>
      <c r="AI126" s="43"/>
      <c r="AJ126" s="95"/>
      <c r="AK126" s="145"/>
      <c r="AL126" s="96"/>
      <c r="AM126" s="97"/>
      <c r="AN126" s="98"/>
      <c r="AO126" s="145"/>
      <c r="AP126" s="145"/>
      <c r="AQ126" s="96"/>
      <c r="AR126" s="99"/>
      <c r="AS126" s="95"/>
      <c r="AT126" s="96"/>
      <c r="AU126" s="97"/>
      <c r="AV126" s="98"/>
      <c r="AW126" s="96"/>
      <c r="AX126" s="99"/>
      <c r="AY126" s="143"/>
      <c r="AZ126" s="143"/>
      <c r="BA126" s="144"/>
      <c r="BB126" s="145"/>
      <c r="BC126" s="143"/>
      <c r="BD126" s="146"/>
      <c r="BE126" s="128"/>
      <c r="BF126" s="128"/>
      <c r="BG126" s="128"/>
      <c r="BH126" s="128"/>
      <c r="BI126" s="128"/>
      <c r="BJ126" s="421"/>
      <c r="BK126" s="510"/>
      <c r="BM126" s="414"/>
      <c r="BN126" s="414"/>
      <c r="BO126" s="414"/>
      <c r="BP126" s="414"/>
      <c r="CB126" s="571"/>
      <c r="CC126" s="571"/>
      <c r="CD126" s="571"/>
      <c r="CE126" s="571"/>
      <c r="CF126" s="571"/>
      <c r="CG126" s="571"/>
      <c r="CH126" s="571"/>
      <c r="CI126" s="571"/>
      <c r="CJ126" s="571"/>
      <c r="CK126" s="571"/>
      <c r="CL126" s="571"/>
      <c r="CM126" s="571"/>
      <c r="CN126" s="571"/>
      <c r="CO126" s="571"/>
      <c r="CP126" s="571"/>
      <c r="CQ126" s="571"/>
      <c r="CR126" s="571"/>
      <c r="CS126" s="571"/>
      <c r="CT126" s="571"/>
      <c r="CU126" s="571"/>
      <c r="CV126" s="571"/>
      <c r="CW126" s="571"/>
      <c r="CX126" s="571"/>
      <c r="CY126" s="571"/>
      <c r="CZ126" s="571"/>
      <c r="DA126" s="571"/>
      <c r="DB126" s="571"/>
      <c r="DC126" s="571"/>
      <c r="DD126" s="571"/>
      <c r="DE126" s="571"/>
      <c r="DF126" s="571"/>
      <c r="DG126" s="571"/>
      <c r="DH126" s="571"/>
      <c r="DI126" s="571"/>
      <c r="DJ126" s="571"/>
      <c r="DK126" s="571"/>
      <c r="DL126" s="571"/>
      <c r="DM126" s="571"/>
      <c r="DN126" s="571"/>
      <c r="DO126" s="571"/>
      <c r="DP126" s="571"/>
      <c r="DQ126" s="571"/>
      <c r="DR126" s="571"/>
      <c r="DS126" s="571"/>
      <c r="DT126" s="571"/>
      <c r="DU126" s="571"/>
      <c r="DV126" s="571"/>
      <c r="DW126" s="571"/>
      <c r="DX126" s="571"/>
      <c r="DY126" s="571"/>
    </row>
    <row r="127" spans="1:130" s="435" customFormat="1" ht="15">
      <c r="A127" s="369"/>
      <c r="B127" s="361">
        <v>60264</v>
      </c>
      <c r="C127" s="13" t="s">
        <v>36</v>
      </c>
      <c r="D127" s="7" t="s">
        <v>11</v>
      </c>
      <c r="E127" s="49"/>
      <c r="F127" s="50"/>
      <c r="G127" s="51"/>
      <c r="H127" s="52"/>
      <c r="I127" s="1177"/>
      <c r="J127" s="604"/>
      <c r="K127" s="49"/>
      <c r="L127" s="50"/>
      <c r="M127" s="51"/>
      <c r="N127" s="52"/>
      <c r="O127" s="50"/>
      <c r="P127" s="53"/>
      <c r="Q127" s="49"/>
      <c r="R127" s="50"/>
      <c r="S127" s="51"/>
      <c r="T127" s="52"/>
      <c r="U127" s="154"/>
      <c r="V127" s="151"/>
      <c r="W127" s="153"/>
      <c r="X127" s="50"/>
      <c r="Y127" s="51"/>
      <c r="Z127" s="52"/>
      <c r="AA127" s="50"/>
      <c r="AB127" s="53"/>
      <c r="AC127" s="604"/>
      <c r="AD127" s="49"/>
      <c r="AE127" s="50"/>
      <c r="AF127" s="51"/>
      <c r="AG127" s="52"/>
      <c r="AH127" s="50"/>
      <c r="AI127" s="53"/>
      <c r="AJ127" s="105"/>
      <c r="AK127" s="153"/>
      <c r="AL127" s="106"/>
      <c r="AM127" s="107"/>
      <c r="AN127" s="108"/>
      <c r="AO127" s="153"/>
      <c r="AP127" s="153"/>
      <c r="AQ127" s="106"/>
      <c r="AR127" s="109"/>
      <c r="AS127" s="105"/>
      <c r="AT127" s="106"/>
      <c r="AU127" s="107"/>
      <c r="AV127" s="108"/>
      <c r="AW127" s="106"/>
      <c r="AX127" s="109"/>
      <c r="AY127" s="151"/>
      <c r="AZ127" s="151"/>
      <c r="BA127" s="152"/>
      <c r="BB127" s="153"/>
      <c r="BC127" s="151"/>
      <c r="BD127" s="412"/>
      <c r="BE127" s="413"/>
      <c r="BF127" s="413"/>
      <c r="BG127" s="413"/>
      <c r="BH127" s="413"/>
      <c r="BI127" s="413"/>
      <c r="BJ127" s="432"/>
      <c r="BK127" s="512"/>
      <c r="BM127" s="414"/>
      <c r="BN127" s="414"/>
      <c r="BO127" s="414"/>
      <c r="BP127" s="414"/>
      <c r="CB127" s="1027"/>
      <c r="CC127" s="1027"/>
      <c r="CD127" s="1027"/>
      <c r="CE127" s="1027"/>
      <c r="CF127" s="1027"/>
      <c r="CG127" s="1027"/>
      <c r="CH127" s="1027"/>
      <c r="CI127" s="1027"/>
      <c r="CJ127" s="1027"/>
      <c r="CK127" s="1027"/>
      <c r="CL127" s="1027"/>
      <c r="CM127" s="1027"/>
      <c r="CN127" s="1027"/>
      <c r="CO127" s="1027"/>
      <c r="CP127" s="1027"/>
      <c r="CQ127" s="1027"/>
      <c r="CR127" s="1027"/>
      <c r="CS127" s="1027"/>
      <c r="CT127" s="1027"/>
      <c r="CU127" s="1027"/>
      <c r="CV127" s="1027"/>
      <c r="CW127" s="1027"/>
      <c r="CX127" s="1027"/>
      <c r="CY127" s="1027"/>
      <c r="CZ127" s="1027"/>
      <c r="DA127" s="1027"/>
      <c r="DB127" s="1027"/>
      <c r="DC127" s="1027"/>
      <c r="DD127" s="1027"/>
      <c r="DE127" s="1027"/>
      <c r="DF127" s="1027"/>
      <c r="DG127" s="1027"/>
      <c r="DH127" s="1027"/>
      <c r="DI127" s="1027"/>
      <c r="DJ127" s="1027"/>
      <c r="DK127" s="1027"/>
      <c r="DL127" s="1027"/>
      <c r="DM127" s="1027"/>
      <c r="DN127" s="1027"/>
      <c r="DO127" s="1027"/>
      <c r="DP127" s="1027"/>
      <c r="DQ127" s="1027"/>
      <c r="DR127" s="1027"/>
      <c r="DS127" s="1027"/>
      <c r="DT127" s="1027"/>
      <c r="DU127" s="1027"/>
      <c r="DV127" s="1027"/>
      <c r="DW127" s="1027"/>
      <c r="DX127" s="1027"/>
      <c r="DY127" s="1027"/>
    </row>
    <row r="128" spans="1:130" s="433" customFormat="1" ht="15">
      <c r="A128" s="265"/>
      <c r="B128" s="360">
        <v>60269</v>
      </c>
      <c r="C128" s="12" t="s">
        <v>37</v>
      </c>
      <c r="D128" s="7" t="s">
        <v>11</v>
      </c>
      <c r="E128" s="39"/>
      <c r="F128" s="40"/>
      <c r="G128" s="41"/>
      <c r="H128" s="42"/>
      <c r="I128" s="1175"/>
      <c r="J128" s="653"/>
      <c r="K128" s="39"/>
      <c r="L128" s="40"/>
      <c r="M128" s="41"/>
      <c r="N128" s="42"/>
      <c r="O128" s="40"/>
      <c r="P128" s="43"/>
      <c r="Q128" s="39"/>
      <c r="R128" s="40"/>
      <c r="S128" s="41"/>
      <c r="T128" s="42"/>
      <c r="U128" s="146"/>
      <c r="V128" s="143"/>
      <c r="W128" s="145"/>
      <c r="X128" s="40"/>
      <c r="Y128" s="41"/>
      <c r="Z128" s="42"/>
      <c r="AA128" s="40"/>
      <c r="AB128" s="43"/>
      <c r="AC128" s="653"/>
      <c r="AD128" s="39"/>
      <c r="AE128" s="40"/>
      <c r="AF128" s="41"/>
      <c r="AG128" s="42"/>
      <c r="AH128" s="40"/>
      <c r="AI128" s="43"/>
      <c r="AJ128" s="95"/>
      <c r="AK128" s="145"/>
      <c r="AL128" s="96"/>
      <c r="AM128" s="97"/>
      <c r="AN128" s="98"/>
      <c r="AO128" s="145"/>
      <c r="AP128" s="145"/>
      <c r="AQ128" s="96"/>
      <c r="AR128" s="99"/>
      <c r="AS128" s="95"/>
      <c r="AT128" s="96"/>
      <c r="AU128" s="97"/>
      <c r="AV128" s="98"/>
      <c r="AW128" s="96"/>
      <c r="AX128" s="99"/>
      <c r="AY128" s="143"/>
      <c r="AZ128" s="143"/>
      <c r="BA128" s="144"/>
      <c r="BB128" s="145"/>
      <c r="BC128" s="143"/>
      <c r="BD128" s="416"/>
      <c r="BE128" s="413"/>
      <c r="BF128" s="413"/>
      <c r="BG128" s="413"/>
      <c r="BH128" s="413"/>
      <c r="BI128" s="413"/>
      <c r="BJ128" s="432"/>
      <c r="BK128" s="512"/>
      <c r="BM128" s="414"/>
      <c r="BN128" s="414"/>
      <c r="BO128" s="414"/>
      <c r="BP128" s="414"/>
      <c r="CB128" s="571"/>
      <c r="CC128" s="571"/>
      <c r="CD128" s="571"/>
      <c r="CE128" s="571"/>
      <c r="CF128" s="571"/>
      <c r="CG128" s="571"/>
      <c r="CH128" s="571"/>
      <c r="CI128" s="571"/>
      <c r="CJ128" s="571"/>
      <c r="CK128" s="571"/>
      <c r="CL128" s="571"/>
      <c r="CM128" s="571"/>
      <c r="CN128" s="571"/>
      <c r="CO128" s="571"/>
      <c r="CP128" s="571"/>
      <c r="CQ128" s="571"/>
      <c r="CR128" s="571"/>
      <c r="CS128" s="571"/>
      <c r="CT128" s="571"/>
      <c r="CU128" s="571"/>
      <c r="CV128" s="571"/>
      <c r="CW128" s="571"/>
      <c r="CX128" s="571"/>
      <c r="CY128" s="571"/>
      <c r="CZ128" s="571"/>
      <c r="DA128" s="571"/>
      <c r="DB128" s="571"/>
      <c r="DC128" s="571"/>
      <c r="DD128" s="571"/>
      <c r="DE128" s="571"/>
      <c r="DF128" s="571"/>
      <c r="DG128" s="571"/>
      <c r="DH128" s="571"/>
      <c r="DI128" s="571"/>
      <c r="DJ128" s="571"/>
      <c r="DK128" s="571"/>
      <c r="DL128" s="571"/>
      <c r="DM128" s="571"/>
      <c r="DN128" s="571"/>
      <c r="DO128" s="571"/>
      <c r="DP128" s="571"/>
      <c r="DQ128" s="571"/>
      <c r="DR128" s="571"/>
      <c r="DS128" s="571"/>
      <c r="DT128" s="571"/>
      <c r="DU128" s="571"/>
      <c r="DV128" s="571"/>
      <c r="DW128" s="571"/>
      <c r="DX128" s="571"/>
      <c r="DY128" s="571"/>
    </row>
    <row r="129" spans="1:129" s="433" customFormat="1" ht="15">
      <c r="A129" s="265"/>
      <c r="B129" s="359" t="s">
        <v>38</v>
      </c>
      <c r="C129" s="16" t="s">
        <v>85</v>
      </c>
      <c r="D129" s="25" t="s">
        <v>11</v>
      </c>
      <c r="E129" s="44">
        <f t="shared" ref="E129:G129" si="5">SUM(E130:E135)</f>
        <v>0</v>
      </c>
      <c r="F129" s="45">
        <f>F130+F131+F132+F133+F134+F135</f>
        <v>0</v>
      </c>
      <c r="G129" s="46">
        <f t="shared" si="5"/>
        <v>0</v>
      </c>
      <c r="H129" s="47"/>
      <c r="I129" s="1176"/>
      <c r="J129" s="609"/>
      <c r="K129" s="44"/>
      <c r="L129" s="45"/>
      <c r="M129" s="46"/>
      <c r="N129" s="47"/>
      <c r="O129" s="45"/>
      <c r="P129" s="48"/>
      <c r="Q129" s="44"/>
      <c r="R129" s="45"/>
      <c r="S129" s="46"/>
      <c r="T129" s="47"/>
      <c r="U129" s="150"/>
      <c r="V129" s="147"/>
      <c r="W129" s="149"/>
      <c r="X129" s="45"/>
      <c r="Y129" s="46"/>
      <c r="Z129" s="47"/>
      <c r="AA129" s="45"/>
      <c r="AB129" s="48"/>
      <c r="AC129" s="609"/>
      <c r="AD129" s="44"/>
      <c r="AE129" s="45"/>
      <c r="AF129" s="46"/>
      <c r="AG129" s="47"/>
      <c r="AH129" s="45"/>
      <c r="AI129" s="48"/>
      <c r="AJ129" s="104"/>
      <c r="AK129" s="150"/>
      <c r="AL129" s="104"/>
      <c r="AM129" s="104"/>
      <c r="AN129" s="104"/>
      <c r="AO129" s="150"/>
      <c r="AP129" s="150"/>
      <c r="AQ129" s="104"/>
      <c r="AR129" s="104"/>
      <c r="AS129" s="100"/>
      <c r="AT129" s="101"/>
      <c r="AU129" s="102"/>
      <c r="AV129" s="103"/>
      <c r="AW129" s="101"/>
      <c r="AX129" s="104"/>
      <c r="AY129" s="147"/>
      <c r="AZ129" s="147"/>
      <c r="BA129" s="148"/>
      <c r="BB129" s="149"/>
      <c r="BC129" s="147"/>
      <c r="BD129" s="423"/>
      <c r="BE129" s="129"/>
      <c r="BF129" s="129"/>
      <c r="BG129" s="129"/>
      <c r="BH129" s="129"/>
      <c r="BI129" s="129"/>
      <c r="BJ129" s="430"/>
      <c r="BK129" s="509"/>
      <c r="BM129" s="414"/>
      <c r="BN129" s="414"/>
      <c r="BO129" s="414"/>
      <c r="BP129" s="414"/>
      <c r="CB129" s="571"/>
      <c r="CC129" s="571"/>
      <c r="CD129" s="571"/>
      <c r="CE129" s="571"/>
      <c r="CF129" s="571"/>
      <c r="CG129" s="571"/>
      <c r="CH129" s="571"/>
      <c r="CI129" s="571"/>
      <c r="CJ129" s="571"/>
      <c r="CK129" s="571"/>
      <c r="CL129" s="571"/>
      <c r="CM129" s="571"/>
      <c r="CN129" s="571"/>
      <c r="CO129" s="571"/>
      <c r="CP129" s="571"/>
      <c r="CQ129" s="571"/>
      <c r="CR129" s="571"/>
      <c r="CS129" s="571"/>
      <c r="CT129" s="571"/>
      <c r="CU129" s="571"/>
      <c r="CV129" s="571"/>
      <c r="CW129" s="571"/>
      <c r="CX129" s="571"/>
      <c r="CY129" s="571"/>
      <c r="CZ129" s="571"/>
      <c r="DA129" s="571"/>
      <c r="DB129" s="571"/>
      <c r="DC129" s="571"/>
      <c r="DD129" s="571"/>
      <c r="DE129" s="571"/>
      <c r="DF129" s="571"/>
      <c r="DG129" s="571"/>
      <c r="DH129" s="571"/>
      <c r="DI129" s="571"/>
      <c r="DJ129" s="571"/>
      <c r="DK129" s="571"/>
      <c r="DL129" s="571"/>
      <c r="DM129" s="571"/>
      <c r="DN129" s="571"/>
      <c r="DO129" s="571"/>
      <c r="DP129" s="571"/>
      <c r="DQ129" s="571"/>
      <c r="DR129" s="571"/>
      <c r="DS129" s="571"/>
      <c r="DT129" s="571"/>
      <c r="DU129" s="571"/>
      <c r="DV129" s="571"/>
      <c r="DW129" s="571"/>
      <c r="DX129" s="571"/>
      <c r="DY129" s="571"/>
    </row>
    <row r="130" spans="1:129" s="433" customFormat="1" ht="15">
      <c r="A130" s="265"/>
      <c r="B130" s="360">
        <v>60271</v>
      </c>
      <c r="C130" s="12" t="s">
        <v>66</v>
      </c>
      <c r="D130" s="7" t="s">
        <v>11</v>
      </c>
      <c r="E130" s="39"/>
      <c r="F130" s="40"/>
      <c r="G130" s="41"/>
      <c r="H130" s="42"/>
      <c r="I130" s="1175"/>
      <c r="J130" s="653"/>
      <c r="K130" s="39"/>
      <c r="L130" s="40"/>
      <c r="M130" s="41"/>
      <c r="N130" s="42"/>
      <c r="O130" s="40"/>
      <c r="P130" s="43"/>
      <c r="Q130" s="39"/>
      <c r="R130" s="40"/>
      <c r="S130" s="41"/>
      <c r="T130" s="42"/>
      <c r="U130" s="146"/>
      <c r="V130" s="143"/>
      <c r="W130" s="145"/>
      <c r="X130" s="40"/>
      <c r="Y130" s="41"/>
      <c r="Z130" s="42"/>
      <c r="AA130" s="40"/>
      <c r="AB130" s="43"/>
      <c r="AC130" s="653"/>
      <c r="AD130" s="39"/>
      <c r="AE130" s="40"/>
      <c r="AF130" s="41"/>
      <c r="AG130" s="42"/>
      <c r="AH130" s="40"/>
      <c r="AI130" s="43"/>
      <c r="AJ130" s="95"/>
      <c r="AK130" s="145"/>
      <c r="AL130" s="96"/>
      <c r="AM130" s="97"/>
      <c r="AN130" s="98"/>
      <c r="AO130" s="145"/>
      <c r="AP130" s="145"/>
      <c r="AQ130" s="96"/>
      <c r="AR130" s="99"/>
      <c r="AS130" s="95"/>
      <c r="AT130" s="96"/>
      <c r="AU130" s="97"/>
      <c r="AV130" s="98"/>
      <c r="AW130" s="96"/>
      <c r="AX130" s="99"/>
      <c r="AY130" s="143"/>
      <c r="AZ130" s="143"/>
      <c r="BA130" s="144"/>
      <c r="BB130" s="145"/>
      <c r="BC130" s="143"/>
      <c r="BD130" s="146"/>
      <c r="BE130" s="128"/>
      <c r="BF130" s="128"/>
      <c r="BG130" s="128"/>
      <c r="BH130" s="128"/>
      <c r="BI130" s="128"/>
      <c r="BJ130" s="421"/>
      <c r="BK130" s="510"/>
      <c r="BM130" s="414"/>
      <c r="BN130" s="414"/>
      <c r="BO130" s="414"/>
      <c r="BP130" s="414"/>
      <c r="CB130" s="571"/>
      <c r="CC130" s="571"/>
      <c r="CD130" s="571"/>
      <c r="CE130" s="571"/>
      <c r="CF130" s="571"/>
      <c r="CG130" s="571"/>
      <c r="CH130" s="571"/>
      <c r="CI130" s="571"/>
      <c r="CJ130" s="571"/>
      <c r="CK130" s="571"/>
      <c r="CL130" s="571"/>
      <c r="CM130" s="571"/>
      <c r="CN130" s="571"/>
      <c r="CO130" s="571"/>
      <c r="CP130" s="571"/>
      <c r="CQ130" s="571"/>
      <c r="CR130" s="571"/>
      <c r="CS130" s="571"/>
      <c r="CT130" s="571"/>
      <c r="CU130" s="571"/>
      <c r="CV130" s="571"/>
      <c r="CW130" s="571"/>
      <c r="CX130" s="571"/>
      <c r="CY130" s="571"/>
      <c r="CZ130" s="571"/>
      <c r="DA130" s="571"/>
      <c r="DB130" s="571"/>
      <c r="DC130" s="571"/>
      <c r="DD130" s="571"/>
      <c r="DE130" s="571"/>
      <c r="DF130" s="571"/>
      <c r="DG130" s="571"/>
      <c r="DH130" s="571"/>
      <c r="DI130" s="571"/>
      <c r="DJ130" s="571"/>
      <c r="DK130" s="571"/>
      <c r="DL130" s="571"/>
      <c r="DM130" s="571"/>
      <c r="DN130" s="571"/>
      <c r="DO130" s="571"/>
      <c r="DP130" s="571"/>
      <c r="DQ130" s="571"/>
      <c r="DR130" s="571"/>
      <c r="DS130" s="571"/>
      <c r="DT130" s="571"/>
      <c r="DU130" s="571"/>
      <c r="DV130" s="571"/>
      <c r="DW130" s="571"/>
      <c r="DX130" s="571"/>
      <c r="DY130" s="571"/>
    </row>
    <row r="131" spans="1:129" s="433" customFormat="1" ht="15">
      <c r="A131" s="265"/>
      <c r="B131" s="360">
        <v>60272</v>
      </c>
      <c r="C131" s="12" t="s">
        <v>67</v>
      </c>
      <c r="D131" s="7" t="s">
        <v>11</v>
      </c>
      <c r="E131" s="39"/>
      <c r="F131" s="40"/>
      <c r="G131" s="41"/>
      <c r="H131" s="42"/>
      <c r="I131" s="1175"/>
      <c r="J131" s="653"/>
      <c r="K131" s="39"/>
      <c r="L131" s="40"/>
      <c r="M131" s="41"/>
      <c r="N131" s="42"/>
      <c r="O131" s="40"/>
      <c r="P131" s="43"/>
      <c r="Q131" s="39"/>
      <c r="R131" s="40"/>
      <c r="S131" s="41"/>
      <c r="T131" s="42"/>
      <c r="U131" s="146"/>
      <c r="V131" s="143"/>
      <c r="W131" s="145"/>
      <c r="X131" s="40"/>
      <c r="Y131" s="41"/>
      <c r="Z131" s="42"/>
      <c r="AA131" s="40"/>
      <c r="AB131" s="43"/>
      <c r="AC131" s="653"/>
      <c r="AD131" s="39"/>
      <c r="AE131" s="40"/>
      <c r="AF131" s="41"/>
      <c r="AG131" s="42"/>
      <c r="AH131" s="40"/>
      <c r="AI131" s="43"/>
      <c r="AJ131" s="95"/>
      <c r="AK131" s="145"/>
      <c r="AL131" s="96"/>
      <c r="AM131" s="97"/>
      <c r="AN131" s="98"/>
      <c r="AO131" s="145"/>
      <c r="AP131" s="145"/>
      <c r="AQ131" s="96"/>
      <c r="AR131" s="99"/>
      <c r="AS131" s="95"/>
      <c r="AT131" s="96"/>
      <c r="AU131" s="97"/>
      <c r="AV131" s="98"/>
      <c r="AW131" s="96"/>
      <c r="AX131" s="99"/>
      <c r="AY131" s="143"/>
      <c r="AZ131" s="143"/>
      <c r="BA131" s="144"/>
      <c r="BB131" s="145"/>
      <c r="BC131" s="143"/>
      <c r="BD131" s="146"/>
      <c r="BE131" s="128"/>
      <c r="BF131" s="128"/>
      <c r="BG131" s="128"/>
      <c r="BH131" s="128"/>
      <c r="BI131" s="128"/>
      <c r="BJ131" s="421"/>
      <c r="BK131" s="510"/>
      <c r="BM131" s="414"/>
      <c r="BN131" s="414"/>
      <c r="BO131" s="414"/>
      <c r="BP131" s="414"/>
      <c r="CB131" s="571"/>
      <c r="CC131" s="571"/>
      <c r="CD131" s="571"/>
      <c r="CE131" s="571"/>
      <c r="CF131" s="571"/>
      <c r="CG131" s="571"/>
      <c r="CH131" s="571"/>
      <c r="CI131" s="571"/>
      <c r="CJ131" s="571"/>
      <c r="CK131" s="571"/>
      <c r="CL131" s="571"/>
      <c r="CM131" s="571"/>
      <c r="CN131" s="571"/>
      <c r="CO131" s="571"/>
      <c r="CP131" s="571"/>
      <c r="CQ131" s="571"/>
      <c r="CR131" s="571"/>
      <c r="CS131" s="571"/>
      <c r="CT131" s="571"/>
      <c r="CU131" s="571"/>
      <c r="CV131" s="571"/>
      <c r="CW131" s="571"/>
      <c r="CX131" s="571"/>
      <c r="CY131" s="571"/>
      <c r="CZ131" s="571"/>
      <c r="DA131" s="571"/>
      <c r="DB131" s="571"/>
      <c r="DC131" s="571"/>
      <c r="DD131" s="571"/>
      <c r="DE131" s="571"/>
      <c r="DF131" s="571"/>
      <c r="DG131" s="571"/>
      <c r="DH131" s="571"/>
      <c r="DI131" s="571"/>
      <c r="DJ131" s="571"/>
      <c r="DK131" s="571"/>
      <c r="DL131" s="571"/>
      <c r="DM131" s="571"/>
      <c r="DN131" s="571"/>
      <c r="DO131" s="571"/>
      <c r="DP131" s="571"/>
      <c r="DQ131" s="571"/>
      <c r="DR131" s="571"/>
      <c r="DS131" s="571"/>
      <c r="DT131" s="571"/>
      <c r="DU131" s="571"/>
      <c r="DV131" s="571"/>
      <c r="DW131" s="571"/>
      <c r="DX131" s="571"/>
      <c r="DY131" s="571"/>
    </row>
    <row r="132" spans="1:129" s="433" customFormat="1" ht="21" customHeight="1">
      <c r="A132" s="265"/>
      <c r="B132" s="360">
        <v>60273</v>
      </c>
      <c r="C132" s="12" t="s">
        <v>68</v>
      </c>
      <c r="D132" s="7" t="s">
        <v>11</v>
      </c>
      <c r="E132" s="39"/>
      <c r="F132" s="40"/>
      <c r="G132" s="41"/>
      <c r="H132" s="42"/>
      <c r="I132" s="1175"/>
      <c r="J132" s="653"/>
      <c r="K132" s="39"/>
      <c r="L132" s="40"/>
      <c r="M132" s="41"/>
      <c r="N132" s="42"/>
      <c r="O132" s="40"/>
      <c r="P132" s="43"/>
      <c r="Q132" s="39"/>
      <c r="R132" s="40"/>
      <c r="S132" s="41"/>
      <c r="T132" s="42"/>
      <c r="U132" s="146"/>
      <c r="V132" s="143"/>
      <c r="W132" s="145"/>
      <c r="X132" s="40"/>
      <c r="Y132" s="41"/>
      <c r="Z132" s="42"/>
      <c r="AA132" s="40"/>
      <c r="AB132" s="43"/>
      <c r="AC132" s="653"/>
      <c r="AD132" s="39"/>
      <c r="AE132" s="40"/>
      <c r="AF132" s="41"/>
      <c r="AG132" s="42"/>
      <c r="AH132" s="40"/>
      <c r="AI132" s="43"/>
      <c r="AJ132" s="95"/>
      <c r="AK132" s="145"/>
      <c r="AL132" s="96"/>
      <c r="AM132" s="97"/>
      <c r="AN132" s="98"/>
      <c r="AO132" s="145"/>
      <c r="AP132" s="145"/>
      <c r="AQ132" s="96"/>
      <c r="AR132" s="99"/>
      <c r="AS132" s="95"/>
      <c r="AT132" s="96"/>
      <c r="AU132" s="97"/>
      <c r="AV132" s="98"/>
      <c r="AW132" s="96"/>
      <c r="AX132" s="99"/>
      <c r="AY132" s="143"/>
      <c r="AZ132" s="143"/>
      <c r="BA132" s="144"/>
      <c r="BB132" s="145"/>
      <c r="BC132" s="143"/>
      <c r="BD132" s="146"/>
      <c r="BE132" s="128"/>
      <c r="BF132" s="128"/>
      <c r="BG132" s="128"/>
      <c r="BH132" s="128"/>
      <c r="BI132" s="128"/>
      <c r="BJ132" s="421"/>
      <c r="BK132" s="510"/>
      <c r="BM132" s="414"/>
      <c r="BN132" s="414"/>
      <c r="BO132" s="414"/>
      <c r="BP132" s="414"/>
      <c r="CB132" s="571"/>
      <c r="CC132" s="571"/>
      <c r="CD132" s="571"/>
      <c r="CE132" s="571"/>
      <c r="CF132" s="571"/>
      <c r="CG132" s="571"/>
      <c r="CH132" s="571"/>
      <c r="CI132" s="571"/>
      <c r="CJ132" s="571"/>
      <c r="CK132" s="571"/>
      <c r="CL132" s="571"/>
      <c r="CM132" s="571"/>
      <c r="CN132" s="571"/>
      <c r="CO132" s="571"/>
      <c r="CP132" s="571"/>
      <c r="CQ132" s="571"/>
      <c r="CR132" s="571"/>
      <c r="CS132" s="571"/>
      <c r="CT132" s="571"/>
      <c r="CU132" s="571"/>
      <c r="CV132" s="571"/>
      <c r="CW132" s="571"/>
      <c r="CX132" s="571"/>
      <c r="CY132" s="571"/>
      <c r="CZ132" s="571"/>
      <c r="DA132" s="571"/>
      <c r="DB132" s="571"/>
      <c r="DC132" s="571"/>
      <c r="DD132" s="571"/>
      <c r="DE132" s="571"/>
      <c r="DF132" s="571"/>
      <c r="DG132" s="571"/>
      <c r="DH132" s="571"/>
      <c r="DI132" s="571"/>
      <c r="DJ132" s="571"/>
      <c r="DK132" s="571"/>
      <c r="DL132" s="571"/>
      <c r="DM132" s="571"/>
      <c r="DN132" s="571"/>
      <c r="DO132" s="571"/>
      <c r="DP132" s="571"/>
      <c r="DQ132" s="571"/>
      <c r="DR132" s="571"/>
      <c r="DS132" s="571"/>
      <c r="DT132" s="571"/>
      <c r="DU132" s="571"/>
      <c r="DV132" s="571"/>
      <c r="DW132" s="571"/>
      <c r="DX132" s="571"/>
      <c r="DY132" s="571"/>
    </row>
    <row r="133" spans="1:129" s="433" customFormat="1" ht="25.5">
      <c r="A133" s="265"/>
      <c r="B133" s="360" t="s">
        <v>99</v>
      </c>
      <c r="C133" s="19" t="s">
        <v>39</v>
      </c>
      <c r="D133" s="7" t="s">
        <v>11</v>
      </c>
      <c r="E133" s="39"/>
      <c r="F133" s="40"/>
      <c r="G133" s="41"/>
      <c r="H133" s="42"/>
      <c r="I133" s="1175"/>
      <c r="J133" s="653"/>
      <c r="K133" s="39"/>
      <c r="L133" s="40"/>
      <c r="M133" s="41"/>
      <c r="N133" s="42"/>
      <c r="O133" s="40"/>
      <c r="P133" s="43"/>
      <c r="Q133" s="39"/>
      <c r="R133" s="40"/>
      <c r="S133" s="41"/>
      <c r="T133" s="42"/>
      <c r="U133" s="146"/>
      <c r="V133" s="143"/>
      <c r="W133" s="145"/>
      <c r="X133" s="40"/>
      <c r="Y133" s="41"/>
      <c r="Z133" s="42"/>
      <c r="AA133" s="40"/>
      <c r="AB133" s="43"/>
      <c r="AC133" s="653"/>
      <c r="AD133" s="39"/>
      <c r="AE133" s="40"/>
      <c r="AF133" s="41"/>
      <c r="AG133" s="42"/>
      <c r="AH133" s="40"/>
      <c r="AI133" s="43"/>
      <c r="AJ133" s="105"/>
      <c r="AK133" s="153"/>
      <c r="AL133" s="106"/>
      <c r="AM133" s="97"/>
      <c r="AN133" s="98"/>
      <c r="AO133" s="145"/>
      <c r="AP133" s="145"/>
      <c r="AQ133" s="98"/>
      <c r="AR133" s="99"/>
      <c r="AS133" s="95"/>
      <c r="AT133" s="96"/>
      <c r="AU133" s="97"/>
      <c r="AV133" s="98"/>
      <c r="AW133" s="96"/>
      <c r="AX133" s="99"/>
      <c r="AY133" s="143"/>
      <c r="AZ133" s="143"/>
      <c r="BA133" s="144"/>
      <c r="BB133" s="145"/>
      <c r="BC133" s="143"/>
      <c r="BD133" s="146"/>
      <c r="BE133" s="128"/>
      <c r="BF133" s="128"/>
      <c r="BG133" s="128"/>
      <c r="BH133" s="128"/>
      <c r="BI133" s="128"/>
      <c r="BJ133" s="421"/>
      <c r="BK133" s="510"/>
      <c r="BM133" s="414"/>
      <c r="BN133" s="414"/>
      <c r="BO133" s="414"/>
      <c r="BP133" s="414"/>
      <c r="CB133" s="571"/>
      <c r="CC133" s="571"/>
      <c r="CD133" s="571"/>
      <c r="CE133" s="571"/>
      <c r="CF133" s="571"/>
      <c r="CG133" s="571"/>
      <c r="CH133" s="571"/>
      <c r="CI133" s="571"/>
      <c r="CJ133" s="571"/>
      <c r="CK133" s="571"/>
      <c r="CL133" s="571"/>
      <c r="CM133" s="571"/>
      <c r="CN133" s="571"/>
      <c r="CO133" s="571"/>
      <c r="CP133" s="571"/>
      <c r="CQ133" s="571"/>
      <c r="CR133" s="571"/>
      <c r="CS133" s="571"/>
      <c r="CT133" s="571"/>
      <c r="CU133" s="571"/>
      <c r="CV133" s="571"/>
      <c r="CW133" s="571"/>
      <c r="CX133" s="571"/>
      <c r="CY133" s="571"/>
      <c r="CZ133" s="571"/>
      <c r="DA133" s="571"/>
      <c r="DB133" s="571"/>
      <c r="DC133" s="571"/>
      <c r="DD133" s="571"/>
      <c r="DE133" s="571"/>
      <c r="DF133" s="571"/>
      <c r="DG133" s="571"/>
      <c r="DH133" s="571"/>
      <c r="DI133" s="571"/>
      <c r="DJ133" s="571"/>
      <c r="DK133" s="571"/>
      <c r="DL133" s="571"/>
      <c r="DM133" s="571"/>
      <c r="DN133" s="571"/>
      <c r="DO133" s="571"/>
      <c r="DP133" s="571"/>
      <c r="DQ133" s="571"/>
      <c r="DR133" s="571"/>
      <c r="DS133" s="571"/>
      <c r="DT133" s="571"/>
      <c r="DU133" s="571"/>
      <c r="DV133" s="571"/>
      <c r="DW133" s="571"/>
      <c r="DX133" s="571"/>
      <c r="DY133" s="571"/>
    </row>
    <row r="134" spans="1:129" s="435" customFormat="1" ht="15">
      <c r="A134" s="369"/>
      <c r="B134" s="360">
        <v>60275</v>
      </c>
      <c r="C134" s="19" t="s">
        <v>69</v>
      </c>
      <c r="D134" s="7" t="s">
        <v>11</v>
      </c>
      <c r="E134" s="39"/>
      <c r="F134" s="40"/>
      <c r="G134" s="41"/>
      <c r="H134" s="42"/>
      <c r="I134" s="1175"/>
      <c r="J134" s="653"/>
      <c r="K134" s="39"/>
      <c r="L134" s="40"/>
      <c r="M134" s="41"/>
      <c r="N134" s="42"/>
      <c r="O134" s="40"/>
      <c r="P134" s="43"/>
      <c r="Q134" s="39"/>
      <c r="R134" s="40"/>
      <c r="S134" s="41"/>
      <c r="T134" s="42"/>
      <c r="U134" s="146"/>
      <c r="V134" s="143"/>
      <c r="W134" s="145"/>
      <c r="X134" s="40"/>
      <c r="Y134" s="41"/>
      <c r="Z134" s="42"/>
      <c r="AA134" s="40"/>
      <c r="AB134" s="43"/>
      <c r="AC134" s="653"/>
      <c r="AD134" s="39"/>
      <c r="AE134" s="40"/>
      <c r="AF134" s="41"/>
      <c r="AG134" s="42"/>
      <c r="AH134" s="40"/>
      <c r="AI134" s="43"/>
      <c r="AJ134" s="95"/>
      <c r="AK134" s="145"/>
      <c r="AL134" s="96"/>
      <c r="AM134" s="97"/>
      <c r="AN134" s="98"/>
      <c r="AO134" s="145"/>
      <c r="AP134" s="145"/>
      <c r="AQ134" s="96"/>
      <c r="AR134" s="99"/>
      <c r="AS134" s="95"/>
      <c r="AT134" s="96"/>
      <c r="AU134" s="97"/>
      <c r="AV134" s="98"/>
      <c r="AW134" s="96"/>
      <c r="AX134" s="99"/>
      <c r="AY134" s="143"/>
      <c r="AZ134" s="143"/>
      <c r="BA134" s="144"/>
      <c r="BB134" s="145"/>
      <c r="BC134" s="143"/>
      <c r="BD134" s="412"/>
      <c r="BE134" s="413"/>
      <c r="BF134" s="413"/>
      <c r="BG134" s="413"/>
      <c r="BH134" s="413"/>
      <c r="BI134" s="413"/>
      <c r="BJ134" s="432"/>
      <c r="BK134" s="512"/>
      <c r="BM134" s="414"/>
      <c r="BN134" s="414"/>
      <c r="BO134" s="414"/>
      <c r="BP134" s="414"/>
      <c r="CB134" s="1027"/>
      <c r="CC134" s="1027"/>
      <c r="CD134" s="1027"/>
      <c r="CE134" s="1027"/>
      <c r="CF134" s="1027"/>
      <c r="CG134" s="1027"/>
      <c r="CH134" s="1027"/>
      <c r="CI134" s="1027"/>
      <c r="CJ134" s="1027"/>
      <c r="CK134" s="1027"/>
      <c r="CL134" s="1027"/>
      <c r="CM134" s="1027"/>
      <c r="CN134" s="1027"/>
      <c r="CO134" s="1027"/>
      <c r="CP134" s="1027"/>
      <c r="CQ134" s="1027"/>
      <c r="CR134" s="1027"/>
      <c r="CS134" s="1027"/>
      <c r="CT134" s="1027"/>
      <c r="CU134" s="1027"/>
      <c r="CV134" s="1027"/>
      <c r="CW134" s="1027"/>
      <c r="CX134" s="1027"/>
      <c r="CY134" s="1027"/>
      <c r="CZ134" s="1027"/>
      <c r="DA134" s="1027"/>
      <c r="DB134" s="1027"/>
      <c r="DC134" s="1027"/>
      <c r="DD134" s="1027"/>
      <c r="DE134" s="1027"/>
      <c r="DF134" s="1027"/>
      <c r="DG134" s="1027"/>
      <c r="DH134" s="1027"/>
      <c r="DI134" s="1027"/>
      <c r="DJ134" s="1027"/>
      <c r="DK134" s="1027"/>
      <c r="DL134" s="1027"/>
      <c r="DM134" s="1027"/>
      <c r="DN134" s="1027"/>
      <c r="DO134" s="1027"/>
      <c r="DP134" s="1027"/>
      <c r="DQ134" s="1027"/>
      <c r="DR134" s="1027"/>
      <c r="DS134" s="1027"/>
      <c r="DT134" s="1027"/>
      <c r="DU134" s="1027"/>
      <c r="DV134" s="1027"/>
      <c r="DW134" s="1027"/>
      <c r="DX134" s="1027"/>
      <c r="DY134" s="1027"/>
    </row>
    <row r="135" spans="1:129" s="433" customFormat="1" ht="15">
      <c r="A135" s="265"/>
      <c r="B135" s="360">
        <v>60279</v>
      </c>
      <c r="C135" s="12" t="s">
        <v>70</v>
      </c>
      <c r="D135" s="7" t="s">
        <v>11</v>
      </c>
      <c r="E135" s="39"/>
      <c r="F135" s="40"/>
      <c r="G135" s="41"/>
      <c r="H135" s="42"/>
      <c r="I135" s="1175"/>
      <c r="J135" s="653"/>
      <c r="K135" s="39"/>
      <c r="L135" s="40"/>
      <c r="M135" s="41"/>
      <c r="N135" s="42"/>
      <c r="O135" s="40"/>
      <c r="P135" s="43"/>
      <c r="Q135" s="39"/>
      <c r="R135" s="40"/>
      <c r="S135" s="41"/>
      <c r="T135" s="42"/>
      <c r="U135" s="146"/>
      <c r="V135" s="143"/>
      <c r="W135" s="145"/>
      <c r="X135" s="40"/>
      <c r="Y135" s="41"/>
      <c r="Z135" s="42"/>
      <c r="AA135" s="40"/>
      <c r="AB135" s="43"/>
      <c r="AC135" s="653"/>
      <c r="AD135" s="39"/>
      <c r="AE135" s="40"/>
      <c r="AF135" s="41"/>
      <c r="AG135" s="42"/>
      <c r="AH135" s="40"/>
      <c r="AI135" s="43"/>
      <c r="AJ135" s="95"/>
      <c r="AK135" s="145"/>
      <c r="AL135" s="96"/>
      <c r="AM135" s="97"/>
      <c r="AN135" s="98"/>
      <c r="AO135" s="145"/>
      <c r="AP135" s="145"/>
      <c r="AQ135" s="96"/>
      <c r="AR135" s="99"/>
      <c r="AS135" s="95"/>
      <c r="AT135" s="96"/>
      <c r="AU135" s="97"/>
      <c r="AV135" s="98"/>
      <c r="AW135" s="96"/>
      <c r="AX135" s="99"/>
      <c r="AY135" s="143"/>
      <c r="AZ135" s="143"/>
      <c r="BA135" s="144"/>
      <c r="BB135" s="145"/>
      <c r="BC135" s="143"/>
      <c r="BD135" s="415"/>
      <c r="BE135" s="413"/>
      <c r="BF135" s="413"/>
      <c r="BG135" s="413"/>
      <c r="BH135" s="413"/>
      <c r="BI135" s="413"/>
      <c r="BJ135" s="432"/>
      <c r="BK135" s="512"/>
      <c r="BM135" s="414"/>
      <c r="BN135" s="414"/>
      <c r="BO135" s="414"/>
      <c r="BP135" s="414"/>
      <c r="CB135" s="571"/>
      <c r="CC135" s="571"/>
      <c r="CD135" s="571"/>
      <c r="CE135" s="571"/>
      <c r="CF135" s="571"/>
      <c r="CG135" s="571"/>
      <c r="CH135" s="571"/>
      <c r="CI135" s="571"/>
      <c r="CJ135" s="571"/>
      <c r="CK135" s="571"/>
      <c r="CL135" s="571"/>
      <c r="CM135" s="571"/>
      <c r="CN135" s="571"/>
      <c r="CO135" s="571"/>
      <c r="CP135" s="571"/>
      <c r="CQ135" s="571"/>
      <c r="CR135" s="571"/>
      <c r="CS135" s="571"/>
      <c r="CT135" s="571"/>
      <c r="CU135" s="571"/>
      <c r="CV135" s="571"/>
      <c r="CW135" s="571"/>
      <c r="CX135" s="571"/>
      <c r="CY135" s="571"/>
      <c r="CZ135" s="571"/>
      <c r="DA135" s="571"/>
      <c r="DB135" s="571"/>
      <c r="DC135" s="571"/>
      <c r="DD135" s="571"/>
      <c r="DE135" s="571"/>
      <c r="DF135" s="571"/>
      <c r="DG135" s="571"/>
      <c r="DH135" s="571"/>
      <c r="DI135" s="571"/>
      <c r="DJ135" s="571"/>
      <c r="DK135" s="571"/>
      <c r="DL135" s="571"/>
      <c r="DM135" s="571"/>
      <c r="DN135" s="571"/>
      <c r="DO135" s="571"/>
      <c r="DP135" s="571"/>
      <c r="DQ135" s="571"/>
      <c r="DR135" s="571"/>
      <c r="DS135" s="571"/>
      <c r="DT135" s="571"/>
      <c r="DU135" s="571"/>
      <c r="DV135" s="571"/>
      <c r="DW135" s="571"/>
      <c r="DX135" s="571"/>
      <c r="DY135" s="571"/>
    </row>
    <row r="136" spans="1:129" s="433" customFormat="1" ht="15">
      <c r="A136" s="265"/>
      <c r="B136" s="359" t="s">
        <v>88</v>
      </c>
      <c r="C136" s="14" t="s">
        <v>81</v>
      </c>
      <c r="D136" s="25" t="s">
        <v>11</v>
      </c>
      <c r="E136" s="44">
        <f t="shared" ref="E136:G136" si="6">SUM(E137:E138)</f>
        <v>0</v>
      </c>
      <c r="F136" s="45">
        <f>F137+F138</f>
        <v>0</v>
      </c>
      <c r="G136" s="46">
        <f t="shared" si="6"/>
        <v>0</v>
      </c>
      <c r="H136" s="47"/>
      <c r="I136" s="1176"/>
      <c r="J136" s="609"/>
      <c r="K136" s="44"/>
      <c r="L136" s="45"/>
      <c r="M136" s="46"/>
      <c r="N136" s="47"/>
      <c r="O136" s="45"/>
      <c r="P136" s="48"/>
      <c r="Q136" s="44"/>
      <c r="R136" s="45"/>
      <c r="S136" s="46"/>
      <c r="T136" s="47"/>
      <c r="U136" s="150"/>
      <c r="V136" s="147"/>
      <c r="W136" s="149"/>
      <c r="X136" s="45"/>
      <c r="Y136" s="46"/>
      <c r="Z136" s="47"/>
      <c r="AA136" s="45"/>
      <c r="AB136" s="48"/>
      <c r="AC136" s="609"/>
      <c r="AD136" s="44"/>
      <c r="AE136" s="45"/>
      <c r="AF136" s="46"/>
      <c r="AG136" s="47"/>
      <c r="AH136" s="45"/>
      <c r="AI136" s="48"/>
      <c r="AJ136" s="104"/>
      <c r="AK136" s="150"/>
      <c r="AL136" s="104"/>
      <c r="AM136" s="104"/>
      <c r="AN136" s="104"/>
      <c r="AO136" s="150"/>
      <c r="AP136" s="150"/>
      <c r="AQ136" s="104"/>
      <c r="AR136" s="104"/>
      <c r="AS136" s="100"/>
      <c r="AT136" s="101"/>
      <c r="AU136" s="102"/>
      <c r="AV136" s="103"/>
      <c r="AW136" s="101"/>
      <c r="AX136" s="104"/>
      <c r="AY136" s="147"/>
      <c r="AZ136" s="147"/>
      <c r="BA136" s="148"/>
      <c r="BB136" s="149"/>
      <c r="BC136" s="147"/>
      <c r="BD136" s="419"/>
      <c r="BE136" s="129"/>
      <c r="BF136" s="129"/>
      <c r="BG136" s="129"/>
      <c r="BH136" s="129"/>
      <c r="BI136" s="129"/>
      <c r="BJ136" s="430"/>
      <c r="BK136" s="509"/>
      <c r="BM136" s="414"/>
      <c r="BN136" s="414"/>
      <c r="BO136" s="414"/>
      <c r="BP136" s="414"/>
      <c r="CB136" s="571"/>
      <c r="CC136" s="571"/>
      <c r="CD136" s="571"/>
      <c r="CE136" s="571"/>
      <c r="CF136" s="571"/>
      <c r="CG136" s="571"/>
      <c r="CH136" s="571"/>
      <c r="CI136" s="571"/>
      <c r="CJ136" s="571"/>
      <c r="CK136" s="571"/>
      <c r="CL136" s="571"/>
      <c r="CM136" s="571"/>
      <c r="CN136" s="571"/>
      <c r="CO136" s="571"/>
      <c r="CP136" s="571"/>
      <c r="CQ136" s="571"/>
      <c r="CR136" s="571"/>
      <c r="CS136" s="571"/>
      <c r="CT136" s="571"/>
      <c r="CU136" s="571"/>
      <c r="CV136" s="571"/>
      <c r="CW136" s="571"/>
      <c r="CX136" s="571"/>
      <c r="CY136" s="571"/>
      <c r="CZ136" s="571"/>
      <c r="DA136" s="571"/>
      <c r="DB136" s="571"/>
      <c r="DC136" s="571"/>
      <c r="DD136" s="571"/>
      <c r="DE136" s="571"/>
      <c r="DF136" s="571"/>
      <c r="DG136" s="571"/>
      <c r="DH136" s="571"/>
      <c r="DI136" s="571"/>
      <c r="DJ136" s="571"/>
      <c r="DK136" s="571"/>
      <c r="DL136" s="571"/>
      <c r="DM136" s="571"/>
      <c r="DN136" s="571"/>
      <c r="DO136" s="571"/>
      <c r="DP136" s="571"/>
      <c r="DQ136" s="571"/>
      <c r="DR136" s="571"/>
      <c r="DS136" s="571"/>
      <c r="DT136" s="571"/>
      <c r="DU136" s="571"/>
      <c r="DV136" s="571"/>
      <c r="DW136" s="571"/>
      <c r="DX136" s="571"/>
      <c r="DY136" s="571"/>
    </row>
    <row r="137" spans="1:129" s="435" customFormat="1" ht="15">
      <c r="A137" s="369"/>
      <c r="B137" s="361">
        <v>60281</v>
      </c>
      <c r="C137" s="13" t="s">
        <v>71</v>
      </c>
      <c r="D137" s="7" t="s">
        <v>11</v>
      </c>
      <c r="E137" s="49"/>
      <c r="F137" s="50"/>
      <c r="G137" s="51"/>
      <c r="H137" s="52"/>
      <c r="I137" s="1177"/>
      <c r="J137" s="604"/>
      <c r="K137" s="49"/>
      <c r="L137" s="50"/>
      <c r="M137" s="51"/>
      <c r="N137" s="52"/>
      <c r="O137" s="50"/>
      <c r="P137" s="53"/>
      <c r="Q137" s="49"/>
      <c r="R137" s="50"/>
      <c r="S137" s="51"/>
      <c r="T137" s="52"/>
      <c r="U137" s="154"/>
      <c r="V137" s="151"/>
      <c r="W137" s="153"/>
      <c r="X137" s="50"/>
      <c r="Y137" s="51"/>
      <c r="Z137" s="52"/>
      <c r="AA137" s="50"/>
      <c r="AB137" s="53"/>
      <c r="AC137" s="604"/>
      <c r="AD137" s="49"/>
      <c r="AE137" s="50"/>
      <c r="AF137" s="51"/>
      <c r="AG137" s="52"/>
      <c r="AH137" s="50"/>
      <c r="AI137" s="53"/>
      <c r="AJ137" s="105"/>
      <c r="AK137" s="153"/>
      <c r="AL137" s="106"/>
      <c r="AM137" s="107"/>
      <c r="AN137" s="108"/>
      <c r="AO137" s="153"/>
      <c r="AP137" s="153"/>
      <c r="AQ137" s="106"/>
      <c r="AR137" s="109"/>
      <c r="AS137" s="105"/>
      <c r="AT137" s="106"/>
      <c r="AU137" s="107"/>
      <c r="AV137" s="108"/>
      <c r="AW137" s="106"/>
      <c r="AX137" s="109"/>
      <c r="AY137" s="151"/>
      <c r="AZ137" s="151"/>
      <c r="BA137" s="152"/>
      <c r="BB137" s="153"/>
      <c r="BC137" s="151"/>
      <c r="BD137" s="412"/>
      <c r="BE137" s="413"/>
      <c r="BF137" s="413"/>
      <c r="BG137" s="413"/>
      <c r="BH137" s="413"/>
      <c r="BI137" s="413"/>
      <c r="BJ137" s="432"/>
      <c r="BK137" s="512"/>
      <c r="BM137" s="414"/>
      <c r="BN137" s="414"/>
      <c r="BO137" s="414"/>
      <c r="BP137" s="414"/>
      <c r="CB137" s="1027"/>
      <c r="CC137" s="1027"/>
      <c r="CD137" s="1027"/>
      <c r="CE137" s="1027"/>
      <c r="CF137" s="1027"/>
      <c r="CG137" s="1027"/>
      <c r="CH137" s="1027"/>
      <c r="CI137" s="1027"/>
      <c r="CJ137" s="1027"/>
      <c r="CK137" s="1027"/>
      <c r="CL137" s="1027"/>
      <c r="CM137" s="1027"/>
      <c r="CN137" s="1027"/>
      <c r="CO137" s="1027"/>
      <c r="CP137" s="1027"/>
      <c r="CQ137" s="1027"/>
      <c r="CR137" s="1027"/>
      <c r="CS137" s="1027"/>
      <c r="CT137" s="1027"/>
      <c r="CU137" s="1027"/>
      <c r="CV137" s="1027"/>
      <c r="CW137" s="1027"/>
      <c r="CX137" s="1027"/>
      <c r="CY137" s="1027"/>
      <c r="CZ137" s="1027"/>
      <c r="DA137" s="1027"/>
      <c r="DB137" s="1027"/>
      <c r="DC137" s="1027"/>
      <c r="DD137" s="1027"/>
      <c r="DE137" s="1027"/>
      <c r="DF137" s="1027"/>
      <c r="DG137" s="1027"/>
      <c r="DH137" s="1027"/>
      <c r="DI137" s="1027"/>
      <c r="DJ137" s="1027"/>
      <c r="DK137" s="1027"/>
      <c r="DL137" s="1027"/>
      <c r="DM137" s="1027"/>
      <c r="DN137" s="1027"/>
      <c r="DO137" s="1027"/>
      <c r="DP137" s="1027"/>
      <c r="DQ137" s="1027"/>
      <c r="DR137" s="1027"/>
      <c r="DS137" s="1027"/>
      <c r="DT137" s="1027"/>
      <c r="DU137" s="1027"/>
      <c r="DV137" s="1027"/>
      <c r="DW137" s="1027"/>
      <c r="DX137" s="1027"/>
      <c r="DY137" s="1027"/>
    </row>
    <row r="138" spans="1:129" s="433" customFormat="1" ht="15">
      <c r="A138" s="265"/>
      <c r="B138" s="361">
        <v>60282</v>
      </c>
      <c r="C138" s="13" t="s">
        <v>86</v>
      </c>
      <c r="D138" s="24" t="s">
        <v>11</v>
      </c>
      <c r="E138" s="49"/>
      <c r="F138" s="50"/>
      <c r="G138" s="51"/>
      <c r="H138" s="52"/>
      <c r="I138" s="1177"/>
      <c r="J138" s="604"/>
      <c r="K138" s="49"/>
      <c r="L138" s="50"/>
      <c r="M138" s="51"/>
      <c r="N138" s="52"/>
      <c r="O138" s="50"/>
      <c r="P138" s="53"/>
      <c r="Q138" s="49"/>
      <c r="R138" s="50"/>
      <c r="S138" s="51"/>
      <c r="T138" s="52"/>
      <c r="U138" s="154"/>
      <c r="V138" s="151"/>
      <c r="W138" s="153"/>
      <c r="X138" s="50"/>
      <c r="Y138" s="51"/>
      <c r="Z138" s="52"/>
      <c r="AA138" s="50"/>
      <c r="AB138" s="53"/>
      <c r="AC138" s="604"/>
      <c r="AD138" s="49"/>
      <c r="AE138" s="50"/>
      <c r="AF138" s="51"/>
      <c r="AG138" s="52"/>
      <c r="AH138" s="50"/>
      <c r="AI138" s="53"/>
      <c r="AJ138" s="105"/>
      <c r="AK138" s="153"/>
      <c r="AL138" s="106"/>
      <c r="AM138" s="107"/>
      <c r="AN138" s="108"/>
      <c r="AO138" s="153"/>
      <c r="AP138" s="153"/>
      <c r="AQ138" s="106"/>
      <c r="AR138" s="109"/>
      <c r="AS138" s="105"/>
      <c r="AT138" s="106"/>
      <c r="AU138" s="107"/>
      <c r="AV138" s="108"/>
      <c r="AW138" s="106"/>
      <c r="AX138" s="109"/>
      <c r="AY138" s="151"/>
      <c r="AZ138" s="151"/>
      <c r="BA138" s="152"/>
      <c r="BB138" s="153"/>
      <c r="BC138" s="151"/>
      <c r="BD138" s="416"/>
      <c r="BE138" s="413"/>
      <c r="BF138" s="413"/>
      <c r="BG138" s="413"/>
      <c r="BH138" s="413"/>
      <c r="BI138" s="413"/>
      <c r="BJ138" s="432"/>
      <c r="BK138" s="512"/>
      <c r="BM138" s="414"/>
      <c r="BN138" s="414"/>
      <c r="BO138" s="414"/>
      <c r="BP138" s="414"/>
      <c r="CB138" s="571"/>
      <c r="CC138" s="571"/>
      <c r="CD138" s="571"/>
      <c r="CE138" s="571"/>
      <c r="CF138" s="571"/>
      <c r="CG138" s="571"/>
      <c r="CH138" s="571"/>
      <c r="CI138" s="571"/>
      <c r="CJ138" s="571"/>
      <c r="CK138" s="571"/>
      <c r="CL138" s="571"/>
      <c r="CM138" s="571"/>
      <c r="CN138" s="571"/>
      <c r="CO138" s="571"/>
      <c r="CP138" s="571"/>
      <c r="CQ138" s="571"/>
      <c r="CR138" s="571"/>
      <c r="CS138" s="571"/>
      <c r="CT138" s="571"/>
      <c r="CU138" s="571"/>
      <c r="CV138" s="571"/>
      <c r="CW138" s="571"/>
      <c r="CX138" s="571"/>
      <c r="CY138" s="571"/>
      <c r="CZ138" s="571"/>
      <c r="DA138" s="571"/>
      <c r="DB138" s="571"/>
      <c r="DC138" s="571"/>
      <c r="DD138" s="571"/>
      <c r="DE138" s="571"/>
      <c r="DF138" s="571"/>
      <c r="DG138" s="571"/>
      <c r="DH138" s="571"/>
      <c r="DI138" s="571"/>
      <c r="DJ138" s="571"/>
      <c r="DK138" s="571"/>
      <c r="DL138" s="571"/>
      <c r="DM138" s="571"/>
      <c r="DN138" s="571"/>
      <c r="DO138" s="571"/>
      <c r="DP138" s="571"/>
      <c r="DQ138" s="571"/>
      <c r="DR138" s="571"/>
      <c r="DS138" s="571"/>
      <c r="DT138" s="571"/>
      <c r="DU138" s="571"/>
      <c r="DV138" s="571"/>
      <c r="DW138" s="571"/>
      <c r="DX138" s="571"/>
      <c r="DY138" s="571"/>
    </row>
    <row r="139" spans="1:129" s="433" customFormat="1" ht="15">
      <c r="A139" s="265"/>
      <c r="B139" s="359" t="s">
        <v>72</v>
      </c>
      <c r="C139" s="11" t="s">
        <v>73</v>
      </c>
      <c r="D139" s="25" t="s">
        <v>11</v>
      </c>
      <c r="E139" s="44">
        <f t="shared" ref="E139:G139" si="7">SUM(E140:E149)</f>
        <v>1270000</v>
      </c>
      <c r="F139" s="45">
        <f>F140+F141+F142+F143+F144+F145+F146+F147+F148+F149</f>
        <v>0</v>
      </c>
      <c r="G139" s="46">
        <f t="shared" si="7"/>
        <v>0</v>
      </c>
      <c r="H139" s="47"/>
      <c r="I139" s="1176"/>
      <c r="J139" s="609"/>
      <c r="K139" s="44"/>
      <c r="L139" s="45"/>
      <c r="M139" s="46"/>
      <c r="N139" s="47"/>
      <c r="O139" s="45"/>
      <c r="P139" s="48"/>
      <c r="Q139" s="44"/>
      <c r="R139" s="45"/>
      <c r="S139" s="46"/>
      <c r="T139" s="47"/>
      <c r="U139" s="150"/>
      <c r="V139" s="147"/>
      <c r="W139" s="149"/>
      <c r="X139" s="45"/>
      <c r="Y139" s="46"/>
      <c r="Z139" s="47"/>
      <c r="AA139" s="45"/>
      <c r="AB139" s="48"/>
      <c r="AC139" s="609"/>
      <c r="AD139" s="44"/>
      <c r="AE139" s="45"/>
      <c r="AF139" s="46"/>
      <c r="AG139" s="47"/>
      <c r="AH139" s="45"/>
      <c r="AI139" s="48"/>
      <c r="AJ139" s="104"/>
      <c r="AK139" s="150"/>
      <c r="AL139" s="104"/>
      <c r="AM139" s="104"/>
      <c r="AN139" s="104"/>
      <c r="AO139" s="150"/>
      <c r="AP139" s="150"/>
      <c r="AQ139" s="104"/>
      <c r="AR139" s="104"/>
      <c r="AS139" s="100"/>
      <c r="AT139" s="101"/>
      <c r="AU139" s="102"/>
      <c r="AV139" s="103"/>
      <c r="AW139" s="101"/>
      <c r="AX139" s="104"/>
      <c r="AY139" s="147"/>
      <c r="AZ139" s="147"/>
      <c r="BA139" s="148"/>
      <c r="BB139" s="149"/>
      <c r="BC139" s="147"/>
      <c r="BD139" s="423"/>
      <c r="BE139" s="129"/>
      <c r="BF139" s="129"/>
      <c r="BG139" s="129"/>
      <c r="BH139" s="129"/>
      <c r="BI139" s="129"/>
      <c r="BJ139" s="430"/>
      <c r="BK139" s="509"/>
      <c r="BM139" s="414"/>
      <c r="BN139" s="414"/>
      <c r="BO139" s="414"/>
      <c r="BP139" s="414"/>
      <c r="CB139" s="571"/>
      <c r="CC139" s="571"/>
      <c r="CD139" s="571"/>
      <c r="CE139" s="571"/>
      <c r="CF139" s="571"/>
      <c r="CG139" s="571"/>
      <c r="CH139" s="571"/>
      <c r="CI139" s="571"/>
      <c r="CJ139" s="571"/>
      <c r="CK139" s="571"/>
      <c r="CL139" s="571"/>
      <c r="CM139" s="571"/>
      <c r="CN139" s="571"/>
      <c r="CO139" s="571"/>
      <c r="CP139" s="571"/>
      <c r="CQ139" s="571"/>
      <c r="CR139" s="571"/>
      <c r="CS139" s="571"/>
      <c r="CT139" s="571"/>
      <c r="CU139" s="571"/>
      <c r="CV139" s="571"/>
      <c r="CW139" s="571"/>
      <c r="CX139" s="571"/>
      <c r="CY139" s="571"/>
      <c r="CZ139" s="571"/>
      <c r="DA139" s="571"/>
      <c r="DB139" s="571"/>
      <c r="DC139" s="571"/>
      <c r="DD139" s="571"/>
      <c r="DE139" s="571"/>
      <c r="DF139" s="571"/>
      <c r="DG139" s="571"/>
      <c r="DH139" s="571"/>
      <c r="DI139" s="571"/>
      <c r="DJ139" s="571"/>
      <c r="DK139" s="571"/>
      <c r="DL139" s="571"/>
      <c r="DM139" s="571"/>
      <c r="DN139" s="571"/>
      <c r="DO139" s="571"/>
      <c r="DP139" s="571"/>
      <c r="DQ139" s="571"/>
      <c r="DR139" s="571"/>
      <c r="DS139" s="571"/>
      <c r="DT139" s="571"/>
      <c r="DU139" s="571"/>
      <c r="DV139" s="571"/>
      <c r="DW139" s="571"/>
      <c r="DX139" s="571"/>
      <c r="DY139" s="571"/>
    </row>
    <row r="140" spans="1:129" s="433" customFormat="1" ht="15">
      <c r="A140" s="265"/>
      <c r="B140" s="360">
        <v>6029001</v>
      </c>
      <c r="C140" s="12" t="s">
        <v>74</v>
      </c>
      <c r="D140" s="7" t="s">
        <v>11</v>
      </c>
      <c r="E140" s="39">
        <f>'Buxheti 2021'!E70</f>
        <v>250000</v>
      </c>
      <c r="F140" s="40"/>
      <c r="G140" s="41"/>
      <c r="H140" s="42"/>
      <c r="I140" s="1175"/>
      <c r="J140" s="653"/>
      <c r="K140" s="39"/>
      <c r="L140" s="40"/>
      <c r="M140" s="41"/>
      <c r="N140" s="42"/>
      <c r="O140" s="40"/>
      <c r="P140" s="43"/>
      <c r="Q140" s="39"/>
      <c r="R140" s="40"/>
      <c r="S140" s="41"/>
      <c r="T140" s="42"/>
      <c r="U140" s="146"/>
      <c r="V140" s="143"/>
      <c r="W140" s="145"/>
      <c r="X140" s="40"/>
      <c r="Y140" s="41"/>
      <c r="Z140" s="42"/>
      <c r="AA140" s="40"/>
      <c r="AB140" s="43"/>
      <c r="AC140" s="653"/>
      <c r="AD140" s="39"/>
      <c r="AE140" s="40"/>
      <c r="AF140" s="41"/>
      <c r="AG140" s="42"/>
      <c r="AH140" s="40"/>
      <c r="AI140" s="43"/>
      <c r="AJ140" s="95"/>
      <c r="AK140" s="145"/>
      <c r="AL140" s="96"/>
      <c r="AM140" s="97"/>
      <c r="AN140" s="98"/>
      <c r="AO140" s="145"/>
      <c r="AP140" s="145"/>
      <c r="AQ140" s="96"/>
      <c r="AR140" s="99"/>
      <c r="AS140" s="95"/>
      <c r="AT140" s="96"/>
      <c r="AU140" s="97"/>
      <c r="AV140" s="98"/>
      <c r="AW140" s="96"/>
      <c r="AX140" s="99"/>
      <c r="AY140" s="143"/>
      <c r="AZ140" s="143"/>
      <c r="BA140" s="144"/>
      <c r="BB140" s="145"/>
      <c r="BC140" s="143"/>
      <c r="BD140" s="146"/>
      <c r="BE140" s="128"/>
      <c r="BF140" s="128"/>
      <c r="BG140" s="128"/>
      <c r="BH140" s="128"/>
      <c r="BI140" s="128"/>
      <c r="BJ140" s="421"/>
      <c r="BK140" s="510"/>
      <c r="BM140" s="414"/>
      <c r="BN140" s="414"/>
      <c r="BO140" s="414"/>
      <c r="BP140" s="414"/>
      <c r="CB140" s="571"/>
      <c r="CC140" s="571"/>
      <c r="CD140" s="571"/>
      <c r="CE140" s="571"/>
      <c r="CF140" s="571"/>
      <c r="CG140" s="571"/>
      <c r="CH140" s="571"/>
      <c r="CI140" s="571"/>
      <c r="CJ140" s="571"/>
      <c r="CK140" s="571"/>
      <c r="CL140" s="571"/>
      <c r="CM140" s="571"/>
      <c r="CN140" s="571"/>
      <c r="CO140" s="571"/>
      <c r="CP140" s="571"/>
      <c r="CQ140" s="571"/>
      <c r="CR140" s="571"/>
      <c r="CS140" s="571"/>
      <c r="CT140" s="571"/>
      <c r="CU140" s="571"/>
      <c r="CV140" s="571"/>
      <c r="CW140" s="571"/>
      <c r="CX140" s="571"/>
      <c r="CY140" s="571"/>
      <c r="CZ140" s="571"/>
      <c r="DA140" s="571"/>
      <c r="DB140" s="571"/>
      <c r="DC140" s="571"/>
      <c r="DD140" s="571"/>
      <c r="DE140" s="571"/>
      <c r="DF140" s="571"/>
      <c r="DG140" s="571"/>
      <c r="DH140" s="571"/>
      <c r="DI140" s="571"/>
      <c r="DJ140" s="571"/>
      <c r="DK140" s="571"/>
      <c r="DL140" s="571"/>
      <c r="DM140" s="571"/>
      <c r="DN140" s="571"/>
      <c r="DO140" s="571"/>
      <c r="DP140" s="571"/>
      <c r="DQ140" s="571"/>
      <c r="DR140" s="571"/>
      <c r="DS140" s="571"/>
      <c r="DT140" s="571"/>
      <c r="DU140" s="571"/>
      <c r="DV140" s="571"/>
      <c r="DW140" s="571"/>
      <c r="DX140" s="571"/>
      <c r="DY140" s="571"/>
    </row>
    <row r="141" spans="1:129" s="433" customFormat="1" ht="15">
      <c r="A141" s="265"/>
      <c r="B141" s="360">
        <v>6029002</v>
      </c>
      <c r="C141" s="12" t="s">
        <v>75</v>
      </c>
      <c r="D141" s="7" t="s">
        <v>11</v>
      </c>
      <c r="E141" s="39"/>
      <c r="F141" s="40"/>
      <c r="G141" s="41"/>
      <c r="H141" s="42"/>
      <c r="I141" s="1175"/>
      <c r="J141" s="653"/>
      <c r="K141" s="39"/>
      <c r="L141" s="40"/>
      <c r="M141" s="41"/>
      <c r="N141" s="42"/>
      <c r="O141" s="40"/>
      <c r="P141" s="43"/>
      <c r="Q141" s="39"/>
      <c r="R141" s="40"/>
      <c r="S141" s="41"/>
      <c r="T141" s="42"/>
      <c r="U141" s="146"/>
      <c r="V141" s="143"/>
      <c r="W141" s="145"/>
      <c r="X141" s="40"/>
      <c r="Y141" s="41"/>
      <c r="Z141" s="42"/>
      <c r="AA141" s="40"/>
      <c r="AB141" s="43"/>
      <c r="AC141" s="653"/>
      <c r="AD141" s="39"/>
      <c r="AE141" s="40"/>
      <c r="AF141" s="41"/>
      <c r="AG141" s="42"/>
      <c r="AH141" s="40"/>
      <c r="AI141" s="43"/>
      <c r="AJ141" s="95"/>
      <c r="AK141" s="145"/>
      <c r="AL141" s="96"/>
      <c r="AM141" s="97"/>
      <c r="AN141" s="98"/>
      <c r="AO141" s="145"/>
      <c r="AP141" s="145"/>
      <c r="AQ141" s="96"/>
      <c r="AR141" s="99"/>
      <c r="AS141" s="95"/>
      <c r="AT141" s="96"/>
      <c r="AU141" s="97"/>
      <c r="AV141" s="98"/>
      <c r="AW141" s="96"/>
      <c r="AX141" s="99"/>
      <c r="AY141" s="143"/>
      <c r="AZ141" s="143"/>
      <c r="BA141" s="144"/>
      <c r="BB141" s="145"/>
      <c r="BC141" s="143"/>
      <c r="BD141" s="162"/>
      <c r="BE141" s="128"/>
      <c r="BF141" s="128"/>
      <c r="BG141" s="128"/>
      <c r="BH141" s="128"/>
      <c r="BI141" s="128"/>
      <c r="BJ141" s="421"/>
      <c r="BK141" s="510"/>
      <c r="BM141" s="414"/>
      <c r="BN141" s="414"/>
      <c r="BO141" s="414"/>
      <c r="BP141" s="414"/>
      <c r="CB141" s="571"/>
      <c r="CC141" s="571"/>
      <c r="CD141" s="571"/>
      <c r="CE141" s="571"/>
      <c r="CF141" s="571"/>
      <c r="CG141" s="571"/>
      <c r="CH141" s="571"/>
      <c r="CI141" s="571"/>
      <c r="CJ141" s="571"/>
      <c r="CK141" s="571"/>
      <c r="CL141" s="571"/>
      <c r="CM141" s="571"/>
      <c r="CN141" s="571"/>
      <c r="CO141" s="571"/>
      <c r="CP141" s="571"/>
      <c r="CQ141" s="571"/>
      <c r="CR141" s="571"/>
      <c r="CS141" s="571"/>
      <c r="CT141" s="571"/>
      <c r="CU141" s="571"/>
      <c r="CV141" s="571"/>
      <c r="CW141" s="571"/>
      <c r="CX141" s="571"/>
      <c r="CY141" s="571"/>
      <c r="CZ141" s="571"/>
      <c r="DA141" s="571"/>
      <c r="DB141" s="571"/>
      <c r="DC141" s="571"/>
      <c r="DD141" s="571"/>
      <c r="DE141" s="571"/>
      <c r="DF141" s="571"/>
      <c r="DG141" s="571"/>
      <c r="DH141" s="571"/>
      <c r="DI141" s="571"/>
      <c r="DJ141" s="571"/>
      <c r="DK141" s="571"/>
      <c r="DL141" s="571"/>
      <c r="DM141" s="571"/>
      <c r="DN141" s="571"/>
      <c r="DO141" s="571"/>
      <c r="DP141" s="571"/>
      <c r="DQ141" s="571"/>
      <c r="DR141" s="571"/>
      <c r="DS141" s="571"/>
      <c r="DT141" s="571"/>
      <c r="DU141" s="571"/>
      <c r="DV141" s="571"/>
      <c r="DW141" s="571"/>
      <c r="DX141" s="571"/>
      <c r="DY141" s="571"/>
    </row>
    <row r="142" spans="1:129" s="433" customFormat="1" ht="15">
      <c r="A142" s="265"/>
      <c r="B142" s="360">
        <v>6029003</v>
      </c>
      <c r="C142" s="12" t="s">
        <v>76</v>
      </c>
      <c r="D142" s="7" t="s">
        <v>11</v>
      </c>
      <c r="E142" s="39">
        <f>'Buxheti 2021'!E72</f>
        <v>100000</v>
      </c>
      <c r="F142" s="40"/>
      <c r="G142" s="41"/>
      <c r="H142" s="42"/>
      <c r="I142" s="1175"/>
      <c r="J142" s="653"/>
      <c r="K142" s="39"/>
      <c r="L142" s="40"/>
      <c r="M142" s="41"/>
      <c r="N142" s="42"/>
      <c r="O142" s="40"/>
      <c r="P142" s="43"/>
      <c r="Q142" s="39"/>
      <c r="R142" s="40"/>
      <c r="S142" s="41"/>
      <c r="T142" s="42"/>
      <c r="U142" s="146"/>
      <c r="V142" s="143"/>
      <c r="W142" s="145"/>
      <c r="X142" s="40"/>
      <c r="Y142" s="41"/>
      <c r="Z142" s="42"/>
      <c r="AA142" s="40"/>
      <c r="AB142" s="43"/>
      <c r="AC142" s="653"/>
      <c r="AD142" s="39"/>
      <c r="AE142" s="40"/>
      <c r="AF142" s="41"/>
      <c r="AG142" s="42"/>
      <c r="AH142" s="40"/>
      <c r="AI142" s="43"/>
      <c r="AJ142" s="95"/>
      <c r="AK142" s="145"/>
      <c r="AL142" s="96"/>
      <c r="AM142" s="97"/>
      <c r="AN142" s="98"/>
      <c r="AO142" s="145"/>
      <c r="AP142" s="145"/>
      <c r="AQ142" s="96"/>
      <c r="AR142" s="99"/>
      <c r="AS142" s="95"/>
      <c r="AT142" s="96"/>
      <c r="AU142" s="97"/>
      <c r="AV142" s="98"/>
      <c r="AW142" s="96"/>
      <c r="AX142" s="99"/>
      <c r="AY142" s="143"/>
      <c r="AZ142" s="143"/>
      <c r="BA142" s="144"/>
      <c r="BB142" s="145"/>
      <c r="BC142" s="143"/>
      <c r="BD142" s="154"/>
      <c r="BE142" s="128"/>
      <c r="BF142" s="128"/>
      <c r="BG142" s="128"/>
      <c r="BH142" s="128"/>
      <c r="BI142" s="128"/>
      <c r="BJ142" s="421"/>
      <c r="BK142" s="510"/>
      <c r="BM142" s="414"/>
      <c r="BN142" s="414"/>
      <c r="BO142" s="414"/>
      <c r="BP142" s="414"/>
      <c r="CB142" s="571"/>
      <c r="CC142" s="571"/>
      <c r="CD142" s="571"/>
      <c r="CE142" s="571"/>
      <c r="CF142" s="571"/>
      <c r="CG142" s="571"/>
      <c r="CH142" s="571"/>
      <c r="CI142" s="571"/>
      <c r="CJ142" s="571"/>
      <c r="CK142" s="571"/>
      <c r="CL142" s="571"/>
      <c r="CM142" s="571"/>
      <c r="CN142" s="571"/>
      <c r="CO142" s="571"/>
      <c r="CP142" s="571"/>
      <c r="CQ142" s="571"/>
      <c r="CR142" s="571"/>
      <c r="CS142" s="571"/>
      <c r="CT142" s="571"/>
      <c r="CU142" s="571"/>
      <c r="CV142" s="571"/>
      <c r="CW142" s="571"/>
      <c r="CX142" s="571"/>
      <c r="CY142" s="571"/>
      <c r="CZ142" s="571"/>
      <c r="DA142" s="571"/>
      <c r="DB142" s="571"/>
      <c r="DC142" s="571"/>
      <c r="DD142" s="571"/>
      <c r="DE142" s="571"/>
      <c r="DF142" s="571"/>
      <c r="DG142" s="571"/>
      <c r="DH142" s="571"/>
      <c r="DI142" s="571"/>
      <c r="DJ142" s="571"/>
      <c r="DK142" s="571"/>
      <c r="DL142" s="571"/>
      <c r="DM142" s="571"/>
      <c r="DN142" s="571"/>
      <c r="DO142" s="571"/>
      <c r="DP142" s="571"/>
      <c r="DQ142" s="571"/>
      <c r="DR142" s="571"/>
      <c r="DS142" s="571"/>
      <c r="DT142" s="571"/>
      <c r="DU142" s="571"/>
      <c r="DV142" s="571"/>
      <c r="DW142" s="571"/>
      <c r="DX142" s="571"/>
      <c r="DY142" s="571"/>
    </row>
    <row r="143" spans="1:129" s="433" customFormat="1" ht="25.5">
      <c r="A143" s="265"/>
      <c r="B143" s="360">
        <v>6029004</v>
      </c>
      <c r="C143" s="17" t="s">
        <v>87</v>
      </c>
      <c r="D143" s="7" t="s">
        <v>11</v>
      </c>
      <c r="E143" s="39"/>
      <c r="F143" s="60"/>
      <c r="G143" s="41"/>
      <c r="H143" s="61"/>
      <c r="I143" s="1175"/>
      <c r="J143" s="656"/>
      <c r="K143" s="39"/>
      <c r="L143" s="60"/>
      <c r="M143" s="41"/>
      <c r="N143" s="61"/>
      <c r="O143" s="40"/>
      <c r="P143" s="62"/>
      <c r="Q143" s="39"/>
      <c r="R143" s="60"/>
      <c r="S143" s="41"/>
      <c r="T143" s="61"/>
      <c r="U143" s="146"/>
      <c r="V143" s="160"/>
      <c r="W143" s="145"/>
      <c r="X143" s="60"/>
      <c r="Y143" s="41"/>
      <c r="Z143" s="61"/>
      <c r="AA143" s="40"/>
      <c r="AB143" s="62"/>
      <c r="AC143" s="656"/>
      <c r="AD143" s="39"/>
      <c r="AE143" s="60"/>
      <c r="AF143" s="41"/>
      <c r="AG143" s="61"/>
      <c r="AH143" s="40"/>
      <c r="AI143" s="62"/>
      <c r="AJ143" s="95"/>
      <c r="AK143" s="145"/>
      <c r="AL143" s="116"/>
      <c r="AM143" s="97"/>
      <c r="AN143" s="117"/>
      <c r="AO143" s="161"/>
      <c r="AP143" s="161"/>
      <c r="AQ143" s="96"/>
      <c r="AR143" s="118"/>
      <c r="AS143" s="95"/>
      <c r="AT143" s="116"/>
      <c r="AU143" s="97"/>
      <c r="AV143" s="117"/>
      <c r="AW143" s="96"/>
      <c r="AX143" s="118"/>
      <c r="AY143" s="160"/>
      <c r="AZ143" s="160"/>
      <c r="BA143" s="144"/>
      <c r="BB143" s="161"/>
      <c r="BC143" s="143"/>
      <c r="BD143" s="162"/>
      <c r="BE143" s="128"/>
      <c r="BF143" s="128"/>
      <c r="BG143" s="128"/>
      <c r="BH143" s="128"/>
      <c r="BI143" s="128"/>
      <c r="BJ143" s="421"/>
      <c r="BK143" s="510"/>
      <c r="BM143" s="414"/>
      <c r="BN143" s="414"/>
      <c r="BO143" s="414"/>
      <c r="BP143" s="414"/>
      <c r="CB143" s="571"/>
      <c r="CC143" s="571"/>
      <c r="CD143" s="571"/>
      <c r="CE143" s="571"/>
      <c r="CF143" s="571"/>
      <c r="CG143" s="571"/>
      <c r="CH143" s="571"/>
      <c r="CI143" s="571"/>
      <c r="CJ143" s="571"/>
      <c r="CK143" s="571"/>
      <c r="CL143" s="571"/>
      <c r="CM143" s="571"/>
      <c r="CN143" s="571"/>
      <c r="CO143" s="571"/>
      <c r="CP143" s="571"/>
      <c r="CQ143" s="571"/>
      <c r="CR143" s="571"/>
      <c r="CS143" s="571"/>
      <c r="CT143" s="571"/>
      <c r="CU143" s="571"/>
      <c r="CV143" s="571"/>
      <c r="CW143" s="571"/>
      <c r="CX143" s="571"/>
      <c r="CY143" s="571"/>
      <c r="CZ143" s="571"/>
      <c r="DA143" s="571"/>
      <c r="DB143" s="571"/>
      <c r="DC143" s="571"/>
      <c r="DD143" s="571"/>
      <c r="DE143" s="571"/>
      <c r="DF143" s="571"/>
      <c r="DG143" s="571"/>
      <c r="DH143" s="571"/>
      <c r="DI143" s="571"/>
      <c r="DJ143" s="571"/>
      <c r="DK143" s="571"/>
      <c r="DL143" s="571"/>
      <c r="DM143" s="571"/>
      <c r="DN143" s="571"/>
      <c r="DO143" s="571"/>
      <c r="DP143" s="571"/>
      <c r="DQ143" s="571"/>
      <c r="DR143" s="571"/>
      <c r="DS143" s="571"/>
      <c r="DT143" s="571"/>
      <c r="DU143" s="571"/>
      <c r="DV143" s="571"/>
      <c r="DW143" s="571"/>
      <c r="DX143" s="571"/>
      <c r="DY143" s="571"/>
    </row>
    <row r="144" spans="1:129" s="433" customFormat="1" ht="15">
      <c r="A144" s="265"/>
      <c r="B144" s="360">
        <v>6029005</v>
      </c>
      <c r="C144" s="13" t="s">
        <v>335</v>
      </c>
      <c r="D144" s="7" t="s">
        <v>11</v>
      </c>
      <c r="E144" s="39">
        <f>'Buxheti 2021'!E73</f>
        <v>800000</v>
      </c>
      <c r="F144" s="546"/>
      <c r="G144" s="41"/>
      <c r="H144" s="153"/>
      <c r="I144" s="1175"/>
      <c r="J144" s="604"/>
      <c r="K144" s="39"/>
      <c r="L144" s="50"/>
      <c r="M144" s="41"/>
      <c r="N144" s="52"/>
      <c r="O144" s="40"/>
      <c r="P144" s="53"/>
      <c r="Q144" s="39"/>
      <c r="R144" s="50"/>
      <c r="S144" s="41"/>
      <c r="T144" s="52"/>
      <c r="U144" s="146"/>
      <c r="V144" s="151"/>
      <c r="W144" s="145"/>
      <c r="X144" s="1"/>
      <c r="Y144" s="151">
        <v>4500</v>
      </c>
      <c r="Z144" s="52"/>
      <c r="AA144" s="40"/>
      <c r="AB144" s="53"/>
      <c r="AC144" s="604"/>
      <c r="AD144" s="39"/>
      <c r="AE144" s="50"/>
      <c r="AF144" s="41"/>
      <c r="AG144" s="52"/>
      <c r="AH144" s="40"/>
      <c r="AI144" s="53"/>
      <c r="AJ144" s="95"/>
      <c r="AK144" s="145"/>
      <c r="AL144" s="106"/>
      <c r="AM144" s="97"/>
      <c r="AN144" s="108"/>
      <c r="AO144" s="153"/>
      <c r="AP144" s="153"/>
      <c r="AQ144" s="96"/>
      <c r="AR144" s="109"/>
      <c r="AS144" s="95"/>
      <c r="AT144" s="106"/>
      <c r="AU144" s="97"/>
      <c r="AV144" s="108"/>
      <c r="AW144" s="96"/>
      <c r="AX144" s="109"/>
      <c r="AY144" s="151"/>
      <c r="AZ144" s="151"/>
      <c r="BA144" s="144"/>
      <c r="BB144" s="153"/>
      <c r="BC144" s="143"/>
      <c r="BD144" s="154"/>
      <c r="BE144" s="128"/>
      <c r="BF144" s="128"/>
      <c r="BG144" s="128"/>
      <c r="BH144" s="128"/>
      <c r="BI144" s="128"/>
      <c r="BJ144" s="421"/>
      <c r="BK144" s="510"/>
      <c r="BM144" s="414"/>
      <c r="BN144" s="414"/>
      <c r="BO144" s="414"/>
      <c r="BP144" s="414"/>
      <c r="CB144" s="571"/>
      <c r="CC144" s="571"/>
      <c r="CD144" s="571"/>
      <c r="CE144" s="571"/>
      <c r="CF144" s="571"/>
      <c r="CG144" s="571"/>
      <c r="CH144" s="571"/>
      <c r="CI144" s="571"/>
      <c r="CJ144" s="571"/>
      <c r="CK144" s="571"/>
      <c r="CL144" s="571"/>
      <c r="CM144" s="571"/>
      <c r="CN144" s="571"/>
      <c r="CO144" s="571"/>
      <c r="CP144" s="571"/>
      <c r="CQ144" s="571"/>
      <c r="CR144" s="571"/>
      <c r="CS144" s="571"/>
      <c r="CT144" s="571"/>
      <c r="CU144" s="571"/>
      <c r="CV144" s="571"/>
      <c r="CW144" s="571"/>
      <c r="CX144" s="571"/>
      <c r="CY144" s="571"/>
      <c r="CZ144" s="571"/>
      <c r="DA144" s="571"/>
      <c r="DB144" s="571"/>
      <c r="DC144" s="571"/>
      <c r="DD144" s="571"/>
      <c r="DE144" s="571"/>
      <c r="DF144" s="571"/>
      <c r="DG144" s="571"/>
      <c r="DH144" s="571"/>
      <c r="DI144" s="571"/>
      <c r="DJ144" s="571"/>
      <c r="DK144" s="571"/>
      <c r="DL144" s="571"/>
      <c r="DM144" s="571"/>
      <c r="DN144" s="571"/>
      <c r="DO144" s="571"/>
      <c r="DP144" s="571"/>
      <c r="DQ144" s="571"/>
      <c r="DR144" s="571"/>
      <c r="DS144" s="571"/>
      <c r="DT144" s="571"/>
      <c r="DU144" s="571"/>
      <c r="DV144" s="571"/>
      <c r="DW144" s="571"/>
      <c r="DX144" s="571"/>
      <c r="DY144" s="571"/>
    </row>
    <row r="145" spans="1:129" s="433" customFormat="1" ht="25.5">
      <c r="A145" s="265"/>
      <c r="B145" s="360">
        <v>6029006</v>
      </c>
      <c r="C145" s="17" t="s">
        <v>77</v>
      </c>
      <c r="D145" s="7" t="s">
        <v>11</v>
      </c>
      <c r="E145" s="39"/>
      <c r="F145" s="551"/>
      <c r="G145" s="41"/>
      <c r="H145" s="61"/>
      <c r="I145" s="1175"/>
      <c r="J145" s="656"/>
      <c r="K145" s="39"/>
      <c r="L145" s="60"/>
      <c r="M145" s="41"/>
      <c r="N145" s="61"/>
      <c r="O145" s="40"/>
      <c r="P145" s="62"/>
      <c r="Q145" s="39"/>
      <c r="R145" s="60"/>
      <c r="S145" s="41"/>
      <c r="T145" s="61"/>
      <c r="U145" s="146"/>
      <c r="V145" s="160"/>
      <c r="W145" s="145"/>
      <c r="X145" s="60"/>
      <c r="Y145" s="41"/>
      <c r="Z145" s="61"/>
      <c r="AA145" s="40"/>
      <c r="AB145" s="62"/>
      <c r="AC145" s="656"/>
      <c r="AD145" s="39"/>
      <c r="AE145" s="60"/>
      <c r="AF145" s="41"/>
      <c r="AG145" s="61"/>
      <c r="AH145" s="40"/>
      <c r="AI145" s="62"/>
      <c r="AJ145" s="95"/>
      <c r="AK145" s="145"/>
      <c r="AL145" s="116"/>
      <c r="AM145" s="97"/>
      <c r="AN145" s="117"/>
      <c r="AO145" s="161"/>
      <c r="AP145" s="161"/>
      <c r="AQ145" s="96"/>
      <c r="AR145" s="118"/>
      <c r="AS145" s="95"/>
      <c r="AT145" s="116"/>
      <c r="AU145" s="97"/>
      <c r="AV145" s="117"/>
      <c r="AW145" s="96"/>
      <c r="AX145" s="118"/>
      <c r="AY145" s="160"/>
      <c r="AZ145" s="160"/>
      <c r="BA145" s="144"/>
      <c r="BB145" s="161"/>
      <c r="BC145" s="143"/>
      <c r="BD145" s="154"/>
      <c r="BE145" s="128"/>
      <c r="BF145" s="128"/>
      <c r="BG145" s="128"/>
      <c r="BH145" s="128"/>
      <c r="BI145" s="128"/>
      <c r="BJ145" s="421"/>
      <c r="BK145" s="510"/>
      <c r="BM145" s="414"/>
      <c r="BN145" s="414"/>
      <c r="BO145" s="414"/>
      <c r="BP145" s="414"/>
      <c r="CB145" s="571"/>
      <c r="CC145" s="571"/>
      <c r="CD145" s="571"/>
      <c r="CE145" s="571"/>
      <c r="CF145" s="571"/>
      <c r="CG145" s="571"/>
      <c r="CH145" s="571"/>
      <c r="CI145" s="571"/>
      <c r="CJ145" s="571"/>
      <c r="CK145" s="571"/>
      <c r="CL145" s="571"/>
      <c r="CM145" s="571"/>
      <c r="CN145" s="571"/>
      <c r="CO145" s="571"/>
      <c r="CP145" s="571"/>
      <c r="CQ145" s="571"/>
      <c r="CR145" s="571"/>
      <c r="CS145" s="571"/>
      <c r="CT145" s="571"/>
      <c r="CU145" s="571"/>
      <c r="CV145" s="571"/>
      <c r="CW145" s="571"/>
      <c r="CX145" s="571"/>
      <c r="CY145" s="571"/>
      <c r="CZ145" s="571"/>
      <c r="DA145" s="571"/>
      <c r="DB145" s="571"/>
      <c r="DC145" s="571"/>
      <c r="DD145" s="571"/>
      <c r="DE145" s="571"/>
      <c r="DF145" s="571"/>
      <c r="DG145" s="571"/>
      <c r="DH145" s="571"/>
      <c r="DI145" s="571"/>
      <c r="DJ145" s="571"/>
      <c r="DK145" s="571"/>
      <c r="DL145" s="571"/>
      <c r="DM145" s="571"/>
      <c r="DN145" s="571"/>
      <c r="DO145" s="571"/>
      <c r="DP145" s="571"/>
      <c r="DQ145" s="571"/>
      <c r="DR145" s="571"/>
      <c r="DS145" s="571"/>
      <c r="DT145" s="571"/>
      <c r="DU145" s="571"/>
      <c r="DV145" s="571"/>
      <c r="DW145" s="571"/>
      <c r="DX145" s="571"/>
      <c r="DY145" s="571"/>
    </row>
    <row r="146" spans="1:129" s="433" customFormat="1" ht="15">
      <c r="A146" s="265"/>
      <c r="B146" s="361">
        <v>6029007</v>
      </c>
      <c r="C146" s="13" t="s">
        <v>78</v>
      </c>
      <c r="D146" s="7" t="s">
        <v>11</v>
      </c>
      <c r="E146" s="49">
        <f>'Buxheti 2021'!E74</f>
        <v>100000</v>
      </c>
      <c r="F146" s="546"/>
      <c r="G146" s="51"/>
      <c r="H146" s="52"/>
      <c r="I146" s="1177"/>
      <c r="J146" s="604"/>
      <c r="K146" s="49"/>
      <c r="L146" s="50"/>
      <c r="M146" s="51"/>
      <c r="N146" s="52"/>
      <c r="O146" s="50"/>
      <c r="P146" s="53"/>
      <c r="Q146" s="49"/>
      <c r="R146" s="50"/>
      <c r="S146" s="51"/>
      <c r="T146" s="52"/>
      <c r="U146" s="154"/>
      <c r="V146" s="151"/>
      <c r="W146" s="153"/>
      <c r="X146" s="50"/>
      <c r="Y146" s="51"/>
      <c r="Z146" s="52"/>
      <c r="AA146" s="50"/>
      <c r="AB146" s="53"/>
      <c r="AC146" s="604"/>
      <c r="AD146" s="49"/>
      <c r="AE146" s="50"/>
      <c r="AF146" s="51"/>
      <c r="AG146" s="52"/>
      <c r="AH146" s="50"/>
      <c r="AI146" s="53"/>
      <c r="AJ146" s="105"/>
      <c r="AK146" s="153"/>
      <c r="AL146" s="106"/>
      <c r="AM146" s="107"/>
      <c r="AN146" s="108"/>
      <c r="AO146" s="153"/>
      <c r="AP146" s="153"/>
      <c r="AQ146" s="106"/>
      <c r="AR146" s="109"/>
      <c r="AS146" s="105"/>
      <c r="AT146" s="106"/>
      <c r="AU146" s="107"/>
      <c r="AV146" s="108"/>
      <c r="AW146" s="106"/>
      <c r="AX146" s="109"/>
      <c r="AY146" s="151"/>
      <c r="AZ146" s="151"/>
      <c r="BA146" s="152"/>
      <c r="BB146" s="153"/>
      <c r="BC146" s="151"/>
      <c r="BD146" s="146"/>
      <c r="BE146" s="128"/>
      <c r="BF146" s="128"/>
      <c r="BG146" s="128"/>
      <c r="BH146" s="128"/>
      <c r="BI146" s="128"/>
      <c r="BJ146" s="421"/>
      <c r="BK146" s="510"/>
      <c r="BM146" s="414"/>
      <c r="BN146" s="414"/>
      <c r="BO146" s="414"/>
      <c r="BP146" s="414"/>
      <c r="CB146" s="571"/>
      <c r="CC146" s="571"/>
      <c r="CD146" s="571"/>
      <c r="CE146" s="571"/>
      <c r="CF146" s="571"/>
      <c r="CG146" s="571"/>
      <c r="CH146" s="571"/>
      <c r="CI146" s="571"/>
      <c r="CJ146" s="571"/>
      <c r="CK146" s="571"/>
      <c r="CL146" s="571"/>
      <c r="CM146" s="571"/>
      <c r="CN146" s="571"/>
      <c r="CO146" s="571"/>
      <c r="CP146" s="571"/>
      <c r="CQ146" s="571"/>
      <c r="CR146" s="571"/>
      <c r="CS146" s="571"/>
      <c r="CT146" s="571"/>
      <c r="CU146" s="571"/>
      <c r="CV146" s="571"/>
      <c r="CW146" s="571"/>
      <c r="CX146" s="571"/>
      <c r="CY146" s="571"/>
      <c r="CZ146" s="571"/>
      <c r="DA146" s="571"/>
      <c r="DB146" s="571"/>
      <c r="DC146" s="571"/>
      <c r="DD146" s="571"/>
      <c r="DE146" s="571"/>
      <c r="DF146" s="571"/>
      <c r="DG146" s="571"/>
      <c r="DH146" s="571"/>
      <c r="DI146" s="571"/>
      <c r="DJ146" s="571"/>
      <c r="DK146" s="571"/>
      <c r="DL146" s="571"/>
      <c r="DM146" s="571"/>
      <c r="DN146" s="571"/>
      <c r="DO146" s="571"/>
      <c r="DP146" s="571"/>
      <c r="DQ146" s="571"/>
      <c r="DR146" s="571"/>
      <c r="DS146" s="571"/>
      <c r="DT146" s="571"/>
      <c r="DU146" s="571"/>
      <c r="DV146" s="571"/>
      <c r="DW146" s="571"/>
      <c r="DX146" s="571"/>
      <c r="DY146" s="571"/>
    </row>
    <row r="147" spans="1:129" s="433" customFormat="1" ht="15.75" thickBot="1">
      <c r="A147" s="265"/>
      <c r="B147" s="360">
        <v>6029008</v>
      </c>
      <c r="C147" s="13" t="s">
        <v>79</v>
      </c>
      <c r="D147" s="7" t="s">
        <v>11</v>
      </c>
      <c r="E147" s="39">
        <f>'Buxheti 2021'!E75</f>
        <v>20000</v>
      </c>
      <c r="F147" s="546"/>
      <c r="G147" s="41"/>
      <c r="H147" s="153"/>
      <c r="I147" s="1175"/>
      <c r="J147" s="604"/>
      <c r="K147" s="39"/>
      <c r="L147" s="50"/>
      <c r="M147" s="41"/>
      <c r="N147" s="52"/>
      <c r="O147" s="40"/>
      <c r="P147" s="53"/>
      <c r="Q147" s="39"/>
      <c r="R147" s="50"/>
      <c r="S147" s="41"/>
      <c r="T147" s="52"/>
      <c r="U147" s="146"/>
      <c r="V147" s="151"/>
      <c r="W147" s="145"/>
      <c r="X147" s="50"/>
      <c r="Y147" s="41"/>
      <c r="Z147" s="52"/>
      <c r="AA147" s="40"/>
      <c r="AB147" s="53"/>
      <c r="AC147" s="604"/>
      <c r="AD147" s="39"/>
      <c r="AE147" s="50"/>
      <c r="AF147" s="41"/>
      <c r="AG147" s="52"/>
      <c r="AH147" s="40"/>
      <c r="AI147" s="53"/>
      <c r="AJ147" s="95"/>
      <c r="AK147" s="95"/>
      <c r="AL147" s="95"/>
      <c r="AM147" s="97"/>
      <c r="AN147" s="108"/>
      <c r="AO147" s="153"/>
      <c r="AP147" s="153"/>
      <c r="AQ147" s="96"/>
      <c r="AR147" s="109"/>
      <c r="AS147" s="95"/>
      <c r="AT147" s="106"/>
      <c r="AU147" s="97"/>
      <c r="AV147" s="108"/>
      <c r="AW147" s="96"/>
      <c r="AX147" s="109"/>
      <c r="AY147" s="151">
        <v>15000</v>
      </c>
      <c r="AZ147" s="151"/>
      <c r="BA147" s="144"/>
      <c r="BB147" s="153"/>
      <c r="BC147" s="143"/>
      <c r="BD147" s="167"/>
      <c r="BE147" s="128"/>
      <c r="BF147" s="128"/>
      <c r="BG147" s="128"/>
      <c r="BH147" s="128"/>
      <c r="BI147" s="128"/>
      <c r="BJ147" s="421"/>
      <c r="BK147" s="510"/>
      <c r="BM147" s="414"/>
      <c r="BN147" s="414"/>
      <c r="BO147" s="414"/>
      <c r="BP147" s="414"/>
      <c r="CB147" s="571"/>
      <c r="CC147" s="571"/>
      <c r="CD147" s="571"/>
      <c r="CE147" s="571"/>
      <c r="CF147" s="571"/>
      <c r="CG147" s="571"/>
      <c r="CH147" s="571"/>
      <c r="CI147" s="571"/>
      <c r="CJ147" s="571"/>
      <c r="CK147" s="571"/>
      <c r="CL147" s="571"/>
      <c r="CM147" s="571"/>
      <c r="CN147" s="571"/>
      <c r="CO147" s="571"/>
      <c r="CP147" s="571"/>
      <c r="CQ147" s="571"/>
      <c r="CR147" s="571"/>
      <c r="CS147" s="571"/>
      <c r="CT147" s="571"/>
      <c r="CU147" s="571"/>
      <c r="CV147" s="571"/>
      <c r="CW147" s="571"/>
      <c r="CX147" s="571"/>
      <c r="CY147" s="571"/>
      <c r="CZ147" s="571"/>
      <c r="DA147" s="571"/>
      <c r="DB147" s="571"/>
      <c r="DC147" s="571"/>
      <c r="DD147" s="571"/>
      <c r="DE147" s="571"/>
      <c r="DF147" s="571"/>
      <c r="DG147" s="571"/>
      <c r="DH147" s="571"/>
      <c r="DI147" s="571"/>
      <c r="DJ147" s="571"/>
      <c r="DK147" s="571"/>
      <c r="DL147" s="571"/>
      <c r="DM147" s="571"/>
      <c r="DN147" s="571"/>
      <c r="DO147" s="571"/>
      <c r="DP147" s="571"/>
      <c r="DQ147" s="571"/>
      <c r="DR147" s="571"/>
      <c r="DS147" s="571"/>
      <c r="DT147" s="571"/>
      <c r="DU147" s="571"/>
      <c r="DV147" s="571"/>
      <c r="DW147" s="571"/>
      <c r="DX147" s="571"/>
      <c r="DY147" s="571"/>
    </row>
    <row r="148" spans="1:129" s="433" customFormat="1" ht="16.5" thickBot="1">
      <c r="A148" s="265"/>
      <c r="B148" s="360">
        <v>6029009</v>
      </c>
      <c r="C148" s="12" t="s">
        <v>80</v>
      </c>
      <c r="D148" s="7" t="s">
        <v>11</v>
      </c>
      <c r="E148" s="39"/>
      <c r="F148" s="40"/>
      <c r="G148" s="41"/>
      <c r="H148" s="42"/>
      <c r="I148" s="1175"/>
      <c r="J148" s="653"/>
      <c r="K148" s="39"/>
      <c r="L148" s="40"/>
      <c r="M148" s="41"/>
      <c r="N148" s="42"/>
      <c r="O148" s="40"/>
      <c r="P148" s="43"/>
      <c r="Q148" s="39"/>
      <c r="R148" s="40"/>
      <c r="S148" s="41"/>
      <c r="T148" s="42"/>
      <c r="U148" s="146"/>
      <c r="V148" s="143"/>
      <c r="W148" s="145"/>
      <c r="X148" s="40"/>
      <c r="Y148" s="41"/>
      <c r="Z148" s="42"/>
      <c r="AA148" s="40"/>
      <c r="AB148" s="43"/>
      <c r="AC148" s="653"/>
      <c r="AD148" s="39"/>
      <c r="AE148" s="40"/>
      <c r="AF148" s="41"/>
      <c r="AG148" s="42"/>
      <c r="AH148" s="40"/>
      <c r="AI148" s="43"/>
      <c r="AJ148" s="95"/>
      <c r="AK148" s="145"/>
      <c r="AL148" s="96"/>
      <c r="AM148" s="97"/>
      <c r="AN148" s="98"/>
      <c r="AO148" s="145"/>
      <c r="AP148" s="145"/>
      <c r="AQ148" s="96"/>
      <c r="AR148" s="99"/>
      <c r="AS148" s="95"/>
      <c r="AT148" s="96"/>
      <c r="AU148" s="97"/>
      <c r="AV148" s="98"/>
      <c r="AW148" s="96"/>
      <c r="AX148" s="99"/>
      <c r="AY148" s="143"/>
      <c r="AZ148" s="143"/>
      <c r="BA148" s="144"/>
      <c r="BB148" s="145"/>
      <c r="BC148" s="143"/>
      <c r="BD148" s="417"/>
      <c r="BE148" s="413"/>
      <c r="BF148" s="413"/>
      <c r="BG148" s="413"/>
      <c r="BH148" s="413"/>
      <c r="BI148" s="413"/>
      <c r="BJ148" s="432"/>
      <c r="BK148" s="512"/>
      <c r="CB148" s="571"/>
      <c r="CC148" s="571"/>
      <c r="CD148" s="571"/>
      <c r="CE148" s="571"/>
      <c r="CF148" s="571"/>
      <c r="CG148" s="571"/>
      <c r="CH148" s="571"/>
      <c r="CI148" s="571"/>
      <c r="CJ148" s="571"/>
      <c r="CK148" s="571"/>
      <c r="CL148" s="571"/>
      <c r="CM148" s="571"/>
      <c r="CN148" s="571"/>
      <c r="CO148" s="571"/>
      <c r="CP148" s="571"/>
      <c r="CQ148" s="571"/>
      <c r="CR148" s="571"/>
      <c r="CS148" s="571"/>
      <c r="CT148" s="571"/>
      <c r="CU148" s="571"/>
      <c r="CV148" s="571"/>
      <c r="CW148" s="571"/>
      <c r="CX148" s="571"/>
      <c r="CY148" s="571"/>
      <c r="CZ148" s="571"/>
      <c r="DA148" s="571"/>
      <c r="DB148" s="571"/>
      <c r="DC148" s="571"/>
      <c r="DD148" s="571"/>
      <c r="DE148" s="571"/>
      <c r="DF148" s="571"/>
      <c r="DG148" s="571"/>
      <c r="DH148" s="571"/>
      <c r="DI148" s="571"/>
      <c r="DJ148" s="571"/>
      <c r="DK148" s="571"/>
      <c r="DL148" s="571"/>
      <c r="DM148" s="571"/>
      <c r="DN148" s="571"/>
      <c r="DO148" s="571"/>
      <c r="DP148" s="571"/>
      <c r="DQ148" s="571"/>
      <c r="DR148" s="571"/>
      <c r="DS148" s="571"/>
      <c r="DT148" s="571"/>
      <c r="DU148" s="571"/>
      <c r="DV148" s="571"/>
      <c r="DW148" s="571"/>
      <c r="DX148" s="571"/>
      <c r="DY148" s="571"/>
    </row>
    <row r="149" spans="1:129" s="433" customFormat="1" ht="15.75" thickBot="1">
      <c r="A149" s="265"/>
      <c r="B149" s="363">
        <v>6029099</v>
      </c>
      <c r="C149" s="20" t="s">
        <v>82</v>
      </c>
      <c r="D149" s="8" t="s">
        <v>11</v>
      </c>
      <c r="E149" s="63"/>
      <c r="F149" s="64"/>
      <c r="G149" s="65"/>
      <c r="H149" s="67"/>
      <c r="I149" s="1179"/>
      <c r="J149" s="1195"/>
      <c r="K149" s="63"/>
      <c r="L149" s="64"/>
      <c r="M149" s="65"/>
      <c r="N149" s="67"/>
      <c r="O149" s="66"/>
      <c r="P149" s="68"/>
      <c r="Q149" s="63"/>
      <c r="R149" s="64"/>
      <c r="S149" s="65"/>
      <c r="T149" s="67"/>
      <c r="U149" s="557"/>
      <c r="V149" s="441"/>
      <c r="W149" s="566"/>
      <c r="X149" s="64"/>
      <c r="Y149" s="65"/>
      <c r="Z149" s="67"/>
      <c r="AA149" s="66"/>
      <c r="AB149" s="443"/>
      <c r="AC149" s="657"/>
      <c r="AD149" s="444"/>
      <c r="AE149" s="64"/>
      <c r="AF149" s="65"/>
      <c r="AG149" s="67"/>
      <c r="AH149" s="66"/>
      <c r="AI149" s="443"/>
      <c r="AJ149" s="444"/>
      <c r="AK149" s="606"/>
      <c r="AL149" s="120"/>
      <c r="AM149" s="121"/>
      <c r="AN149" s="123"/>
      <c r="AO149" s="166"/>
      <c r="AP149" s="166"/>
      <c r="AQ149" s="122"/>
      <c r="AR149" s="124"/>
      <c r="AS149" s="119"/>
      <c r="AT149" s="120"/>
      <c r="AU149" s="121"/>
      <c r="AV149" s="123"/>
      <c r="AW149" s="122"/>
      <c r="AX149" s="124"/>
      <c r="AY149" s="163"/>
      <c r="AZ149" s="163"/>
      <c r="BA149" s="164"/>
      <c r="BB149" s="166"/>
      <c r="BC149" s="165"/>
      <c r="BD149" s="133"/>
      <c r="BE149" s="128"/>
      <c r="BF149" s="128"/>
      <c r="BG149" s="128"/>
      <c r="BH149" s="128"/>
      <c r="BI149" s="128"/>
      <c r="BJ149" s="421"/>
      <c r="BK149" s="510"/>
      <c r="CB149" s="571"/>
      <c r="CC149" s="571"/>
      <c r="CD149" s="571"/>
      <c r="CE149" s="571"/>
      <c r="CF149" s="571"/>
      <c r="CG149" s="571"/>
      <c r="CH149" s="571"/>
      <c r="CI149" s="571"/>
      <c r="CJ149" s="571"/>
      <c r="CK149" s="571"/>
      <c r="CL149" s="571"/>
      <c r="CM149" s="571"/>
      <c r="CN149" s="571"/>
      <c r="CO149" s="571"/>
      <c r="CP149" s="571"/>
      <c r="CQ149" s="571"/>
      <c r="CR149" s="571"/>
      <c r="CS149" s="571"/>
      <c r="CT149" s="571"/>
      <c r="CU149" s="571"/>
      <c r="CV149" s="571"/>
      <c r="CW149" s="571"/>
      <c r="CX149" s="571"/>
      <c r="CY149" s="571"/>
      <c r="CZ149" s="571"/>
      <c r="DA149" s="571"/>
      <c r="DB149" s="571"/>
      <c r="DC149" s="571"/>
      <c r="DD149" s="571"/>
      <c r="DE149" s="571"/>
      <c r="DF149" s="571"/>
      <c r="DG149" s="571"/>
      <c r="DH149" s="571"/>
      <c r="DI149" s="571"/>
      <c r="DJ149" s="571"/>
      <c r="DK149" s="571"/>
      <c r="DL149" s="571"/>
      <c r="DM149" s="571"/>
      <c r="DN149" s="571"/>
      <c r="DO149" s="571"/>
      <c r="DP149" s="571"/>
      <c r="DQ149" s="571"/>
      <c r="DR149" s="571"/>
      <c r="DS149" s="571"/>
      <c r="DT149" s="571"/>
      <c r="DU149" s="571"/>
      <c r="DV149" s="571"/>
      <c r="DW149" s="571"/>
      <c r="DX149" s="571"/>
      <c r="DY149" s="571"/>
    </row>
    <row r="150" spans="1:129" s="433" customFormat="1" ht="17.25" thickBot="1">
      <c r="A150" s="265"/>
      <c r="B150" s="364"/>
      <c r="C150" s="21" t="s">
        <v>95</v>
      </c>
      <c r="D150" s="883" t="s">
        <v>11</v>
      </c>
      <c r="E150" s="884"/>
      <c r="F150" s="31">
        <f>F61+F57</f>
        <v>3423766.4</v>
      </c>
      <c r="G150" s="31"/>
      <c r="H150" s="31"/>
      <c r="I150" s="1180">
        <f>I58+I59+I60</f>
        <v>2962820</v>
      </c>
      <c r="J150" s="1196"/>
      <c r="K150" s="32"/>
      <c r="L150" s="31"/>
      <c r="M150" s="31"/>
      <c r="N150" s="31"/>
      <c r="O150" s="31"/>
      <c r="P150" s="33">
        <f>P58</f>
        <v>1965040</v>
      </c>
      <c r="Q150" s="32">
        <f>Q59</f>
        <v>243943</v>
      </c>
      <c r="R150" s="31">
        <f>R58</f>
        <v>396036</v>
      </c>
      <c r="S150" s="31">
        <f>S59+S58</f>
        <v>45218</v>
      </c>
      <c r="T150" s="31">
        <f>T59+T58</f>
        <v>250824</v>
      </c>
      <c r="U150" s="139">
        <f>U58+U59</f>
        <v>45218</v>
      </c>
      <c r="V150" s="442">
        <f>V58+V59</f>
        <v>195301</v>
      </c>
      <c r="W150" s="32">
        <f>W58</f>
        <v>6099</v>
      </c>
      <c r="X150" s="31"/>
      <c r="Y150" s="31">
        <f>Y144</f>
        <v>4500</v>
      </c>
      <c r="Z150" s="31"/>
      <c r="AA150" s="31"/>
      <c r="AB150" s="442">
        <f>AB91</f>
        <v>1100</v>
      </c>
      <c r="AC150" s="442"/>
      <c r="AD150" s="442">
        <f>AD103+AD104+AD105+AD106+AD107+AD109+AD108+AD110+AD111</f>
        <v>170410</v>
      </c>
      <c r="AE150" s="31"/>
      <c r="AF150" s="31"/>
      <c r="AG150" s="31"/>
      <c r="AH150" s="31"/>
      <c r="AI150" s="442"/>
      <c r="AJ150" s="442">
        <f>AJ82+AJ83</f>
        <v>297558</v>
      </c>
      <c r="AK150" s="607"/>
      <c r="AL150" s="87"/>
      <c r="AM150" s="87"/>
      <c r="AN150" s="87"/>
      <c r="AO150" s="137"/>
      <c r="AP150" s="137"/>
      <c r="AQ150" s="87"/>
      <c r="AR150" s="89"/>
      <c r="AS150" s="88">
        <f>AS120</f>
        <v>7200</v>
      </c>
      <c r="AT150" s="87">
        <f>AT66</f>
        <v>876800</v>
      </c>
      <c r="AU150" s="87">
        <f>AU77</f>
        <v>300000</v>
      </c>
      <c r="AV150" s="87"/>
      <c r="AW150" s="87">
        <f>AW63</f>
        <v>483600</v>
      </c>
      <c r="AX150" s="89"/>
      <c r="AY150" s="138">
        <f>AY147</f>
        <v>15000</v>
      </c>
      <c r="AZ150" s="137">
        <f>AZ87</f>
        <v>9600</v>
      </c>
      <c r="BA150" s="137"/>
      <c r="BB150" s="137"/>
      <c r="BC150" s="137"/>
      <c r="BD150" s="418">
        <f>F88</f>
        <v>11035</v>
      </c>
      <c r="BE150" s="130">
        <f>BE87</f>
        <v>16099</v>
      </c>
      <c r="BF150" s="420">
        <f>BF85</f>
        <v>62344</v>
      </c>
      <c r="BG150" s="420"/>
      <c r="BH150" s="130"/>
      <c r="BI150" s="420">
        <f>BI64+BI65</f>
        <v>391121</v>
      </c>
      <c r="BJ150" s="422"/>
      <c r="BK150" s="505"/>
      <c r="CB150" s="571"/>
      <c r="CC150" s="571"/>
      <c r="CD150" s="571"/>
      <c r="CE150" s="571"/>
      <c r="CF150" s="571"/>
      <c r="CG150" s="571"/>
      <c r="CH150" s="571"/>
      <c r="CI150" s="571"/>
      <c r="CJ150" s="571"/>
      <c r="CK150" s="571"/>
      <c r="CL150" s="571"/>
      <c r="CM150" s="571"/>
      <c r="CN150" s="571"/>
      <c r="CO150" s="571"/>
      <c r="CP150" s="571"/>
      <c r="CQ150" s="571"/>
      <c r="CR150" s="571"/>
      <c r="CS150" s="571"/>
      <c r="CT150" s="571"/>
      <c r="CU150" s="571"/>
      <c r="CV150" s="571"/>
      <c r="CW150" s="571"/>
      <c r="CX150" s="571"/>
      <c r="CY150" s="571"/>
      <c r="CZ150" s="571"/>
      <c r="DA150" s="571"/>
      <c r="DB150" s="571"/>
      <c r="DC150" s="571"/>
      <c r="DD150" s="571"/>
      <c r="DE150" s="571"/>
      <c r="DF150" s="571"/>
      <c r="DG150" s="571"/>
      <c r="DH150" s="571"/>
      <c r="DI150" s="571"/>
      <c r="DJ150" s="571"/>
      <c r="DK150" s="571"/>
      <c r="DL150" s="571"/>
      <c r="DM150" s="571"/>
      <c r="DN150" s="571"/>
      <c r="DO150" s="571"/>
      <c r="DP150" s="571"/>
      <c r="DQ150" s="571"/>
      <c r="DR150" s="571"/>
      <c r="DS150" s="571"/>
      <c r="DT150" s="571"/>
      <c r="DU150" s="571"/>
      <c r="DV150" s="571"/>
      <c r="DW150" s="571"/>
      <c r="DX150" s="571"/>
      <c r="DY150" s="571"/>
    </row>
    <row r="151" spans="1:129" s="433" customFormat="1" ht="16.5">
      <c r="A151" s="265"/>
      <c r="B151" s="365" t="s">
        <v>2</v>
      </c>
      <c r="C151" s="986" t="s">
        <v>339</v>
      </c>
      <c r="D151" s="990"/>
      <c r="E151" s="134"/>
      <c r="F151" s="449">
        <f>F57</f>
        <v>2962820</v>
      </c>
      <c r="G151" s="4"/>
      <c r="H151" s="4"/>
      <c r="I151" s="1181"/>
      <c r="J151" s="658"/>
      <c r="K151" s="26"/>
      <c r="L151" s="4"/>
      <c r="M151" s="4"/>
      <c r="N151" s="4"/>
      <c r="O151" s="4"/>
      <c r="P151" s="27"/>
      <c r="Q151" s="26"/>
      <c r="R151" s="4"/>
      <c r="S151" s="4"/>
      <c r="T151" s="4"/>
      <c r="U151" s="133"/>
      <c r="V151" s="134"/>
      <c r="W151" s="26"/>
      <c r="X151" s="4"/>
      <c r="Y151" s="4"/>
      <c r="Z151" s="4"/>
      <c r="AA151" s="4"/>
      <c r="AB151" s="27"/>
      <c r="AC151" s="658"/>
      <c r="AD151" s="26"/>
      <c r="AE151" s="4"/>
      <c r="AF151" s="4"/>
      <c r="AG151" s="4"/>
      <c r="AH151" s="4"/>
      <c r="AI151" s="27"/>
      <c r="AJ151" s="82"/>
      <c r="AK151" s="132"/>
      <c r="AL151" s="81"/>
      <c r="AM151" s="81"/>
      <c r="AN151" s="81"/>
      <c r="AO151" s="131"/>
      <c r="AP151" s="131"/>
      <c r="AQ151" s="81"/>
      <c r="AR151" s="83"/>
      <c r="AS151" s="82"/>
      <c r="AT151" s="81"/>
      <c r="AU151" s="81"/>
      <c r="AV151" s="81"/>
      <c r="AW151" s="81"/>
      <c r="AX151" s="83"/>
      <c r="AY151" s="132"/>
      <c r="AZ151" s="131"/>
      <c r="BA151" s="131"/>
      <c r="BB151" s="131"/>
      <c r="BC151" s="131"/>
      <c r="BD151" s="136"/>
      <c r="BE151" s="128"/>
      <c r="BF151" s="128"/>
      <c r="BG151" s="128"/>
      <c r="BH151" s="128"/>
      <c r="BI151" s="128"/>
      <c r="BJ151" s="421"/>
      <c r="BK151" s="510"/>
      <c r="CB151" s="571"/>
      <c r="CC151" s="571"/>
      <c r="CD151" s="571"/>
      <c r="CE151" s="571"/>
      <c r="CF151" s="571"/>
      <c r="CG151" s="571"/>
      <c r="CH151" s="571"/>
      <c r="CI151" s="571"/>
      <c r="CJ151" s="571"/>
      <c r="CK151" s="571"/>
      <c r="CL151" s="571"/>
      <c r="CM151" s="571"/>
      <c r="CN151" s="571"/>
      <c r="CO151" s="571"/>
      <c r="CP151" s="571"/>
      <c r="CQ151" s="571"/>
      <c r="CR151" s="571"/>
      <c r="CS151" s="571"/>
      <c r="CT151" s="571"/>
      <c r="CU151" s="571"/>
      <c r="CV151" s="571"/>
      <c r="CW151" s="571"/>
      <c r="CX151" s="571"/>
      <c r="CY151" s="571"/>
      <c r="CZ151" s="571"/>
      <c r="DA151" s="571"/>
      <c r="DB151" s="571"/>
      <c r="DC151" s="571"/>
      <c r="DD151" s="571"/>
      <c r="DE151" s="571"/>
      <c r="DF151" s="571"/>
      <c r="DG151" s="571"/>
      <c r="DH151" s="571"/>
      <c r="DI151" s="571"/>
      <c r="DJ151" s="571"/>
      <c r="DK151" s="571"/>
      <c r="DL151" s="571"/>
      <c r="DM151" s="571"/>
      <c r="DN151" s="571"/>
      <c r="DO151" s="571"/>
      <c r="DP151" s="571"/>
      <c r="DQ151" s="571"/>
      <c r="DR151" s="571"/>
      <c r="DS151" s="571"/>
      <c r="DT151" s="571"/>
      <c r="DU151" s="571"/>
      <c r="DV151" s="571"/>
      <c r="DW151" s="571"/>
      <c r="DX151" s="571"/>
      <c r="DY151" s="571"/>
    </row>
    <row r="152" spans="1:129" s="433" customFormat="1" ht="16.5">
      <c r="A152" s="265"/>
      <c r="B152" s="366" t="s">
        <v>3</v>
      </c>
      <c r="C152" s="987" t="s">
        <v>338</v>
      </c>
      <c r="D152" s="990"/>
      <c r="E152" s="134"/>
      <c r="F152" s="450">
        <f>F61</f>
        <v>460946.4</v>
      </c>
      <c r="G152" s="28"/>
      <c r="H152" s="28"/>
      <c r="I152" s="1169"/>
      <c r="J152" s="659"/>
      <c r="K152" s="29"/>
      <c r="L152" s="28"/>
      <c r="M152" s="28"/>
      <c r="N152" s="28"/>
      <c r="O152" s="28"/>
      <c r="P152" s="30"/>
      <c r="Q152" s="29"/>
      <c r="R152" s="28"/>
      <c r="S152" s="28"/>
      <c r="T152" s="28"/>
      <c r="U152" s="136"/>
      <c r="V152" s="134"/>
      <c r="W152" s="29"/>
      <c r="X152" s="28"/>
      <c r="Y152" s="28"/>
      <c r="Z152" s="28"/>
      <c r="AA152" s="28"/>
      <c r="AB152" s="30"/>
      <c r="AC152" s="659"/>
      <c r="AD152" s="29"/>
      <c r="AE152" s="28"/>
      <c r="AF152" s="28"/>
      <c r="AG152" s="28"/>
      <c r="AH152" s="28"/>
      <c r="AI152" s="30"/>
      <c r="AJ152" s="85"/>
      <c r="AK152" s="135"/>
      <c r="AL152" s="84"/>
      <c r="AM152" s="84"/>
      <c r="AN152" s="84"/>
      <c r="AO152" s="134"/>
      <c r="AP152" s="134"/>
      <c r="AQ152" s="84"/>
      <c r="AR152" s="86"/>
      <c r="AS152" s="85"/>
      <c r="AT152" s="84"/>
      <c r="AU152" s="84"/>
      <c r="AV152" s="84"/>
      <c r="AW152" s="84"/>
      <c r="AX152" s="86"/>
      <c r="AY152" s="135"/>
      <c r="AZ152" s="134"/>
      <c r="BA152" s="134"/>
      <c r="BB152" s="134"/>
      <c r="BC152" s="134"/>
      <c r="BD152" s="136"/>
      <c r="BE152" s="128"/>
      <c r="BF152" s="128"/>
      <c r="BG152" s="128"/>
      <c r="BH152" s="128"/>
      <c r="BI152" s="128"/>
      <c r="BJ152" s="421"/>
      <c r="BK152" s="510"/>
      <c r="CB152" s="571"/>
      <c r="CC152" s="571"/>
      <c r="CD152" s="571"/>
      <c r="CE152" s="571"/>
      <c r="CF152" s="571"/>
      <c r="CG152" s="571"/>
      <c r="CH152" s="571"/>
      <c r="CI152" s="571"/>
      <c r="CJ152" s="571"/>
      <c r="CK152" s="571"/>
      <c r="CL152" s="571"/>
      <c r="CM152" s="571"/>
      <c r="CN152" s="571"/>
      <c r="CO152" s="571"/>
      <c r="CP152" s="571"/>
      <c r="CQ152" s="571"/>
      <c r="CR152" s="571"/>
      <c r="CS152" s="571"/>
      <c r="CT152" s="571"/>
      <c r="CU152" s="571"/>
      <c r="CV152" s="571"/>
      <c r="CW152" s="571"/>
      <c r="CX152" s="571"/>
      <c r="CY152" s="571"/>
      <c r="CZ152" s="571"/>
      <c r="DA152" s="571"/>
      <c r="DB152" s="571"/>
      <c r="DC152" s="571"/>
      <c r="DD152" s="571"/>
      <c r="DE152" s="571"/>
      <c r="DF152" s="571"/>
      <c r="DG152" s="571"/>
      <c r="DH152" s="571"/>
      <c r="DI152" s="571"/>
      <c r="DJ152" s="571"/>
      <c r="DK152" s="571"/>
      <c r="DL152" s="571"/>
      <c r="DM152" s="571"/>
      <c r="DN152" s="571"/>
      <c r="DO152" s="571"/>
      <c r="DP152" s="571"/>
      <c r="DQ152" s="571"/>
      <c r="DR152" s="571"/>
      <c r="DS152" s="571"/>
      <c r="DT152" s="571"/>
      <c r="DU152" s="571"/>
      <c r="DV152" s="571"/>
      <c r="DW152" s="571"/>
      <c r="DX152" s="571"/>
      <c r="DY152" s="571"/>
    </row>
    <row r="153" spans="1:129" s="433" customFormat="1" ht="16.5">
      <c r="A153" s="265"/>
      <c r="B153" s="366" t="s">
        <v>4</v>
      </c>
      <c r="C153" s="987"/>
      <c r="D153" s="990"/>
      <c r="E153" s="134"/>
      <c r="F153" s="28"/>
      <c r="G153" s="28"/>
      <c r="H153" s="28"/>
      <c r="I153" s="1169"/>
      <c r="J153" s="659"/>
      <c r="K153" s="29"/>
      <c r="L153" s="28"/>
      <c r="M153" s="28"/>
      <c r="N153" s="28"/>
      <c r="O153" s="28"/>
      <c r="P153" s="30"/>
      <c r="Q153" s="29"/>
      <c r="R153" s="28"/>
      <c r="S153" s="28"/>
      <c r="T153" s="28"/>
      <c r="U153" s="136"/>
      <c r="V153" s="134"/>
      <c r="W153" s="29"/>
      <c r="X153" s="28"/>
      <c r="Y153" s="28"/>
      <c r="Z153" s="28"/>
      <c r="AA153" s="28"/>
      <c r="AB153" s="30"/>
      <c r="AC153" s="659"/>
      <c r="AD153" s="29"/>
      <c r="AE153" s="28"/>
      <c r="AF153" s="28"/>
      <c r="AG153" s="28"/>
      <c r="AH153" s="28"/>
      <c r="AI153" s="30"/>
      <c r="AJ153" s="85"/>
      <c r="AK153" s="135"/>
      <c r="AL153" s="84"/>
      <c r="AM153" s="84"/>
      <c r="AN153" s="84"/>
      <c r="AO153" s="134"/>
      <c r="AP153" s="134"/>
      <c r="AQ153" s="84"/>
      <c r="AR153" s="86"/>
      <c r="AS153" s="85"/>
      <c r="AT153" s="84"/>
      <c r="AU153" s="84"/>
      <c r="AV153" s="84"/>
      <c r="AW153" s="84"/>
      <c r="AX153" s="86"/>
      <c r="AY153" s="135"/>
      <c r="AZ153" s="134"/>
      <c r="BA153" s="134"/>
      <c r="BB153" s="134"/>
      <c r="BC153" s="134"/>
      <c r="BD153" s="437"/>
      <c r="BE153" s="438"/>
      <c r="BF153" s="438"/>
      <c r="BG153" s="438"/>
      <c r="BH153" s="438"/>
      <c r="BI153" s="438"/>
      <c r="BJ153" s="439"/>
      <c r="BK153" s="510"/>
      <c r="CB153" s="571"/>
      <c r="CC153" s="571"/>
      <c r="CD153" s="571"/>
      <c r="CE153" s="571"/>
      <c r="CF153" s="571"/>
      <c r="CG153" s="571"/>
      <c r="CH153" s="571"/>
      <c r="CI153" s="571"/>
      <c r="CJ153" s="571"/>
      <c r="CK153" s="571"/>
      <c r="CL153" s="571"/>
      <c r="CM153" s="571"/>
      <c r="CN153" s="571"/>
      <c r="CO153" s="571"/>
      <c r="CP153" s="571"/>
      <c r="CQ153" s="571"/>
      <c r="CR153" s="571"/>
      <c r="CS153" s="571"/>
      <c r="CT153" s="571"/>
      <c r="CU153" s="571"/>
      <c r="CV153" s="571"/>
      <c r="CW153" s="571"/>
      <c r="CX153" s="571"/>
      <c r="CY153" s="571"/>
      <c r="CZ153" s="571"/>
      <c r="DA153" s="571"/>
      <c r="DB153" s="571"/>
      <c r="DC153" s="571"/>
      <c r="DD153" s="571"/>
      <c r="DE153" s="571"/>
      <c r="DF153" s="571"/>
      <c r="DG153" s="571"/>
      <c r="DH153" s="571"/>
      <c r="DI153" s="571"/>
      <c r="DJ153" s="571"/>
      <c r="DK153" s="571"/>
      <c r="DL153" s="571"/>
      <c r="DM153" s="571"/>
      <c r="DN153" s="571"/>
      <c r="DO153" s="571"/>
      <c r="DP153" s="571"/>
      <c r="DQ153" s="571"/>
      <c r="DR153" s="571"/>
      <c r="DS153" s="571"/>
      <c r="DT153" s="571"/>
      <c r="DU153" s="571"/>
      <c r="DV153" s="571"/>
      <c r="DW153" s="571"/>
      <c r="DX153" s="571"/>
      <c r="DY153" s="571"/>
    </row>
    <row r="154" spans="1:129" s="433" customFormat="1" ht="16.5">
      <c r="A154" s="265"/>
      <c r="B154" s="367" t="s">
        <v>5</v>
      </c>
      <c r="C154" s="988"/>
      <c r="D154" s="990"/>
      <c r="E154" s="134"/>
      <c r="F154" s="134"/>
      <c r="G154" s="134"/>
      <c r="H154" s="134"/>
      <c r="I154" s="1169"/>
      <c r="J154" s="659"/>
      <c r="K154" s="135"/>
      <c r="L154" s="134"/>
      <c r="M154" s="134"/>
      <c r="N154" s="134"/>
      <c r="O154" s="134"/>
      <c r="P154" s="136"/>
      <c r="Q154" s="135"/>
      <c r="R154" s="134"/>
      <c r="S154" s="134"/>
      <c r="T154" s="134"/>
      <c r="U154" s="136"/>
      <c r="V154" s="134"/>
      <c r="W154" s="135"/>
      <c r="X154" s="134"/>
      <c r="Y154" s="134"/>
      <c r="Z154" s="134"/>
      <c r="AA154" s="134"/>
      <c r="AB154" s="136"/>
      <c r="AC154" s="659"/>
      <c r="AD154" s="135"/>
      <c r="AE154" s="134"/>
      <c r="AF154" s="134"/>
      <c r="AG154" s="134"/>
      <c r="AH154" s="134"/>
      <c r="AI154" s="136"/>
      <c r="AJ154" s="135"/>
      <c r="AK154" s="135"/>
      <c r="AL154" s="134"/>
      <c r="AM154" s="134"/>
      <c r="AN154" s="134"/>
      <c r="AO154" s="134"/>
      <c r="AP154" s="134"/>
      <c r="AQ154" s="134"/>
      <c r="AR154" s="136"/>
      <c r="AS154" s="135"/>
      <c r="AT154" s="134"/>
      <c r="AU154" s="134"/>
      <c r="AV154" s="134"/>
      <c r="AW154" s="134"/>
      <c r="AX154" s="136"/>
      <c r="AY154" s="135"/>
      <c r="AZ154" s="134"/>
      <c r="BA154" s="134"/>
      <c r="BB154" s="134"/>
      <c r="BC154" s="134"/>
      <c r="BD154" s="136"/>
      <c r="BE154" s="128"/>
      <c r="BF154" s="440"/>
      <c r="BG154" s="440"/>
      <c r="BH154" s="440"/>
      <c r="BI154" s="440"/>
      <c r="BJ154" s="489"/>
      <c r="BK154" s="510"/>
      <c r="CB154" s="571"/>
      <c r="CC154" s="571"/>
      <c r="CD154" s="571"/>
      <c r="CE154" s="571"/>
      <c r="CF154" s="571"/>
      <c r="CG154" s="571"/>
      <c r="CH154" s="571"/>
      <c r="CI154" s="571"/>
      <c r="CJ154" s="571"/>
      <c r="CK154" s="571"/>
      <c r="CL154" s="571"/>
      <c r="CM154" s="571"/>
      <c r="CN154" s="571"/>
      <c r="CO154" s="571"/>
      <c r="CP154" s="571"/>
      <c r="CQ154" s="571"/>
      <c r="CR154" s="571"/>
      <c r="CS154" s="571"/>
      <c r="CT154" s="571"/>
      <c r="CU154" s="571"/>
      <c r="CV154" s="571"/>
      <c r="CW154" s="571"/>
      <c r="CX154" s="571"/>
      <c r="CY154" s="571"/>
      <c r="CZ154" s="571"/>
      <c r="DA154" s="571"/>
      <c r="DB154" s="571"/>
      <c r="DC154" s="571"/>
      <c r="DD154" s="571"/>
      <c r="DE154" s="571"/>
      <c r="DF154" s="571"/>
      <c r="DG154" s="571"/>
      <c r="DH154" s="571"/>
      <c r="DI154" s="571"/>
      <c r="DJ154" s="571"/>
      <c r="DK154" s="571"/>
      <c r="DL154" s="571"/>
      <c r="DM154" s="571"/>
      <c r="DN154" s="571"/>
      <c r="DO154" s="571"/>
      <c r="DP154" s="571"/>
      <c r="DQ154" s="571"/>
      <c r="DR154" s="571"/>
      <c r="DS154" s="571"/>
      <c r="DT154" s="571"/>
      <c r="DU154" s="571"/>
      <c r="DV154" s="571"/>
      <c r="DW154" s="571"/>
      <c r="DX154" s="571"/>
      <c r="DY154" s="571"/>
    </row>
    <row r="155" spans="1:129" s="434" customFormat="1" ht="19.5" thickBot="1">
      <c r="A155" s="448"/>
      <c r="B155" s="446"/>
      <c r="C155" s="989" t="s">
        <v>399</v>
      </c>
      <c r="D155" s="991"/>
      <c r="E155" s="424"/>
      <c r="F155" s="451">
        <f>F57+F139+F114+F102+F97+F84+F70+F62</f>
        <v>3423766.4</v>
      </c>
      <c r="G155" s="424"/>
      <c r="H155" s="424"/>
      <c r="I155" s="1169"/>
      <c r="J155" s="660"/>
      <c r="K155" s="447"/>
      <c r="L155" s="424"/>
      <c r="M155" s="424"/>
      <c r="N155" s="424"/>
      <c r="O155" s="424"/>
      <c r="P155" s="418"/>
      <c r="Q155" s="447"/>
      <c r="R155" s="424"/>
      <c r="S155" s="424"/>
      <c r="T155" s="424"/>
      <c r="U155" s="418"/>
      <c r="V155" s="424"/>
      <c r="W155" s="447"/>
      <c r="X155" s="424"/>
      <c r="Y155" s="424"/>
      <c r="Z155" s="424"/>
      <c r="AA155" s="424"/>
      <c r="AB155" s="418"/>
      <c r="AC155" s="660"/>
      <c r="AD155" s="447"/>
      <c r="AE155" s="424"/>
      <c r="AF155" s="424"/>
      <c r="AG155" s="424"/>
      <c r="AH155" s="424"/>
      <c r="AI155" s="418"/>
      <c r="AJ155" s="447"/>
      <c r="AK155" s="447"/>
      <c r="AL155" s="424"/>
      <c r="AM155" s="424"/>
      <c r="AN155" s="424"/>
      <c r="AO155" s="424"/>
      <c r="AP155" s="424"/>
      <c r="AQ155" s="424"/>
      <c r="AR155" s="418"/>
      <c r="AS155" s="447"/>
      <c r="AT155" s="424"/>
      <c r="AU155" s="424"/>
      <c r="AV155" s="424"/>
      <c r="AW155" s="424"/>
      <c r="AX155" s="418"/>
      <c r="AY155" s="447"/>
      <c r="AZ155" s="424"/>
      <c r="BA155" s="424"/>
      <c r="BB155" s="424"/>
      <c r="BC155" s="424"/>
      <c r="BD155" s="490"/>
      <c r="BE155" s="513"/>
      <c r="BF155" s="445"/>
      <c r="BG155" s="445"/>
      <c r="BH155" s="445"/>
      <c r="BI155" s="445"/>
      <c r="BJ155" s="490"/>
      <c r="BK155" s="514"/>
      <c r="CB155" s="668"/>
      <c r="CC155" s="668"/>
      <c r="CD155" s="668"/>
      <c r="CE155" s="668"/>
      <c r="CF155" s="668"/>
      <c r="CG155" s="668"/>
      <c r="CH155" s="668"/>
      <c r="CI155" s="668"/>
      <c r="CJ155" s="668"/>
      <c r="CK155" s="668"/>
      <c r="CL155" s="668"/>
      <c r="CM155" s="668"/>
      <c r="CN155" s="668"/>
      <c r="CO155" s="668"/>
      <c r="CP155" s="668"/>
      <c r="CQ155" s="668"/>
      <c r="CR155" s="668"/>
      <c r="CS155" s="668"/>
      <c r="CT155" s="668"/>
      <c r="CU155" s="668"/>
      <c r="CV155" s="668"/>
      <c r="CW155" s="668"/>
      <c r="CX155" s="668"/>
      <c r="CY155" s="668"/>
      <c r="CZ155" s="668"/>
      <c r="DA155" s="668"/>
      <c r="DB155" s="668"/>
      <c r="DC155" s="668"/>
      <c r="DD155" s="668"/>
      <c r="DE155" s="668"/>
      <c r="DF155" s="668"/>
      <c r="DG155" s="668"/>
      <c r="DH155" s="668"/>
      <c r="DI155" s="668"/>
      <c r="DJ155" s="668"/>
      <c r="DK155" s="668"/>
      <c r="DL155" s="668"/>
      <c r="DM155" s="668"/>
      <c r="DN155" s="668"/>
      <c r="DO155" s="668"/>
      <c r="DP155" s="668"/>
      <c r="DQ155" s="668"/>
      <c r="DR155" s="668"/>
      <c r="DS155" s="668"/>
      <c r="DT155" s="668"/>
      <c r="DU155" s="668"/>
      <c r="DV155" s="668"/>
      <c r="DW155" s="668"/>
      <c r="DX155" s="668"/>
      <c r="DY155" s="668"/>
    </row>
    <row r="156" spans="1:129" s="1066" customFormat="1" ht="31.5">
      <c r="A156" s="1069"/>
      <c r="B156" s="1070"/>
      <c r="C156" s="1068" t="s">
        <v>370</v>
      </c>
      <c r="D156" s="1071"/>
      <c r="E156" s="1069"/>
      <c r="F156" s="1069"/>
      <c r="G156" s="1069"/>
      <c r="H156" s="1069"/>
      <c r="I156" s="1206"/>
      <c r="J156" s="1059"/>
      <c r="K156" s="1059"/>
      <c r="L156" s="1059"/>
      <c r="M156" s="1059"/>
      <c r="N156" s="1059"/>
      <c r="O156" s="1059"/>
      <c r="P156" s="1059"/>
      <c r="Q156" s="1059"/>
      <c r="R156" s="1059"/>
      <c r="S156" s="1059"/>
      <c r="T156" s="1059"/>
      <c r="U156" s="1059"/>
      <c r="V156" s="1062"/>
      <c r="W156" s="1059"/>
      <c r="X156" s="1059"/>
      <c r="Y156" s="1059"/>
      <c r="Z156" s="1059"/>
      <c r="AA156" s="1059"/>
      <c r="AB156" s="1059"/>
      <c r="AC156" s="1059"/>
      <c r="AD156" s="1059"/>
      <c r="AE156" s="1059"/>
      <c r="AF156" s="1059"/>
      <c r="AG156" s="1059"/>
      <c r="AH156" s="1059"/>
      <c r="AI156" s="1059"/>
      <c r="AJ156" s="1059"/>
      <c r="AK156" s="1059"/>
      <c r="AL156" s="1059"/>
      <c r="AM156" s="1059"/>
      <c r="AN156" s="1059"/>
      <c r="AO156" s="1059"/>
      <c r="AP156" s="1059"/>
      <c r="AQ156" s="1059"/>
      <c r="AR156" s="1059"/>
      <c r="AS156" s="1059"/>
      <c r="AT156" s="1059"/>
      <c r="AU156" s="1059"/>
      <c r="AV156" s="1059"/>
      <c r="AW156" s="1059"/>
      <c r="AX156" s="1059"/>
      <c r="AY156" s="1059"/>
      <c r="AZ156" s="1059"/>
      <c r="BA156" s="1059"/>
      <c r="BB156" s="1059"/>
      <c r="BC156" s="1059"/>
      <c r="BD156" s="1059"/>
      <c r="BE156" s="1063"/>
      <c r="BF156" s="1064"/>
      <c r="BG156" s="1064"/>
      <c r="BH156" s="1064"/>
      <c r="BI156" s="1064"/>
      <c r="BJ156" s="1064"/>
      <c r="BK156" s="1065"/>
      <c r="CB156" s="1030"/>
      <c r="CC156" s="1030"/>
      <c r="CD156" s="1030"/>
      <c r="CE156" s="1030"/>
      <c r="CF156" s="1030"/>
      <c r="CG156" s="1030"/>
      <c r="CH156" s="1030"/>
      <c r="CI156" s="1030"/>
      <c r="CJ156" s="1030"/>
      <c r="CK156" s="1030"/>
      <c r="CL156" s="1030"/>
      <c r="CM156" s="1030"/>
      <c r="CN156" s="1030"/>
      <c r="CO156" s="1030"/>
      <c r="CP156" s="1030"/>
      <c r="CQ156" s="1030"/>
      <c r="CR156" s="1030"/>
      <c r="CS156" s="1030"/>
      <c r="CT156" s="1030"/>
      <c r="CU156" s="1030"/>
      <c r="CV156" s="1030"/>
      <c r="CW156" s="1030"/>
      <c r="CX156" s="1030"/>
      <c r="CY156" s="1030"/>
      <c r="CZ156" s="1030"/>
      <c r="DA156" s="1030"/>
      <c r="DB156" s="1030"/>
      <c r="DC156" s="1030"/>
      <c r="DD156" s="1030"/>
      <c r="DE156" s="1030"/>
      <c r="DF156" s="1030"/>
      <c r="DG156" s="1030"/>
      <c r="DH156" s="1030"/>
      <c r="DI156" s="1030"/>
      <c r="DJ156" s="1030"/>
      <c r="DK156" s="1030"/>
      <c r="DL156" s="1030"/>
      <c r="DM156" s="1030"/>
      <c r="DN156" s="1030"/>
      <c r="DO156" s="1030"/>
      <c r="DP156" s="1030"/>
      <c r="DQ156" s="1030"/>
      <c r="DR156" s="1030"/>
      <c r="DS156" s="1030"/>
      <c r="DT156" s="1030"/>
      <c r="DU156" s="1030"/>
      <c r="DV156" s="1030"/>
      <c r="DW156" s="1030"/>
      <c r="DX156" s="1030"/>
      <c r="DY156" s="1030"/>
    </row>
    <row r="157" spans="1:129" s="433" customFormat="1" ht="18">
      <c r="A157" s="276"/>
      <c r="B157" s="354" t="s">
        <v>180</v>
      </c>
      <c r="C157" s="269" t="s">
        <v>323</v>
      </c>
      <c r="D157" s="260" t="s">
        <v>11</v>
      </c>
      <c r="E157" s="588">
        <f>'Buxheti 2021'!E19</f>
        <v>50000000</v>
      </c>
      <c r="F157" s="522">
        <f>F158+F159+F160</f>
        <v>3124695</v>
      </c>
      <c r="G157" s="268"/>
      <c r="H157" s="271"/>
      <c r="I157" s="1182">
        <f>F157</f>
        <v>3124695</v>
      </c>
      <c r="J157" s="563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553"/>
      <c r="V157" s="272"/>
      <c r="W157" s="563"/>
      <c r="X157" s="272"/>
      <c r="Y157" s="272"/>
      <c r="Z157" s="272"/>
      <c r="AA157" s="272"/>
      <c r="AB157" s="272"/>
      <c r="AC157" s="272"/>
      <c r="AD157" s="272"/>
      <c r="AE157" s="272"/>
      <c r="AF157" s="272"/>
      <c r="AG157" s="272"/>
      <c r="AH157" s="273"/>
      <c r="AI157" s="272"/>
      <c r="AJ157" s="272"/>
      <c r="AK157" s="272"/>
      <c r="AL157" s="272"/>
      <c r="AM157" s="272"/>
      <c r="AN157" s="272"/>
      <c r="AO157" s="272"/>
      <c r="AP157" s="272"/>
      <c r="AQ157" s="272"/>
      <c r="AR157" s="272"/>
      <c r="AS157" s="272"/>
      <c r="AT157" s="272"/>
      <c r="AU157" s="274"/>
      <c r="AV157" s="272"/>
      <c r="AW157" s="272"/>
      <c r="AX157" s="272"/>
      <c r="AY157" s="275"/>
      <c r="AZ157" s="272"/>
      <c r="BA157" s="272"/>
      <c r="BB157" s="272"/>
      <c r="BC157" s="272"/>
      <c r="BD157" s="496"/>
      <c r="BE157" s="130"/>
      <c r="BF157" s="264"/>
      <c r="BG157" s="264"/>
      <c r="BH157" s="264"/>
      <c r="BI157" s="264"/>
      <c r="BJ157" s="487"/>
      <c r="BK157" s="505"/>
      <c r="BM157" s="414"/>
      <c r="BN157" s="414"/>
      <c r="BO157" s="414"/>
      <c r="BP157" s="414"/>
      <c r="CB157" s="571"/>
      <c r="CC157" s="571"/>
      <c r="CD157" s="571"/>
      <c r="CE157" s="571"/>
      <c r="CF157" s="571"/>
      <c r="CG157" s="571"/>
      <c r="CH157" s="571"/>
      <c r="CI157" s="571"/>
      <c r="CJ157" s="571"/>
      <c r="CK157" s="571"/>
      <c r="CL157" s="571"/>
      <c r="CM157" s="571"/>
      <c r="CN157" s="571"/>
      <c r="CO157" s="571"/>
      <c r="CP157" s="571"/>
      <c r="CQ157" s="571"/>
      <c r="CR157" s="571"/>
      <c r="CS157" s="571"/>
      <c r="CT157" s="571"/>
      <c r="CU157" s="571"/>
      <c r="CV157" s="571"/>
      <c r="CW157" s="571"/>
      <c r="CX157" s="571"/>
      <c r="CY157" s="571"/>
      <c r="CZ157" s="571"/>
      <c r="DA157" s="571"/>
      <c r="DB157" s="571"/>
      <c r="DC157" s="571"/>
      <c r="DD157" s="571"/>
      <c r="DE157" s="571"/>
      <c r="DF157" s="571"/>
      <c r="DG157" s="571"/>
      <c r="DH157" s="571"/>
      <c r="DI157" s="571"/>
      <c r="DJ157" s="571"/>
      <c r="DK157" s="571"/>
      <c r="DL157" s="571"/>
      <c r="DM157" s="571"/>
      <c r="DN157" s="571"/>
      <c r="DO157" s="571"/>
      <c r="DP157" s="571"/>
      <c r="DQ157" s="571"/>
      <c r="DR157" s="571"/>
      <c r="DS157" s="571"/>
      <c r="DT157" s="571"/>
      <c r="DU157" s="571"/>
      <c r="DV157" s="571"/>
      <c r="DW157" s="571"/>
      <c r="DX157" s="571"/>
      <c r="DY157" s="571"/>
    </row>
    <row r="158" spans="1:129" s="434" customFormat="1" ht="15">
      <c r="A158" s="541"/>
      <c r="B158" s="408">
        <v>1001</v>
      </c>
      <c r="C158" s="266" t="s">
        <v>413</v>
      </c>
      <c r="D158" s="227"/>
      <c r="E158" s="227"/>
      <c r="F158" s="589">
        <v>1914743</v>
      </c>
      <c r="G158" s="227"/>
      <c r="H158" s="411"/>
      <c r="I158" s="1172">
        <f>F158</f>
        <v>1914743</v>
      </c>
      <c r="J158" s="564"/>
      <c r="K158" s="227"/>
      <c r="L158" s="227"/>
      <c r="M158" s="227"/>
      <c r="N158" s="227"/>
      <c r="O158" s="227"/>
      <c r="P158" s="234">
        <f>1665952+101499+73745+70710</f>
        <v>1911906</v>
      </c>
      <c r="Q158" s="227"/>
      <c r="R158" s="570">
        <v>396036</v>
      </c>
      <c r="S158" s="346">
        <v>40204</v>
      </c>
      <c r="T158" s="346">
        <v>222801</v>
      </c>
      <c r="U158" s="346">
        <v>40204</v>
      </c>
      <c r="V158" s="346">
        <v>186933</v>
      </c>
      <c r="W158" s="346">
        <v>6099</v>
      </c>
      <c r="X158" s="227"/>
      <c r="Y158" s="227"/>
      <c r="Z158" s="227"/>
      <c r="AA158" s="227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429"/>
      <c r="BE158" s="507"/>
      <c r="BF158" s="227"/>
      <c r="BG158" s="227"/>
      <c r="BH158" s="227"/>
      <c r="BI158" s="227"/>
      <c r="BJ158" s="429"/>
      <c r="BK158" s="508"/>
      <c r="CB158" s="668"/>
      <c r="CC158" s="668"/>
      <c r="CD158" s="668"/>
      <c r="CE158" s="668"/>
      <c r="CF158" s="668"/>
      <c r="CG158" s="668"/>
      <c r="CH158" s="668"/>
      <c r="CI158" s="668"/>
      <c r="CJ158" s="668"/>
      <c r="CK158" s="668"/>
      <c r="CL158" s="668"/>
      <c r="CM158" s="668"/>
      <c r="CN158" s="668"/>
      <c r="CO158" s="668"/>
      <c r="CP158" s="668"/>
      <c r="CQ158" s="668"/>
      <c r="CR158" s="668"/>
      <c r="CS158" s="668"/>
      <c r="CT158" s="668"/>
      <c r="CU158" s="668"/>
      <c r="CV158" s="668"/>
      <c r="CW158" s="668"/>
      <c r="CX158" s="668"/>
      <c r="CY158" s="668"/>
      <c r="CZ158" s="668"/>
      <c r="DA158" s="668"/>
      <c r="DB158" s="668"/>
      <c r="DC158" s="668"/>
      <c r="DD158" s="668"/>
      <c r="DE158" s="668"/>
      <c r="DF158" s="668"/>
      <c r="DG158" s="668"/>
      <c r="DH158" s="668"/>
      <c r="DI158" s="668"/>
      <c r="DJ158" s="668"/>
      <c r="DK158" s="668"/>
      <c r="DL158" s="668"/>
      <c r="DM158" s="668"/>
      <c r="DN158" s="668"/>
      <c r="DO158" s="668"/>
      <c r="DP158" s="668"/>
      <c r="DQ158" s="668"/>
      <c r="DR158" s="668"/>
      <c r="DS158" s="668"/>
      <c r="DT158" s="668"/>
      <c r="DU158" s="668"/>
      <c r="DV158" s="668"/>
      <c r="DW158" s="668"/>
      <c r="DX158" s="668"/>
      <c r="DY158" s="668"/>
    </row>
    <row r="159" spans="1:129" s="434" customFormat="1" ht="15">
      <c r="A159" s="227"/>
      <c r="B159" s="409">
        <v>2100</v>
      </c>
      <c r="C159" s="267" t="s">
        <v>183</v>
      </c>
      <c r="D159" s="227"/>
      <c r="E159" s="227"/>
      <c r="F159" s="589">
        <v>274542</v>
      </c>
      <c r="G159" s="227"/>
      <c r="H159" s="411"/>
      <c r="I159" s="1172">
        <f>F159</f>
        <v>274542</v>
      </c>
      <c r="J159" s="564"/>
      <c r="K159" s="227"/>
      <c r="L159" s="227"/>
      <c r="M159" s="227"/>
      <c r="N159" s="227"/>
      <c r="O159" s="227"/>
      <c r="P159" s="227"/>
      <c r="Q159" s="234">
        <v>253548</v>
      </c>
      <c r="R159" s="227"/>
      <c r="S159" s="346">
        <v>5014</v>
      </c>
      <c r="T159" s="346">
        <v>28020</v>
      </c>
      <c r="U159" s="346">
        <v>5014</v>
      </c>
      <c r="V159" s="346">
        <v>8367</v>
      </c>
      <c r="W159" s="564"/>
      <c r="X159" s="227"/>
      <c r="Y159" s="227"/>
      <c r="Z159" s="227"/>
      <c r="AA159" s="227"/>
      <c r="AB159" s="227"/>
      <c r="AC159" s="227"/>
      <c r="AD159" s="227"/>
      <c r="AE159" s="227"/>
      <c r="AF159" s="227"/>
      <c r="AG159" s="227"/>
      <c r="AH159" s="227"/>
      <c r="AI159" s="227"/>
      <c r="AJ159" s="227"/>
      <c r="AK159" s="227"/>
      <c r="AL159" s="227"/>
      <c r="AM159" s="227"/>
      <c r="AN159" s="227"/>
      <c r="AO159" s="227"/>
      <c r="AP159" s="227"/>
      <c r="AQ159" s="227"/>
      <c r="AR159" s="227"/>
      <c r="AS159" s="227"/>
      <c r="AT159" s="227"/>
      <c r="AU159" s="227"/>
      <c r="AV159" s="227"/>
      <c r="AW159" s="227"/>
      <c r="AX159" s="227"/>
      <c r="AY159" s="227"/>
      <c r="AZ159" s="227"/>
      <c r="BA159" s="227"/>
      <c r="BB159" s="227"/>
      <c r="BC159" s="227"/>
      <c r="BD159" s="429"/>
      <c r="BE159" s="507"/>
      <c r="BF159" s="227"/>
      <c r="BG159" s="227"/>
      <c r="BH159" s="227"/>
      <c r="BI159" s="227"/>
      <c r="BJ159" s="429"/>
      <c r="BK159" s="508"/>
      <c r="CB159" s="668"/>
      <c r="CC159" s="668"/>
      <c r="CD159" s="668"/>
      <c r="CE159" s="668"/>
      <c r="CF159" s="668"/>
      <c r="CG159" s="668"/>
      <c r="CH159" s="668"/>
      <c r="CI159" s="668"/>
      <c r="CJ159" s="668"/>
      <c r="CK159" s="668"/>
      <c r="CL159" s="668"/>
      <c r="CM159" s="668"/>
      <c r="CN159" s="668"/>
      <c r="CO159" s="668"/>
      <c r="CP159" s="668"/>
      <c r="CQ159" s="668"/>
      <c r="CR159" s="668"/>
      <c r="CS159" s="668"/>
      <c r="CT159" s="668"/>
      <c r="CU159" s="668"/>
      <c r="CV159" s="668"/>
      <c r="CW159" s="668"/>
      <c r="CX159" s="668"/>
      <c r="CY159" s="668"/>
      <c r="CZ159" s="668"/>
      <c r="DA159" s="668"/>
      <c r="DB159" s="668"/>
      <c r="DC159" s="668"/>
      <c r="DD159" s="668"/>
      <c r="DE159" s="668"/>
      <c r="DF159" s="668"/>
      <c r="DG159" s="668"/>
      <c r="DH159" s="668"/>
      <c r="DI159" s="668"/>
      <c r="DJ159" s="668"/>
      <c r="DK159" s="668"/>
      <c r="DL159" s="668"/>
      <c r="DM159" s="668"/>
      <c r="DN159" s="668"/>
      <c r="DO159" s="668"/>
      <c r="DP159" s="668"/>
      <c r="DQ159" s="668"/>
      <c r="DR159" s="668"/>
      <c r="DS159" s="668"/>
      <c r="DT159" s="668"/>
      <c r="DU159" s="668"/>
      <c r="DV159" s="668"/>
      <c r="DW159" s="668"/>
      <c r="DX159" s="668"/>
      <c r="DY159" s="668"/>
    </row>
    <row r="160" spans="1:129" s="434" customFormat="1" ht="15">
      <c r="A160" s="227"/>
      <c r="B160" s="410" t="s">
        <v>184</v>
      </c>
      <c r="C160" s="267" t="s">
        <v>330</v>
      </c>
      <c r="D160" s="227"/>
      <c r="E160" s="227"/>
      <c r="F160" s="589">
        <v>935410</v>
      </c>
      <c r="G160" s="227"/>
      <c r="H160" s="411"/>
      <c r="I160" s="1172">
        <f>F160</f>
        <v>935410</v>
      </c>
      <c r="J160" s="564"/>
      <c r="K160" s="227"/>
      <c r="L160" s="227"/>
      <c r="M160" s="227"/>
      <c r="N160" s="227"/>
      <c r="O160" s="227"/>
      <c r="P160" s="227"/>
      <c r="Q160" s="227"/>
      <c r="S160" s="227"/>
      <c r="T160" s="227"/>
      <c r="U160" s="429"/>
      <c r="V160" s="227"/>
      <c r="W160" s="564"/>
      <c r="X160" s="227"/>
      <c r="Y160" s="227"/>
      <c r="Z160" s="227"/>
      <c r="AA160" s="227"/>
      <c r="AB160" s="227"/>
      <c r="AC160" s="227"/>
      <c r="AD160" s="227"/>
      <c r="AE160" s="227"/>
      <c r="AF160" s="227"/>
      <c r="AG160" s="227"/>
      <c r="AH160" s="227"/>
      <c r="AI160" s="227"/>
      <c r="AJ160" s="227"/>
      <c r="AK160" s="227"/>
      <c r="AL160" s="227"/>
      <c r="AM160" s="227"/>
      <c r="AN160" s="227"/>
      <c r="AO160" s="227"/>
      <c r="AP160" s="227"/>
      <c r="AQ160" s="227"/>
      <c r="AR160" s="227"/>
      <c r="AS160" s="227"/>
      <c r="AT160" s="227"/>
      <c r="AU160" s="227"/>
      <c r="AV160" s="227"/>
      <c r="AW160" s="227"/>
      <c r="AX160" s="227"/>
      <c r="AY160" s="227"/>
      <c r="AZ160" s="227"/>
      <c r="BA160" s="227"/>
      <c r="BB160" s="227"/>
      <c r="BC160" s="227"/>
      <c r="BD160" s="429"/>
      <c r="BE160" s="507"/>
      <c r="BF160" s="227"/>
      <c r="BG160" s="227"/>
      <c r="BH160" s="227"/>
      <c r="BI160" s="227"/>
      <c r="BJ160" s="429"/>
      <c r="BK160" s="508"/>
      <c r="CB160" s="668"/>
      <c r="CC160" s="668"/>
      <c r="CD160" s="668"/>
      <c r="CE160" s="668"/>
      <c r="CF160" s="668"/>
      <c r="CG160" s="668"/>
      <c r="CH160" s="668"/>
      <c r="CI160" s="668"/>
      <c r="CJ160" s="668"/>
      <c r="CK160" s="668"/>
      <c r="CL160" s="668"/>
      <c r="CM160" s="668"/>
      <c r="CN160" s="668"/>
      <c r="CO160" s="668"/>
      <c r="CP160" s="668"/>
      <c r="CQ160" s="668"/>
      <c r="CR160" s="668"/>
      <c r="CS160" s="668"/>
      <c r="CT160" s="668"/>
      <c r="CU160" s="668"/>
      <c r="CV160" s="668"/>
      <c r="CW160" s="668"/>
      <c r="CX160" s="668"/>
      <c r="CY160" s="668"/>
      <c r="CZ160" s="668"/>
      <c r="DA160" s="668"/>
      <c r="DB160" s="668"/>
      <c r="DC160" s="668"/>
      <c r="DD160" s="668"/>
      <c r="DE160" s="668"/>
      <c r="DF160" s="668"/>
      <c r="DG160" s="668"/>
      <c r="DH160" s="668"/>
      <c r="DI160" s="668"/>
      <c r="DJ160" s="668"/>
      <c r="DK160" s="668"/>
      <c r="DL160" s="668"/>
      <c r="DM160" s="668"/>
      <c r="DN160" s="668"/>
      <c r="DO160" s="668"/>
      <c r="DP160" s="668"/>
      <c r="DQ160" s="668"/>
      <c r="DR160" s="668"/>
      <c r="DS160" s="668"/>
      <c r="DT160" s="668"/>
      <c r="DU160" s="668"/>
      <c r="DV160" s="668"/>
      <c r="DW160" s="668"/>
      <c r="DX160" s="668"/>
      <c r="DY160" s="668"/>
    </row>
    <row r="161" spans="1:129" s="470" customFormat="1" ht="18" thickBot="1">
      <c r="A161" s="452"/>
      <c r="B161" s="453" t="s">
        <v>1</v>
      </c>
      <c r="C161" s="454" t="s">
        <v>96</v>
      </c>
      <c r="D161" s="455" t="s">
        <v>11</v>
      </c>
      <c r="E161" s="456">
        <f>E162+E170+E184+E197+E202+E214+E223+E229+E236+E239</f>
        <v>15270000</v>
      </c>
      <c r="F161" s="457">
        <f>F162+F170+F184+F197+F202+F214+F223+F229+F236+F239</f>
        <v>1772202.4</v>
      </c>
      <c r="G161" s="458">
        <f>G162+G170+G184+G197+G202+G214+G223+G229+G236+G239</f>
        <v>0</v>
      </c>
      <c r="H161" s="459"/>
      <c r="I161" s="1183"/>
      <c r="J161" s="661"/>
      <c r="K161" s="462"/>
      <c r="L161" s="460"/>
      <c r="M161" s="458"/>
      <c r="N161" s="459"/>
      <c r="O161" s="460"/>
      <c r="P161" s="461"/>
      <c r="Q161" s="462"/>
      <c r="R161" s="460"/>
      <c r="S161" s="458"/>
      <c r="T161" s="459"/>
      <c r="U161" s="461"/>
      <c r="V161" s="567"/>
      <c r="W161" s="459"/>
      <c r="X161" s="460"/>
      <c r="Y161" s="458"/>
      <c r="Z161" s="459"/>
      <c r="AA161" s="463"/>
      <c r="AB161" s="461"/>
      <c r="AC161" s="661"/>
      <c r="AD161" s="462"/>
      <c r="AE161" s="460"/>
      <c r="AF161" s="458"/>
      <c r="AG161" s="459"/>
      <c r="AH161" s="460"/>
      <c r="AI161" s="461"/>
      <c r="AJ161" s="461"/>
      <c r="AK161" s="461"/>
      <c r="AL161" s="461"/>
      <c r="AM161" s="461"/>
      <c r="AN161" s="461"/>
      <c r="AO161" s="461"/>
      <c r="AP161" s="461"/>
      <c r="AQ161" s="461"/>
      <c r="AR161" s="461"/>
      <c r="AS161" s="461"/>
      <c r="AT161" s="464"/>
      <c r="AU161" s="461"/>
      <c r="AV161" s="461"/>
      <c r="AW161" s="464"/>
      <c r="AX161" s="461"/>
      <c r="AY161" s="465"/>
      <c r="AZ161" s="465"/>
      <c r="BA161" s="466"/>
      <c r="BB161" s="466"/>
      <c r="BC161" s="465"/>
      <c r="BD161" s="467"/>
      <c r="BE161" s="468"/>
      <c r="BF161" s="468"/>
      <c r="BG161" s="468"/>
      <c r="BH161" s="468"/>
      <c r="BI161" s="468"/>
      <c r="BJ161" s="469"/>
      <c r="BK161" s="515"/>
      <c r="BM161" s="471"/>
      <c r="BN161" s="471"/>
      <c r="BO161" s="471"/>
      <c r="BP161" s="471"/>
      <c r="CB161" s="1029"/>
      <c r="CC161" s="1029"/>
      <c r="CD161" s="1029"/>
      <c r="CE161" s="1029"/>
      <c r="CF161" s="1029"/>
      <c r="CG161" s="1029"/>
      <c r="CH161" s="1029"/>
      <c r="CI161" s="1029"/>
      <c r="CJ161" s="1029"/>
      <c r="CK161" s="1029"/>
      <c r="CL161" s="1029"/>
      <c r="CM161" s="1029"/>
      <c r="CN161" s="1029"/>
      <c r="CO161" s="1029"/>
      <c r="CP161" s="1029"/>
      <c r="CQ161" s="1029"/>
      <c r="CR161" s="1029"/>
      <c r="CS161" s="1029"/>
      <c r="CT161" s="1029"/>
      <c r="CU161" s="1029"/>
      <c r="CV161" s="1029"/>
      <c r="CW161" s="1029"/>
      <c r="CX161" s="1029"/>
      <c r="CY161" s="1029"/>
      <c r="CZ161" s="1029"/>
      <c r="DA161" s="1029"/>
      <c r="DB161" s="1029"/>
      <c r="DC161" s="1029"/>
      <c r="DD161" s="1029"/>
      <c r="DE161" s="1029"/>
      <c r="DF161" s="1029"/>
      <c r="DG161" s="1029"/>
      <c r="DH161" s="1029"/>
      <c r="DI161" s="1029"/>
      <c r="DJ161" s="1029"/>
      <c r="DK161" s="1029"/>
      <c r="DL161" s="1029"/>
      <c r="DM161" s="1029"/>
      <c r="DN161" s="1029"/>
      <c r="DO161" s="1029"/>
      <c r="DP161" s="1029"/>
      <c r="DQ161" s="1029"/>
      <c r="DR161" s="1029"/>
      <c r="DS161" s="1029"/>
      <c r="DT161" s="1029"/>
      <c r="DU161" s="1029"/>
      <c r="DV161" s="1029"/>
      <c r="DW161" s="1029"/>
      <c r="DX161" s="1029"/>
      <c r="DY161" s="1029"/>
    </row>
    <row r="162" spans="1:129" s="433" customFormat="1" ht="15">
      <c r="A162" s="265"/>
      <c r="B162" s="359" t="s">
        <v>40</v>
      </c>
      <c r="C162" s="11" t="s">
        <v>41</v>
      </c>
      <c r="D162" s="25" t="s">
        <v>11</v>
      </c>
      <c r="E162" s="90">
        <f>E163+E164+E165+E166+E167+E168+E169</f>
        <v>2720000</v>
      </c>
      <c r="F162" s="140">
        <f>F163+F164+F165+F166+F167+F168+F169</f>
        <v>0</v>
      </c>
      <c r="G162" s="141">
        <f>SUM(G163:G169)</f>
        <v>0</v>
      </c>
      <c r="H162" s="142"/>
      <c r="I162" s="1174"/>
      <c r="J162" s="652"/>
      <c r="K162" s="90"/>
      <c r="L162" s="140"/>
      <c r="M162" s="141"/>
      <c r="N162" s="142"/>
      <c r="O162" s="140"/>
      <c r="P162" s="94"/>
      <c r="Q162" s="90"/>
      <c r="R162" s="78"/>
      <c r="S162" s="141"/>
      <c r="T162" s="79"/>
      <c r="U162" s="555"/>
      <c r="V162" s="147"/>
      <c r="W162" s="142"/>
      <c r="X162" s="140"/>
      <c r="Y162" s="141"/>
      <c r="Z162" s="142"/>
      <c r="AA162" s="140"/>
      <c r="AB162" s="94"/>
      <c r="AC162" s="652"/>
      <c r="AD162" s="90"/>
      <c r="AE162" s="140"/>
      <c r="AF162" s="141"/>
      <c r="AG162" s="142"/>
      <c r="AH162" s="140"/>
      <c r="AI162" s="94"/>
      <c r="AJ162" s="94"/>
      <c r="AK162" s="94"/>
      <c r="AL162" s="94"/>
      <c r="AM162" s="94"/>
      <c r="AN162" s="94"/>
      <c r="AO162" s="94"/>
      <c r="AP162" s="94"/>
      <c r="AQ162" s="94"/>
      <c r="AR162" s="94"/>
      <c r="AS162" s="90"/>
      <c r="AT162" s="140"/>
      <c r="AU162" s="141"/>
      <c r="AV162" s="142"/>
      <c r="AW162" s="140"/>
      <c r="AX162" s="94"/>
      <c r="AY162" s="140"/>
      <c r="AZ162" s="140"/>
      <c r="BA162" s="141"/>
      <c r="BB162" s="142"/>
      <c r="BC162" s="140"/>
      <c r="BD162" s="423"/>
      <c r="BE162" s="129"/>
      <c r="BF162" s="129"/>
      <c r="BG162" s="129"/>
      <c r="BH162" s="129"/>
      <c r="BI162" s="129"/>
      <c r="BJ162" s="430"/>
      <c r="BK162" s="509"/>
      <c r="BM162" s="414"/>
      <c r="BN162" s="414"/>
      <c r="BO162" s="414"/>
      <c r="BP162" s="414"/>
      <c r="CB162" s="571"/>
      <c r="CC162" s="571"/>
      <c r="CD162" s="571"/>
      <c r="CE162" s="571"/>
      <c r="CF162" s="571"/>
      <c r="CG162" s="571"/>
      <c r="CH162" s="571"/>
      <c r="CI162" s="571"/>
      <c r="CJ162" s="571"/>
      <c r="CK162" s="571"/>
      <c r="CL162" s="571"/>
      <c r="CM162" s="571"/>
      <c r="CN162" s="571"/>
      <c r="CO162" s="571"/>
      <c r="CP162" s="571"/>
      <c r="CQ162" s="571"/>
      <c r="CR162" s="571"/>
      <c r="CS162" s="571"/>
      <c r="CT162" s="571"/>
      <c r="CU162" s="571"/>
      <c r="CV162" s="571"/>
      <c r="CW162" s="571"/>
      <c r="CX162" s="571"/>
      <c r="CY162" s="571"/>
      <c r="CZ162" s="571"/>
      <c r="DA162" s="571"/>
      <c r="DB162" s="571"/>
      <c r="DC162" s="571"/>
      <c r="DD162" s="571"/>
      <c r="DE162" s="571"/>
      <c r="DF162" s="571"/>
      <c r="DG162" s="571"/>
      <c r="DH162" s="571"/>
      <c r="DI162" s="571"/>
      <c r="DJ162" s="571"/>
      <c r="DK162" s="571"/>
      <c r="DL162" s="571"/>
      <c r="DM162" s="571"/>
      <c r="DN162" s="571"/>
      <c r="DO162" s="571"/>
      <c r="DP162" s="571"/>
      <c r="DQ162" s="571"/>
      <c r="DR162" s="571"/>
      <c r="DS162" s="571"/>
      <c r="DT162" s="571"/>
      <c r="DU162" s="571"/>
      <c r="DV162" s="571"/>
      <c r="DW162" s="571"/>
      <c r="DX162" s="571"/>
      <c r="DY162" s="571"/>
    </row>
    <row r="163" spans="1:129" s="433" customFormat="1" ht="15">
      <c r="A163" s="265"/>
      <c r="B163" s="360">
        <v>60201</v>
      </c>
      <c r="C163" s="12" t="s">
        <v>0</v>
      </c>
      <c r="D163" s="7" t="s">
        <v>11</v>
      </c>
      <c r="E163" s="95">
        <f>'Buxheti 2021'!E23</f>
        <v>960000</v>
      </c>
      <c r="F163" s="143"/>
      <c r="G163" s="144"/>
      <c r="H163" s="145"/>
      <c r="I163" s="1175"/>
      <c r="J163" s="653"/>
      <c r="K163" s="95"/>
      <c r="L163" s="143"/>
      <c r="M163" s="144"/>
      <c r="N163" s="145"/>
      <c r="O163" s="143"/>
      <c r="P163" s="146"/>
      <c r="Q163" s="95"/>
      <c r="R163" s="143"/>
      <c r="S163" s="144"/>
      <c r="T163" s="145"/>
      <c r="U163" s="146"/>
      <c r="V163" s="143"/>
      <c r="W163" s="145"/>
      <c r="X163" s="143"/>
      <c r="Y163" s="144"/>
      <c r="Z163" s="145"/>
      <c r="AA163" s="143"/>
      <c r="AB163" s="146"/>
      <c r="AC163" s="653"/>
      <c r="AD163" s="95"/>
      <c r="AE163" s="143"/>
      <c r="AF163" s="144"/>
      <c r="AG163" s="145"/>
      <c r="AH163" s="143"/>
      <c r="AI163" s="146"/>
      <c r="AJ163" s="95"/>
      <c r="AK163" s="95"/>
      <c r="AL163" s="95"/>
      <c r="AM163" s="144"/>
      <c r="AN163" s="145"/>
      <c r="AO163" s="145"/>
      <c r="AP163" s="145"/>
      <c r="AQ163" s="143"/>
      <c r="AR163" s="146"/>
      <c r="AS163" s="95"/>
      <c r="AT163" s="143"/>
      <c r="AU163" s="144"/>
      <c r="AV163" s="145"/>
      <c r="AW163" s="143">
        <f>F163</f>
        <v>0</v>
      </c>
      <c r="AX163" s="146"/>
      <c r="AY163" s="143"/>
      <c r="AZ163" s="143"/>
      <c r="BA163" s="144"/>
      <c r="BB163" s="145"/>
      <c r="BC163" s="143"/>
      <c r="BD163" s="146"/>
      <c r="BE163" s="128"/>
      <c r="BF163" s="128"/>
      <c r="BG163" s="128"/>
      <c r="BH163" s="128"/>
      <c r="BI163" s="128"/>
      <c r="BJ163" s="421"/>
      <c r="BK163" s="510"/>
      <c r="BM163" s="414"/>
      <c r="BN163" s="414"/>
      <c r="BO163" s="414"/>
      <c r="BP163" s="414"/>
      <c r="CB163" s="571"/>
      <c r="CC163" s="571"/>
      <c r="CD163" s="571"/>
      <c r="CE163" s="571"/>
      <c r="CF163" s="571"/>
      <c r="CG163" s="571"/>
      <c r="CH163" s="571"/>
      <c r="CI163" s="571"/>
      <c r="CJ163" s="571"/>
      <c r="CK163" s="571"/>
      <c r="CL163" s="571"/>
      <c r="CM163" s="571"/>
      <c r="CN163" s="571"/>
      <c r="CO163" s="571"/>
      <c r="CP163" s="571"/>
      <c r="CQ163" s="571"/>
      <c r="CR163" s="571"/>
      <c r="CS163" s="571"/>
      <c r="CT163" s="571"/>
      <c r="CU163" s="571"/>
      <c r="CV163" s="571"/>
      <c r="CW163" s="571"/>
      <c r="CX163" s="571"/>
      <c r="CY163" s="571"/>
      <c r="CZ163" s="571"/>
      <c r="DA163" s="571"/>
      <c r="DB163" s="571"/>
      <c r="DC163" s="571"/>
      <c r="DD163" s="571"/>
      <c r="DE163" s="571"/>
      <c r="DF163" s="571"/>
      <c r="DG163" s="571"/>
      <c r="DH163" s="571"/>
      <c r="DI163" s="571"/>
      <c r="DJ163" s="571"/>
      <c r="DK163" s="571"/>
      <c r="DL163" s="571"/>
      <c r="DM163" s="571"/>
      <c r="DN163" s="571"/>
      <c r="DO163" s="571"/>
      <c r="DP163" s="571"/>
      <c r="DQ163" s="571"/>
      <c r="DR163" s="571"/>
      <c r="DS163" s="571"/>
      <c r="DT163" s="571"/>
      <c r="DU163" s="571"/>
      <c r="DV163" s="571"/>
      <c r="DW163" s="571"/>
      <c r="DX163" s="571"/>
      <c r="DY163" s="571"/>
    </row>
    <row r="164" spans="1:129" s="433" customFormat="1" ht="15">
      <c r="A164" s="371"/>
      <c r="B164" s="372">
        <v>60202</v>
      </c>
      <c r="C164" s="373" t="s">
        <v>12</v>
      </c>
      <c r="D164" s="374" t="s">
        <v>11</v>
      </c>
      <c r="E164" s="375">
        <f>'Buxheti 2021'!E24</f>
        <v>960000</v>
      </c>
      <c r="F164" s="376"/>
      <c r="G164" s="377"/>
      <c r="H164" s="378"/>
      <c r="I164" s="1175"/>
      <c r="J164" s="654"/>
      <c r="K164" s="375"/>
      <c r="L164" s="376"/>
      <c r="M164" s="377"/>
      <c r="N164" s="378"/>
      <c r="O164" s="376"/>
      <c r="P164" s="379"/>
      <c r="Q164" s="375"/>
      <c r="R164" s="376"/>
      <c r="S164" s="377"/>
      <c r="T164" s="378"/>
      <c r="U164" s="379"/>
      <c r="V164" s="376"/>
      <c r="W164" s="378"/>
      <c r="X164" s="376"/>
      <c r="Y164" s="377"/>
      <c r="Z164" s="378"/>
      <c r="AA164" s="376"/>
      <c r="AB164" s="379"/>
      <c r="AC164" s="654"/>
      <c r="AD164" s="375"/>
      <c r="AE164" s="376"/>
      <c r="AF164" s="377"/>
      <c r="AG164" s="378"/>
      <c r="AH164" s="376"/>
      <c r="AI164" s="379"/>
      <c r="AJ164" s="375"/>
      <c r="AK164" s="375"/>
      <c r="AL164" s="375"/>
      <c r="AM164" s="377"/>
      <c r="AN164" s="378"/>
      <c r="AO164" s="378"/>
      <c r="AP164" s="378"/>
      <c r="AQ164" s="376"/>
      <c r="AR164" s="379"/>
      <c r="AS164" s="375"/>
      <c r="AT164" s="376"/>
      <c r="AU164" s="377"/>
      <c r="AV164" s="378"/>
      <c r="AW164" s="376"/>
      <c r="AX164" s="379"/>
      <c r="AY164" s="376"/>
      <c r="AZ164" s="376"/>
      <c r="BA164" s="377"/>
      <c r="BB164" s="378"/>
      <c r="BC164" s="376"/>
      <c r="BD164" s="379"/>
      <c r="BE164" s="380"/>
      <c r="BF164" s="381"/>
      <c r="BG164" s="381"/>
      <c r="BH164" s="381"/>
      <c r="BI164" s="380">
        <f>F164</f>
        <v>0</v>
      </c>
      <c r="BJ164" s="431"/>
      <c r="BK164" s="511"/>
      <c r="BM164" s="414"/>
      <c r="BN164" s="414"/>
      <c r="BO164" s="414"/>
      <c r="BP164" s="414"/>
      <c r="CB164" s="571"/>
      <c r="CC164" s="571"/>
      <c r="CD164" s="571"/>
      <c r="CE164" s="571"/>
      <c r="CF164" s="571"/>
      <c r="CG164" s="571"/>
      <c r="CH164" s="571"/>
      <c r="CI164" s="571"/>
      <c r="CJ164" s="571"/>
      <c r="CK164" s="571"/>
      <c r="CL164" s="571"/>
      <c r="CM164" s="571"/>
      <c r="CN164" s="571"/>
      <c r="CO164" s="571"/>
      <c r="CP164" s="571"/>
      <c r="CQ164" s="571"/>
      <c r="CR164" s="571"/>
      <c r="CS164" s="571"/>
      <c r="CT164" s="571"/>
      <c r="CU164" s="571"/>
      <c r="CV164" s="571"/>
      <c r="CW164" s="571"/>
      <c r="CX164" s="571"/>
      <c r="CY164" s="571"/>
      <c r="CZ164" s="571"/>
      <c r="DA164" s="571"/>
      <c r="DB164" s="571"/>
      <c r="DC164" s="571"/>
      <c r="DD164" s="571"/>
      <c r="DE164" s="571"/>
      <c r="DF164" s="571"/>
      <c r="DG164" s="571"/>
      <c r="DH164" s="571"/>
      <c r="DI164" s="571"/>
      <c r="DJ164" s="571"/>
      <c r="DK164" s="571"/>
      <c r="DL164" s="571"/>
      <c r="DM164" s="571"/>
      <c r="DN164" s="571"/>
      <c r="DO164" s="571"/>
      <c r="DP164" s="571"/>
      <c r="DQ164" s="571"/>
      <c r="DR164" s="571"/>
      <c r="DS164" s="571"/>
      <c r="DT164" s="571"/>
      <c r="DU164" s="571"/>
      <c r="DV164" s="571"/>
      <c r="DW164" s="571"/>
      <c r="DX164" s="571"/>
      <c r="DY164" s="571"/>
    </row>
    <row r="165" spans="1:129" s="433" customFormat="1" ht="15">
      <c r="A165" s="371"/>
      <c r="B165" s="372">
        <v>60202</v>
      </c>
      <c r="C165" s="373" t="s">
        <v>12</v>
      </c>
      <c r="D165" s="374"/>
      <c r="E165" s="375"/>
      <c r="F165" s="376"/>
      <c r="G165" s="377"/>
      <c r="H165" s="378"/>
      <c r="I165" s="1175"/>
      <c r="J165" s="654"/>
      <c r="K165" s="375"/>
      <c r="L165" s="376"/>
      <c r="M165" s="377"/>
      <c r="N165" s="378"/>
      <c r="O165" s="376"/>
      <c r="P165" s="379"/>
      <c r="Q165" s="375"/>
      <c r="R165" s="376"/>
      <c r="S165" s="377"/>
      <c r="T165" s="378"/>
      <c r="U165" s="379"/>
      <c r="V165" s="376"/>
      <c r="W165" s="378"/>
      <c r="X165" s="376"/>
      <c r="Y165" s="377"/>
      <c r="Z165" s="378"/>
      <c r="AA165" s="376"/>
      <c r="AB165" s="379"/>
      <c r="AC165" s="654"/>
      <c r="AD165" s="375"/>
      <c r="AE165" s="376"/>
      <c r="AF165" s="377"/>
      <c r="AG165" s="378"/>
      <c r="AH165" s="376"/>
      <c r="AI165" s="379"/>
      <c r="AJ165" s="375"/>
      <c r="AK165" s="378"/>
      <c r="AL165" s="378"/>
      <c r="AM165" s="377"/>
      <c r="AN165" s="378"/>
      <c r="AO165" s="378"/>
      <c r="AP165" s="378"/>
      <c r="AQ165" s="376"/>
      <c r="AR165" s="379"/>
      <c r="AS165" s="375"/>
      <c r="AT165" s="376"/>
      <c r="AU165" s="377"/>
      <c r="AV165" s="378"/>
      <c r="AW165" s="376"/>
      <c r="AX165" s="379"/>
      <c r="AY165" s="376"/>
      <c r="AZ165" s="376"/>
      <c r="BA165" s="377"/>
      <c r="BB165" s="378"/>
      <c r="BC165" s="376"/>
      <c r="BD165" s="379"/>
      <c r="BE165" s="380"/>
      <c r="BF165" s="381"/>
      <c r="BG165" s="381"/>
      <c r="BH165" s="381"/>
      <c r="BI165" s="380">
        <f>F165</f>
        <v>0</v>
      </c>
      <c r="BJ165" s="431"/>
      <c r="BK165" s="511"/>
      <c r="BM165" s="414"/>
      <c r="BN165" s="414"/>
      <c r="BO165" s="414"/>
      <c r="BP165" s="414"/>
      <c r="CB165" s="571"/>
      <c r="CC165" s="571"/>
      <c r="CD165" s="571"/>
      <c r="CE165" s="571"/>
      <c r="CF165" s="571"/>
      <c r="CG165" s="571"/>
      <c r="CH165" s="571"/>
      <c r="CI165" s="571"/>
      <c r="CJ165" s="571"/>
      <c r="CK165" s="571"/>
      <c r="CL165" s="571"/>
      <c r="CM165" s="571"/>
      <c r="CN165" s="571"/>
      <c r="CO165" s="571"/>
      <c r="CP165" s="571"/>
      <c r="CQ165" s="571"/>
      <c r="CR165" s="571"/>
      <c r="CS165" s="571"/>
      <c r="CT165" s="571"/>
      <c r="CU165" s="571"/>
      <c r="CV165" s="571"/>
      <c r="CW165" s="571"/>
      <c r="CX165" s="571"/>
      <c r="CY165" s="571"/>
      <c r="CZ165" s="571"/>
      <c r="DA165" s="571"/>
      <c r="DB165" s="571"/>
      <c r="DC165" s="571"/>
      <c r="DD165" s="571"/>
      <c r="DE165" s="571"/>
      <c r="DF165" s="571"/>
      <c r="DG165" s="571"/>
      <c r="DH165" s="571"/>
      <c r="DI165" s="571"/>
      <c r="DJ165" s="571"/>
      <c r="DK165" s="571"/>
      <c r="DL165" s="571"/>
      <c r="DM165" s="571"/>
      <c r="DN165" s="571"/>
      <c r="DO165" s="571"/>
      <c r="DP165" s="571"/>
      <c r="DQ165" s="571"/>
      <c r="DR165" s="571"/>
      <c r="DS165" s="571"/>
      <c r="DT165" s="571"/>
      <c r="DU165" s="571"/>
      <c r="DV165" s="571"/>
      <c r="DW165" s="571"/>
      <c r="DX165" s="571"/>
      <c r="DY165" s="571"/>
    </row>
    <row r="166" spans="1:129" s="433" customFormat="1" ht="15">
      <c r="A166" s="265"/>
      <c r="B166" s="360">
        <v>60203</v>
      </c>
      <c r="C166" s="12" t="s">
        <v>334</v>
      </c>
      <c r="D166" s="7" t="s">
        <v>11</v>
      </c>
      <c r="E166" s="95">
        <f>'Buxheti 2021'!E134</f>
        <v>0</v>
      </c>
      <c r="F166" s="143"/>
      <c r="G166" s="144"/>
      <c r="H166" s="145"/>
      <c r="I166" s="1175"/>
      <c r="J166" s="653"/>
      <c r="K166" s="95"/>
      <c r="L166" s="143"/>
      <c r="M166" s="144"/>
      <c r="N166" s="145"/>
      <c r="O166" s="143"/>
      <c r="P166" s="146"/>
      <c r="Q166" s="95"/>
      <c r="R166" s="143"/>
      <c r="S166" s="144"/>
      <c r="T166" s="145"/>
      <c r="U166" s="146"/>
      <c r="V166" s="143"/>
      <c r="W166" s="145"/>
      <c r="X166" s="143"/>
      <c r="Y166" s="144"/>
      <c r="Z166" s="145"/>
      <c r="AA166" s="143"/>
      <c r="AB166" s="146"/>
      <c r="AC166" s="653"/>
      <c r="AD166" s="95"/>
      <c r="AE166" s="143"/>
      <c r="AF166" s="144"/>
      <c r="AG166" s="145"/>
      <c r="AH166" s="143"/>
      <c r="AI166" s="146"/>
      <c r="AJ166" s="95"/>
      <c r="AK166" s="145"/>
      <c r="AL166" s="143"/>
      <c r="AM166" s="144"/>
      <c r="AN166" s="145"/>
      <c r="AO166" s="145"/>
      <c r="AP166" s="145"/>
      <c r="AQ166" s="143"/>
      <c r="AR166" s="146"/>
      <c r="AS166" s="95"/>
      <c r="AT166" s="143">
        <f>F166</f>
        <v>0</v>
      </c>
      <c r="AU166" s="144"/>
      <c r="AV166" s="145"/>
      <c r="AW166" s="143"/>
      <c r="AX166" s="146"/>
      <c r="AY166" s="143"/>
      <c r="AZ166" s="143"/>
      <c r="BA166" s="144"/>
      <c r="BB166" s="145"/>
      <c r="BC166" s="143"/>
      <c r="BD166" s="146"/>
      <c r="BE166" s="128"/>
      <c r="BF166" s="128"/>
      <c r="BG166" s="128"/>
      <c r="BH166" s="128"/>
      <c r="BI166" s="128"/>
      <c r="BJ166" s="421"/>
      <c r="BK166" s="510"/>
      <c r="BM166" s="414"/>
      <c r="BN166" s="414"/>
      <c r="BO166" s="414"/>
      <c r="BP166" s="414"/>
      <c r="CB166" s="571"/>
      <c r="CC166" s="571"/>
      <c r="CD166" s="571"/>
      <c r="CE166" s="571"/>
      <c r="CF166" s="571"/>
      <c r="CG166" s="571"/>
      <c r="CH166" s="571"/>
      <c r="CI166" s="571"/>
      <c r="CJ166" s="571"/>
      <c r="CK166" s="571"/>
      <c r="CL166" s="571"/>
      <c r="CM166" s="571"/>
      <c r="CN166" s="571"/>
      <c r="CO166" s="571"/>
      <c r="CP166" s="571"/>
      <c r="CQ166" s="571"/>
      <c r="CR166" s="571"/>
      <c r="CS166" s="571"/>
      <c r="CT166" s="571"/>
      <c r="CU166" s="571"/>
      <c r="CV166" s="571"/>
      <c r="CW166" s="571"/>
      <c r="CX166" s="571"/>
      <c r="CY166" s="571"/>
      <c r="CZ166" s="571"/>
      <c r="DA166" s="571"/>
      <c r="DB166" s="571"/>
      <c r="DC166" s="571"/>
      <c r="DD166" s="571"/>
      <c r="DE166" s="571"/>
      <c r="DF166" s="571"/>
      <c r="DG166" s="571"/>
      <c r="DH166" s="571"/>
      <c r="DI166" s="571"/>
      <c r="DJ166" s="571"/>
      <c r="DK166" s="571"/>
      <c r="DL166" s="571"/>
      <c r="DM166" s="571"/>
      <c r="DN166" s="571"/>
      <c r="DO166" s="571"/>
      <c r="DP166" s="571"/>
      <c r="DQ166" s="571"/>
      <c r="DR166" s="571"/>
      <c r="DS166" s="571"/>
      <c r="DT166" s="571"/>
      <c r="DU166" s="571"/>
      <c r="DV166" s="571"/>
      <c r="DW166" s="571"/>
      <c r="DX166" s="571"/>
      <c r="DY166" s="571"/>
    </row>
    <row r="167" spans="1:129" s="433" customFormat="1" ht="15">
      <c r="A167" s="265"/>
      <c r="B167" s="360">
        <v>60204</v>
      </c>
      <c r="C167" s="12" t="s">
        <v>42</v>
      </c>
      <c r="D167" s="7" t="s">
        <v>11</v>
      </c>
      <c r="E167" s="95"/>
      <c r="F167" s="143"/>
      <c r="G167" s="144"/>
      <c r="H167" s="145"/>
      <c r="I167" s="1175"/>
      <c r="J167" s="653"/>
      <c r="K167" s="95"/>
      <c r="L167" s="143"/>
      <c r="M167" s="144"/>
      <c r="N167" s="145"/>
      <c r="O167" s="143"/>
      <c r="P167" s="146"/>
      <c r="Q167" s="95"/>
      <c r="R167" s="143"/>
      <c r="S167" s="144"/>
      <c r="T167" s="145"/>
      <c r="U167" s="146"/>
      <c r="V167" s="143"/>
      <c r="W167" s="145"/>
      <c r="X167" s="143"/>
      <c r="Y167" s="144"/>
      <c r="Z167" s="145"/>
      <c r="AA167" s="143"/>
      <c r="AB167" s="146"/>
      <c r="AC167" s="653"/>
      <c r="AD167" s="95"/>
      <c r="AE167" s="143"/>
      <c r="AF167" s="144"/>
      <c r="AG167" s="145"/>
      <c r="AH167" s="143"/>
      <c r="AI167" s="146"/>
      <c r="AJ167" s="95"/>
      <c r="AK167" s="145"/>
      <c r="AL167" s="143"/>
      <c r="AM167" s="144"/>
      <c r="AN167" s="145"/>
      <c r="AO167" s="145"/>
      <c r="AP167" s="145"/>
      <c r="AQ167" s="143"/>
      <c r="AR167" s="146"/>
      <c r="AS167" s="95"/>
      <c r="AT167" s="143"/>
      <c r="AU167" s="144"/>
      <c r="AV167" s="145"/>
      <c r="AW167" s="143"/>
      <c r="AX167" s="146"/>
      <c r="AY167" s="143"/>
      <c r="AZ167" s="143"/>
      <c r="BA167" s="144"/>
      <c r="BB167" s="145"/>
      <c r="BC167" s="143"/>
      <c r="BD167" s="146"/>
      <c r="BE167" s="128"/>
      <c r="BF167" s="128"/>
      <c r="BG167" s="128"/>
      <c r="BH167" s="128"/>
      <c r="BI167" s="128"/>
      <c r="BJ167" s="421"/>
      <c r="BK167" s="510"/>
      <c r="BM167" s="414"/>
      <c r="BN167" s="414"/>
      <c r="BO167" s="414"/>
      <c r="BP167" s="414"/>
      <c r="CB167" s="571"/>
      <c r="CC167" s="571"/>
      <c r="CD167" s="571"/>
      <c r="CE167" s="571"/>
      <c r="CF167" s="571"/>
      <c r="CG167" s="571"/>
      <c r="CH167" s="571"/>
      <c r="CI167" s="571"/>
      <c r="CJ167" s="571"/>
      <c r="CK167" s="571"/>
      <c r="CL167" s="571"/>
      <c r="CM167" s="571"/>
      <c r="CN167" s="571"/>
      <c r="CO167" s="571"/>
      <c r="CP167" s="571"/>
      <c r="CQ167" s="571"/>
      <c r="CR167" s="571"/>
      <c r="CS167" s="571"/>
      <c r="CT167" s="571"/>
      <c r="CU167" s="571"/>
      <c r="CV167" s="571"/>
      <c r="CW167" s="571"/>
      <c r="CX167" s="571"/>
      <c r="CY167" s="571"/>
      <c r="CZ167" s="571"/>
      <c r="DA167" s="571"/>
      <c r="DB167" s="571"/>
      <c r="DC167" s="571"/>
      <c r="DD167" s="571"/>
      <c r="DE167" s="571"/>
      <c r="DF167" s="571"/>
      <c r="DG167" s="571"/>
      <c r="DH167" s="571"/>
      <c r="DI167" s="571"/>
      <c r="DJ167" s="571"/>
      <c r="DK167" s="571"/>
      <c r="DL167" s="571"/>
      <c r="DM167" s="571"/>
      <c r="DN167" s="571"/>
      <c r="DO167" s="571"/>
      <c r="DP167" s="571"/>
      <c r="DQ167" s="571"/>
      <c r="DR167" s="571"/>
      <c r="DS167" s="571"/>
      <c r="DT167" s="571"/>
      <c r="DU167" s="571"/>
      <c r="DV167" s="571"/>
      <c r="DW167" s="571"/>
      <c r="DX167" s="571"/>
      <c r="DY167" s="571"/>
    </row>
    <row r="168" spans="1:129" s="435" customFormat="1" ht="15">
      <c r="A168" s="369"/>
      <c r="B168" s="360">
        <v>60205</v>
      </c>
      <c r="C168" s="12" t="s">
        <v>43</v>
      </c>
      <c r="D168" s="7" t="s">
        <v>11</v>
      </c>
      <c r="E168" s="95"/>
      <c r="F168" s="143"/>
      <c r="G168" s="144"/>
      <c r="H168" s="145"/>
      <c r="I168" s="1175"/>
      <c r="J168" s="653"/>
      <c r="K168" s="95"/>
      <c r="L168" s="143"/>
      <c r="M168" s="144"/>
      <c r="N168" s="145"/>
      <c r="O168" s="143"/>
      <c r="P168" s="146"/>
      <c r="Q168" s="95"/>
      <c r="R168" s="143"/>
      <c r="S168" s="144"/>
      <c r="T168" s="145"/>
      <c r="U168" s="146"/>
      <c r="V168" s="143"/>
      <c r="W168" s="145"/>
      <c r="X168" s="143"/>
      <c r="Y168" s="144"/>
      <c r="Z168" s="145"/>
      <c r="AA168" s="143"/>
      <c r="AB168" s="146"/>
      <c r="AC168" s="653"/>
      <c r="AD168" s="95"/>
      <c r="AE168" s="143"/>
      <c r="AF168" s="144"/>
      <c r="AG168" s="145"/>
      <c r="AH168" s="143"/>
      <c r="AI168" s="146"/>
      <c r="AJ168" s="95"/>
      <c r="AK168" s="145"/>
      <c r="AL168" s="143"/>
      <c r="AM168" s="144"/>
      <c r="AN168" s="145"/>
      <c r="AO168" s="145"/>
      <c r="AP168" s="145"/>
      <c r="AQ168" s="143"/>
      <c r="AR168" s="146"/>
      <c r="AS168" s="95"/>
      <c r="AT168" s="143"/>
      <c r="AU168" s="144"/>
      <c r="AV168" s="145"/>
      <c r="AW168" s="143"/>
      <c r="AX168" s="146"/>
      <c r="AY168" s="143"/>
      <c r="AZ168" s="143"/>
      <c r="BA168" s="144"/>
      <c r="BB168" s="145"/>
      <c r="BC168" s="143"/>
      <c r="BD168" s="412"/>
      <c r="BE168" s="413"/>
      <c r="BF168" s="413"/>
      <c r="BG168" s="413"/>
      <c r="BH168" s="413"/>
      <c r="BI168" s="413"/>
      <c r="BJ168" s="432"/>
      <c r="BK168" s="512"/>
      <c r="BM168" s="414"/>
      <c r="BN168" s="414"/>
      <c r="BO168" s="414"/>
      <c r="BP168" s="414"/>
      <c r="CB168" s="1027"/>
      <c r="CC168" s="1027"/>
      <c r="CD168" s="1027"/>
      <c r="CE168" s="1027"/>
      <c r="CF168" s="1027"/>
      <c r="CG168" s="1027"/>
      <c r="CH168" s="1027"/>
      <c r="CI168" s="1027"/>
      <c r="CJ168" s="1027"/>
      <c r="CK168" s="1027"/>
      <c r="CL168" s="1027"/>
      <c r="CM168" s="1027"/>
      <c r="CN168" s="1027"/>
      <c r="CO168" s="1027"/>
      <c r="CP168" s="1027"/>
      <c r="CQ168" s="1027"/>
      <c r="CR168" s="1027"/>
      <c r="CS168" s="1027"/>
      <c r="CT168" s="1027"/>
      <c r="CU168" s="1027"/>
      <c r="CV168" s="1027"/>
      <c r="CW168" s="1027"/>
      <c r="CX168" s="1027"/>
      <c r="CY168" s="1027"/>
      <c r="CZ168" s="1027"/>
      <c r="DA168" s="1027"/>
      <c r="DB168" s="1027"/>
      <c r="DC168" s="1027"/>
      <c r="DD168" s="1027"/>
      <c r="DE168" s="1027"/>
      <c r="DF168" s="1027"/>
      <c r="DG168" s="1027"/>
      <c r="DH168" s="1027"/>
      <c r="DI168" s="1027"/>
      <c r="DJ168" s="1027"/>
      <c r="DK168" s="1027"/>
      <c r="DL168" s="1027"/>
      <c r="DM168" s="1027"/>
      <c r="DN168" s="1027"/>
      <c r="DO168" s="1027"/>
      <c r="DP168" s="1027"/>
      <c r="DQ168" s="1027"/>
      <c r="DR168" s="1027"/>
      <c r="DS168" s="1027"/>
      <c r="DT168" s="1027"/>
      <c r="DU168" s="1027"/>
      <c r="DV168" s="1027"/>
      <c r="DW168" s="1027"/>
      <c r="DX168" s="1027"/>
      <c r="DY168" s="1027"/>
    </row>
    <row r="169" spans="1:129" s="433" customFormat="1" ht="15">
      <c r="A169" s="265"/>
      <c r="B169" s="360">
        <v>60209</v>
      </c>
      <c r="C169" s="12" t="s">
        <v>13</v>
      </c>
      <c r="D169" s="7" t="s">
        <v>11</v>
      </c>
      <c r="E169" s="95">
        <f>'Buxheti 2021'!E59</f>
        <v>800000</v>
      </c>
      <c r="F169" s="143"/>
      <c r="G169" s="144"/>
      <c r="H169" s="145"/>
      <c r="I169" s="1175"/>
      <c r="J169" s="653"/>
      <c r="K169" s="95"/>
      <c r="L169" s="143"/>
      <c r="M169" s="144"/>
      <c r="N169" s="145"/>
      <c r="O169" s="143"/>
      <c r="P169" s="146"/>
      <c r="Q169" s="95"/>
      <c r="R169" s="143"/>
      <c r="S169" s="144"/>
      <c r="T169" s="145"/>
      <c r="U169" s="146"/>
      <c r="V169" s="143"/>
      <c r="W169" s="145"/>
      <c r="X169" s="143"/>
      <c r="Y169" s="144"/>
      <c r="Z169" s="145"/>
      <c r="AA169" s="143"/>
      <c r="AB169" s="146"/>
      <c r="AC169" s="653"/>
      <c r="AD169" s="95"/>
      <c r="AE169" s="143"/>
      <c r="AF169" s="144"/>
      <c r="AG169" s="145"/>
      <c r="AH169" s="143"/>
      <c r="AI169" s="146"/>
      <c r="AJ169" s="95"/>
      <c r="AK169" s="145"/>
      <c r="AL169" s="143"/>
      <c r="AM169" s="144"/>
      <c r="AN169" s="145"/>
      <c r="AO169" s="145"/>
      <c r="AP169" s="145"/>
      <c r="AQ169" s="143"/>
      <c r="AR169" s="146"/>
      <c r="AS169" s="95"/>
      <c r="AT169" s="143"/>
      <c r="AU169" s="144"/>
      <c r="AV169" s="145"/>
      <c r="AW169" s="143"/>
      <c r="AX169" s="146">
        <f>F169</f>
        <v>0</v>
      </c>
      <c r="AY169" s="143"/>
      <c r="AZ169" s="143"/>
      <c r="BA169" s="144"/>
      <c r="BB169" s="145"/>
      <c r="BC169" s="143"/>
      <c r="BD169" s="416"/>
      <c r="BE169" s="413"/>
      <c r="BF169" s="413"/>
      <c r="BG169" s="413"/>
      <c r="BH169" s="413"/>
      <c r="BI169" s="413"/>
      <c r="BJ169" s="432"/>
      <c r="BK169" s="512"/>
      <c r="BM169" s="414"/>
      <c r="BN169" s="414"/>
      <c r="BO169" s="414"/>
      <c r="BP169" s="414"/>
      <c r="CB169" s="571"/>
      <c r="CC169" s="571"/>
      <c r="CD169" s="571"/>
      <c r="CE169" s="571"/>
      <c r="CF169" s="571"/>
      <c r="CG169" s="571"/>
      <c r="CH169" s="571"/>
      <c r="CI169" s="571"/>
      <c r="CJ169" s="571"/>
      <c r="CK169" s="571"/>
      <c r="CL169" s="571"/>
      <c r="CM169" s="571"/>
      <c r="CN169" s="571"/>
      <c r="CO169" s="571"/>
      <c r="CP169" s="571"/>
      <c r="CQ169" s="571"/>
      <c r="CR169" s="571"/>
      <c r="CS169" s="571"/>
      <c r="CT169" s="571"/>
      <c r="CU169" s="571"/>
      <c r="CV169" s="571"/>
      <c r="CW169" s="571"/>
      <c r="CX169" s="571"/>
      <c r="CY169" s="571"/>
      <c r="CZ169" s="571"/>
      <c r="DA169" s="571"/>
      <c r="DB169" s="571"/>
      <c r="DC169" s="571"/>
      <c r="DD169" s="571"/>
      <c r="DE169" s="571"/>
      <c r="DF169" s="571"/>
      <c r="DG169" s="571"/>
      <c r="DH169" s="571"/>
      <c r="DI169" s="571"/>
      <c r="DJ169" s="571"/>
      <c r="DK169" s="571"/>
      <c r="DL169" s="571"/>
      <c r="DM169" s="571"/>
      <c r="DN169" s="571"/>
      <c r="DO169" s="571"/>
      <c r="DP169" s="571"/>
      <c r="DQ169" s="571"/>
      <c r="DR169" s="571"/>
      <c r="DS169" s="571"/>
      <c r="DT169" s="571"/>
      <c r="DU169" s="571"/>
      <c r="DV169" s="571"/>
      <c r="DW169" s="571"/>
      <c r="DX169" s="571"/>
      <c r="DY169" s="571"/>
    </row>
    <row r="170" spans="1:129" s="433" customFormat="1" ht="15">
      <c r="A170" s="265"/>
      <c r="B170" s="359" t="s">
        <v>14</v>
      </c>
      <c r="C170" s="11" t="s">
        <v>15</v>
      </c>
      <c r="D170" s="25" t="s">
        <v>11</v>
      </c>
      <c r="E170" s="100">
        <f>SUM(E171:E182)</f>
        <v>2330000</v>
      </c>
      <c r="F170" s="147">
        <f>F171+F172+F173+F174+F175+F176+F177+F178+F179+F180+F181+F182+F183</f>
        <v>0</v>
      </c>
      <c r="G170" s="148">
        <f>SUM(G171:G182)</f>
        <v>0</v>
      </c>
      <c r="H170" s="149"/>
      <c r="I170" s="1176"/>
      <c r="J170" s="609"/>
      <c r="K170" s="100"/>
      <c r="L170" s="147"/>
      <c r="M170" s="148"/>
      <c r="N170" s="149"/>
      <c r="O170" s="147"/>
      <c r="P170" s="150"/>
      <c r="Q170" s="100"/>
      <c r="R170" s="147"/>
      <c r="S170" s="148"/>
      <c r="T170" s="149"/>
      <c r="U170" s="150"/>
      <c r="V170" s="147"/>
      <c r="W170" s="149"/>
      <c r="X170" s="147"/>
      <c r="Y170" s="148"/>
      <c r="Z170" s="149"/>
      <c r="AA170" s="147"/>
      <c r="AB170" s="150"/>
      <c r="AC170" s="609"/>
      <c r="AD170" s="100"/>
      <c r="AE170" s="147"/>
      <c r="AF170" s="148"/>
      <c r="AG170" s="149"/>
      <c r="AH170" s="147"/>
      <c r="AI170" s="150"/>
      <c r="AJ170" s="150"/>
      <c r="AK170" s="150"/>
      <c r="AL170" s="150"/>
      <c r="AM170" s="150"/>
      <c r="AN170" s="150"/>
      <c r="AO170" s="150"/>
      <c r="AP170" s="150"/>
      <c r="AQ170" s="150"/>
      <c r="AR170" s="150"/>
      <c r="AS170" s="100"/>
      <c r="AT170" s="147"/>
      <c r="AU170" s="148"/>
      <c r="AV170" s="149"/>
      <c r="AW170" s="147"/>
      <c r="AX170" s="150"/>
      <c r="AY170" s="147"/>
      <c r="AZ170" s="147"/>
      <c r="BA170" s="148"/>
      <c r="BB170" s="149"/>
      <c r="BC170" s="147"/>
      <c r="BD170" s="423"/>
      <c r="BE170" s="129"/>
      <c r="BF170" s="129"/>
      <c r="BG170" s="129"/>
      <c r="BH170" s="129"/>
      <c r="BI170" s="129"/>
      <c r="BJ170" s="430"/>
      <c r="BK170" s="509"/>
      <c r="BM170" s="414"/>
      <c r="BN170" s="414"/>
      <c r="BO170" s="414"/>
      <c r="BP170" s="414"/>
      <c r="CB170" s="571"/>
      <c r="CC170" s="571"/>
      <c r="CD170" s="571"/>
      <c r="CE170" s="571"/>
      <c r="CF170" s="571"/>
      <c r="CG170" s="571"/>
      <c r="CH170" s="571"/>
      <c r="CI170" s="571"/>
      <c r="CJ170" s="571"/>
      <c r="CK170" s="571"/>
      <c r="CL170" s="571"/>
      <c r="CM170" s="571"/>
      <c r="CN170" s="571"/>
      <c r="CO170" s="571"/>
      <c r="CP170" s="571"/>
      <c r="CQ170" s="571"/>
      <c r="CR170" s="571"/>
      <c r="CS170" s="571"/>
      <c r="CT170" s="571"/>
      <c r="CU170" s="571"/>
      <c r="CV170" s="571"/>
      <c r="CW170" s="571"/>
      <c r="CX170" s="571"/>
      <c r="CY170" s="571"/>
      <c r="CZ170" s="571"/>
      <c r="DA170" s="571"/>
      <c r="DB170" s="571"/>
      <c r="DC170" s="571"/>
      <c r="DD170" s="571"/>
      <c r="DE170" s="571"/>
      <c r="DF170" s="571"/>
      <c r="DG170" s="571"/>
      <c r="DH170" s="571"/>
      <c r="DI170" s="571"/>
      <c r="DJ170" s="571"/>
      <c r="DK170" s="571"/>
      <c r="DL170" s="571"/>
      <c r="DM170" s="571"/>
      <c r="DN170" s="571"/>
      <c r="DO170" s="571"/>
      <c r="DP170" s="571"/>
      <c r="DQ170" s="571"/>
      <c r="DR170" s="571"/>
      <c r="DS170" s="571"/>
      <c r="DT170" s="571"/>
      <c r="DU170" s="571"/>
      <c r="DV170" s="571"/>
      <c r="DW170" s="571"/>
      <c r="DX170" s="571"/>
      <c r="DY170" s="571"/>
    </row>
    <row r="171" spans="1:129" s="433" customFormat="1" ht="15">
      <c r="A171" s="265"/>
      <c r="B171" s="360">
        <v>6021001</v>
      </c>
      <c r="C171" s="12" t="s">
        <v>44</v>
      </c>
      <c r="D171" s="7" t="s">
        <v>11</v>
      </c>
      <c r="E171" s="95"/>
      <c r="F171" s="143"/>
      <c r="G171" s="144"/>
      <c r="H171" s="145"/>
      <c r="I171" s="1175"/>
      <c r="J171" s="653"/>
      <c r="K171" s="95"/>
      <c r="L171" s="143"/>
      <c r="M171" s="144"/>
      <c r="N171" s="145"/>
      <c r="O171" s="143"/>
      <c r="P171" s="146"/>
      <c r="Q171" s="95"/>
      <c r="R171" s="143"/>
      <c r="S171" s="144"/>
      <c r="T171" s="145"/>
      <c r="U171" s="146"/>
      <c r="V171" s="143"/>
      <c r="W171" s="145"/>
      <c r="X171" s="143"/>
      <c r="Y171" s="144"/>
      <c r="Z171" s="145"/>
      <c r="AA171" s="143"/>
      <c r="AB171" s="146"/>
      <c r="AC171" s="653"/>
      <c r="AD171" s="95"/>
      <c r="AE171" s="143"/>
      <c r="AF171" s="144"/>
      <c r="AG171" s="145"/>
      <c r="AH171" s="143"/>
      <c r="AI171" s="146"/>
      <c r="AJ171" s="95"/>
      <c r="AK171" s="145"/>
      <c r="AL171" s="143"/>
      <c r="AM171" s="144"/>
      <c r="AN171" s="145"/>
      <c r="AO171" s="145"/>
      <c r="AP171" s="145"/>
      <c r="AQ171" s="145"/>
      <c r="AR171" s="146"/>
      <c r="AS171" s="95"/>
      <c r="AT171" s="143"/>
      <c r="AU171" s="144"/>
      <c r="AV171" s="145"/>
      <c r="AW171" s="143"/>
      <c r="AX171" s="146"/>
      <c r="AY171" s="143"/>
      <c r="AZ171" s="143"/>
      <c r="BA171" s="144"/>
      <c r="BB171" s="145"/>
      <c r="BC171" s="143"/>
      <c r="BD171" s="416"/>
      <c r="BE171" s="413"/>
      <c r="BF171" s="413"/>
      <c r="BG171" s="413"/>
      <c r="BH171" s="413"/>
      <c r="BI171" s="413"/>
      <c r="BJ171" s="432"/>
      <c r="BK171" s="512"/>
      <c r="BM171" s="414"/>
      <c r="BN171" s="414"/>
      <c r="BO171" s="414"/>
      <c r="BP171" s="414"/>
      <c r="CB171" s="571"/>
      <c r="CC171" s="571"/>
      <c r="CD171" s="571"/>
      <c r="CE171" s="571"/>
      <c r="CF171" s="571"/>
      <c r="CG171" s="571"/>
      <c r="CH171" s="571"/>
      <c r="CI171" s="571"/>
      <c r="CJ171" s="571"/>
      <c r="CK171" s="571"/>
      <c r="CL171" s="571"/>
      <c r="CM171" s="571"/>
      <c r="CN171" s="571"/>
      <c r="CO171" s="571"/>
      <c r="CP171" s="571"/>
      <c r="CQ171" s="571"/>
      <c r="CR171" s="571"/>
      <c r="CS171" s="571"/>
      <c r="CT171" s="571"/>
      <c r="CU171" s="571"/>
      <c r="CV171" s="571"/>
      <c r="CW171" s="571"/>
      <c r="CX171" s="571"/>
      <c r="CY171" s="571"/>
      <c r="CZ171" s="571"/>
      <c r="DA171" s="571"/>
      <c r="DB171" s="571"/>
      <c r="DC171" s="571"/>
      <c r="DD171" s="571"/>
      <c r="DE171" s="571"/>
      <c r="DF171" s="571"/>
      <c r="DG171" s="571"/>
      <c r="DH171" s="571"/>
      <c r="DI171" s="571"/>
      <c r="DJ171" s="571"/>
      <c r="DK171" s="571"/>
      <c r="DL171" s="571"/>
      <c r="DM171" s="571"/>
      <c r="DN171" s="571"/>
      <c r="DO171" s="571"/>
      <c r="DP171" s="571"/>
      <c r="DQ171" s="571"/>
      <c r="DR171" s="571"/>
      <c r="DS171" s="571"/>
      <c r="DT171" s="571"/>
      <c r="DU171" s="571"/>
      <c r="DV171" s="571"/>
      <c r="DW171" s="571"/>
      <c r="DX171" s="571"/>
      <c r="DY171" s="571"/>
    </row>
    <row r="172" spans="1:129" s="433" customFormat="1" ht="15">
      <c r="A172" s="265"/>
      <c r="B172" s="360">
        <v>6021002</v>
      </c>
      <c r="C172" s="12" t="s">
        <v>45</v>
      </c>
      <c r="D172" s="7" t="s">
        <v>11</v>
      </c>
      <c r="E172" s="95"/>
      <c r="F172" s="143"/>
      <c r="G172" s="144"/>
      <c r="H172" s="145"/>
      <c r="I172" s="1175"/>
      <c r="J172" s="653"/>
      <c r="K172" s="95"/>
      <c r="L172" s="143"/>
      <c r="M172" s="144"/>
      <c r="N172" s="145"/>
      <c r="O172" s="143"/>
      <c r="P172" s="146"/>
      <c r="Q172" s="95"/>
      <c r="R172" s="143"/>
      <c r="S172" s="144"/>
      <c r="T172" s="145"/>
      <c r="U172" s="146"/>
      <c r="V172" s="143"/>
      <c r="W172" s="145"/>
      <c r="X172" s="143"/>
      <c r="Y172" s="144"/>
      <c r="Z172" s="145"/>
      <c r="AA172" s="143"/>
      <c r="AB172" s="146"/>
      <c r="AC172" s="653"/>
      <c r="AD172" s="95"/>
      <c r="AE172" s="143"/>
      <c r="AF172" s="144"/>
      <c r="AG172" s="145"/>
      <c r="AH172" s="143"/>
      <c r="AI172" s="146"/>
      <c r="AJ172" s="95"/>
      <c r="AK172" s="145"/>
      <c r="AL172" s="143"/>
      <c r="AM172" s="144"/>
      <c r="AN172" s="145"/>
      <c r="AO172" s="145"/>
      <c r="AP172" s="145"/>
      <c r="AQ172" s="143"/>
      <c r="AR172" s="146"/>
      <c r="AS172" s="95"/>
      <c r="AT172" s="143"/>
      <c r="AU172" s="144"/>
      <c r="AV172" s="145"/>
      <c r="AW172" s="143"/>
      <c r="AX172" s="146"/>
      <c r="AY172" s="143"/>
      <c r="AZ172" s="143"/>
      <c r="BA172" s="144"/>
      <c r="BB172" s="145"/>
      <c r="BC172" s="143"/>
      <c r="BD172" s="416"/>
      <c r="BE172" s="413"/>
      <c r="BF172" s="413"/>
      <c r="BG172" s="413"/>
      <c r="BH172" s="413"/>
      <c r="BI172" s="413"/>
      <c r="BJ172" s="432"/>
      <c r="BK172" s="512"/>
      <c r="BM172" s="414"/>
      <c r="BN172" s="414"/>
      <c r="BO172" s="414"/>
      <c r="BP172" s="414"/>
      <c r="CB172" s="571"/>
      <c r="CC172" s="571"/>
      <c r="CD172" s="571"/>
      <c r="CE172" s="571"/>
      <c r="CF172" s="571"/>
      <c r="CG172" s="571"/>
      <c r="CH172" s="571"/>
      <c r="CI172" s="571"/>
      <c r="CJ172" s="571"/>
      <c r="CK172" s="571"/>
      <c r="CL172" s="571"/>
      <c r="CM172" s="571"/>
      <c r="CN172" s="571"/>
      <c r="CO172" s="571"/>
      <c r="CP172" s="571"/>
      <c r="CQ172" s="571"/>
      <c r="CR172" s="571"/>
      <c r="CS172" s="571"/>
      <c r="CT172" s="571"/>
      <c r="CU172" s="571"/>
      <c r="CV172" s="571"/>
      <c r="CW172" s="571"/>
      <c r="CX172" s="571"/>
      <c r="CY172" s="571"/>
      <c r="CZ172" s="571"/>
      <c r="DA172" s="571"/>
      <c r="DB172" s="571"/>
      <c r="DC172" s="571"/>
      <c r="DD172" s="571"/>
      <c r="DE172" s="571"/>
      <c r="DF172" s="571"/>
      <c r="DG172" s="571"/>
      <c r="DH172" s="571"/>
      <c r="DI172" s="571"/>
      <c r="DJ172" s="571"/>
      <c r="DK172" s="571"/>
      <c r="DL172" s="571"/>
      <c r="DM172" s="571"/>
      <c r="DN172" s="571"/>
      <c r="DO172" s="571"/>
      <c r="DP172" s="571"/>
      <c r="DQ172" s="571"/>
      <c r="DR172" s="571"/>
      <c r="DS172" s="571"/>
      <c r="DT172" s="571"/>
      <c r="DU172" s="571"/>
      <c r="DV172" s="571"/>
      <c r="DW172" s="571"/>
      <c r="DX172" s="571"/>
      <c r="DY172" s="571"/>
    </row>
    <row r="173" spans="1:129" s="433" customFormat="1" ht="15">
      <c r="A173" s="265"/>
      <c r="B173" s="360">
        <v>6021003</v>
      </c>
      <c r="C173" s="12" t="s">
        <v>46</v>
      </c>
      <c r="D173" s="7" t="s">
        <v>11</v>
      </c>
      <c r="E173" s="95"/>
      <c r="F173" s="143"/>
      <c r="G173" s="144"/>
      <c r="H173" s="145"/>
      <c r="I173" s="1175"/>
      <c r="J173" s="653"/>
      <c r="K173" s="95"/>
      <c r="L173" s="143"/>
      <c r="M173" s="144"/>
      <c r="N173" s="145"/>
      <c r="O173" s="143"/>
      <c r="P173" s="146"/>
      <c r="Q173" s="95"/>
      <c r="R173" s="143"/>
      <c r="S173" s="144"/>
      <c r="T173" s="145"/>
      <c r="U173" s="146"/>
      <c r="V173" s="143"/>
      <c r="W173" s="145"/>
      <c r="X173" s="143"/>
      <c r="Y173" s="144"/>
      <c r="Z173" s="145"/>
      <c r="AA173" s="143"/>
      <c r="AB173" s="146"/>
      <c r="AC173" s="653"/>
      <c r="AD173" s="95"/>
      <c r="AE173" s="143"/>
      <c r="AF173" s="144"/>
      <c r="AG173" s="145"/>
      <c r="AH173" s="143"/>
      <c r="AI173" s="146"/>
      <c r="AJ173" s="95"/>
      <c r="AK173" s="145"/>
      <c r="AL173" s="143"/>
      <c r="AM173" s="144"/>
      <c r="AN173" s="145"/>
      <c r="AO173" s="145"/>
      <c r="AP173" s="145"/>
      <c r="AQ173" s="143"/>
      <c r="AR173" s="146"/>
      <c r="AS173" s="95"/>
      <c r="AT173" s="143"/>
      <c r="AU173" s="144"/>
      <c r="AV173" s="145"/>
      <c r="AW173" s="143"/>
      <c r="AX173" s="146"/>
      <c r="AY173" s="143"/>
      <c r="AZ173" s="143"/>
      <c r="BA173" s="144"/>
      <c r="BB173" s="145"/>
      <c r="BC173" s="143"/>
      <c r="BD173" s="416"/>
      <c r="BE173" s="413"/>
      <c r="BF173" s="413"/>
      <c r="BG173" s="413"/>
      <c r="BH173" s="413"/>
      <c r="BI173" s="413"/>
      <c r="BJ173" s="432"/>
      <c r="BK173" s="512"/>
      <c r="BM173" s="414"/>
      <c r="BN173" s="414"/>
      <c r="BO173" s="414"/>
      <c r="BP173" s="414"/>
      <c r="CB173" s="571"/>
      <c r="CC173" s="571"/>
      <c r="CD173" s="571"/>
      <c r="CE173" s="571"/>
      <c r="CF173" s="571"/>
      <c r="CG173" s="571"/>
      <c r="CH173" s="571"/>
      <c r="CI173" s="571"/>
      <c r="CJ173" s="571"/>
      <c r="CK173" s="571"/>
      <c r="CL173" s="571"/>
      <c r="CM173" s="571"/>
      <c r="CN173" s="571"/>
      <c r="CO173" s="571"/>
      <c r="CP173" s="571"/>
      <c r="CQ173" s="571"/>
      <c r="CR173" s="571"/>
      <c r="CS173" s="571"/>
      <c r="CT173" s="571"/>
      <c r="CU173" s="571"/>
      <c r="CV173" s="571"/>
      <c r="CW173" s="571"/>
      <c r="CX173" s="571"/>
      <c r="CY173" s="571"/>
      <c r="CZ173" s="571"/>
      <c r="DA173" s="571"/>
      <c r="DB173" s="571"/>
      <c r="DC173" s="571"/>
      <c r="DD173" s="571"/>
      <c r="DE173" s="571"/>
      <c r="DF173" s="571"/>
      <c r="DG173" s="571"/>
      <c r="DH173" s="571"/>
      <c r="DI173" s="571"/>
      <c r="DJ173" s="571"/>
      <c r="DK173" s="571"/>
      <c r="DL173" s="571"/>
      <c r="DM173" s="571"/>
      <c r="DN173" s="571"/>
      <c r="DO173" s="571"/>
      <c r="DP173" s="571"/>
      <c r="DQ173" s="571"/>
      <c r="DR173" s="571"/>
      <c r="DS173" s="571"/>
      <c r="DT173" s="571"/>
      <c r="DU173" s="571"/>
      <c r="DV173" s="571"/>
      <c r="DW173" s="571"/>
      <c r="DX173" s="571"/>
      <c r="DY173" s="571"/>
    </row>
    <row r="174" spans="1:129" s="433" customFormat="1" ht="15">
      <c r="A174" s="265"/>
      <c r="B174" s="360">
        <v>6021004</v>
      </c>
      <c r="C174" s="12" t="s">
        <v>47</v>
      </c>
      <c r="D174" s="7" t="s">
        <v>11</v>
      </c>
      <c r="E174" s="95"/>
      <c r="F174" s="143"/>
      <c r="G174" s="144"/>
      <c r="H174" s="145"/>
      <c r="I174" s="1175"/>
      <c r="J174" s="653"/>
      <c r="K174" s="95"/>
      <c r="L174" s="143"/>
      <c r="M174" s="144"/>
      <c r="N174" s="145"/>
      <c r="O174" s="143"/>
      <c r="P174" s="146"/>
      <c r="Q174" s="95"/>
      <c r="R174" s="143"/>
      <c r="S174" s="144"/>
      <c r="T174" s="145"/>
      <c r="U174" s="146"/>
      <c r="V174" s="143"/>
      <c r="W174" s="145"/>
      <c r="X174" s="143"/>
      <c r="Y174" s="144"/>
      <c r="Z174" s="145"/>
      <c r="AA174" s="143"/>
      <c r="AB174" s="146"/>
      <c r="AC174" s="653"/>
      <c r="AD174" s="95"/>
      <c r="AE174" s="143"/>
      <c r="AF174" s="144"/>
      <c r="AG174" s="145"/>
      <c r="AH174" s="143"/>
      <c r="AI174" s="146"/>
      <c r="AJ174" s="95"/>
      <c r="AK174" s="145"/>
      <c r="AL174" s="143"/>
      <c r="AM174" s="144"/>
      <c r="AN174" s="145"/>
      <c r="AO174" s="145"/>
      <c r="AP174" s="145"/>
      <c r="AQ174" s="143"/>
      <c r="AR174" s="146"/>
      <c r="AS174" s="95"/>
      <c r="AT174" s="143"/>
      <c r="AU174" s="144"/>
      <c r="AV174" s="145"/>
      <c r="AW174" s="143"/>
      <c r="AX174" s="146"/>
      <c r="AY174" s="143"/>
      <c r="AZ174" s="143"/>
      <c r="BA174" s="144"/>
      <c r="BB174" s="145"/>
      <c r="BC174" s="143"/>
      <c r="BD174" s="416"/>
      <c r="BE174" s="413"/>
      <c r="BF174" s="413"/>
      <c r="BG174" s="413"/>
      <c r="BH174" s="413"/>
      <c r="BI174" s="413"/>
      <c r="BJ174" s="432"/>
      <c r="BK174" s="512"/>
      <c r="BM174" s="414"/>
      <c r="BN174" s="414"/>
      <c r="BO174" s="414"/>
      <c r="BP174" s="414"/>
      <c r="CB174" s="571"/>
      <c r="CC174" s="571"/>
      <c r="CD174" s="571"/>
      <c r="CE174" s="571"/>
      <c r="CF174" s="571"/>
      <c r="CG174" s="571"/>
      <c r="CH174" s="571"/>
      <c r="CI174" s="571"/>
      <c r="CJ174" s="571"/>
      <c r="CK174" s="571"/>
      <c r="CL174" s="571"/>
      <c r="CM174" s="571"/>
      <c r="CN174" s="571"/>
      <c r="CO174" s="571"/>
      <c r="CP174" s="571"/>
      <c r="CQ174" s="571"/>
      <c r="CR174" s="571"/>
      <c r="CS174" s="571"/>
      <c r="CT174" s="571"/>
      <c r="CU174" s="571"/>
      <c r="CV174" s="571"/>
      <c r="CW174" s="571"/>
      <c r="CX174" s="571"/>
      <c r="CY174" s="571"/>
      <c r="CZ174" s="571"/>
      <c r="DA174" s="571"/>
      <c r="DB174" s="571"/>
      <c r="DC174" s="571"/>
      <c r="DD174" s="571"/>
      <c r="DE174" s="571"/>
      <c r="DF174" s="571"/>
      <c r="DG174" s="571"/>
      <c r="DH174" s="571"/>
      <c r="DI174" s="571"/>
      <c r="DJ174" s="571"/>
      <c r="DK174" s="571"/>
      <c r="DL174" s="571"/>
      <c r="DM174" s="571"/>
      <c r="DN174" s="571"/>
      <c r="DO174" s="571"/>
      <c r="DP174" s="571"/>
      <c r="DQ174" s="571"/>
      <c r="DR174" s="571"/>
      <c r="DS174" s="571"/>
      <c r="DT174" s="571"/>
      <c r="DU174" s="571"/>
      <c r="DV174" s="571"/>
      <c r="DW174" s="571"/>
      <c r="DX174" s="571"/>
      <c r="DY174" s="571"/>
    </row>
    <row r="175" spans="1:129" s="433" customFormat="1" ht="15">
      <c r="A175" s="265"/>
      <c r="B175" s="360">
        <v>6021005</v>
      </c>
      <c r="C175" s="12" t="s">
        <v>48</v>
      </c>
      <c r="D175" s="7" t="s">
        <v>11</v>
      </c>
      <c r="E175" s="95"/>
      <c r="F175" s="143"/>
      <c r="G175" s="144"/>
      <c r="H175" s="145"/>
      <c r="I175" s="1175"/>
      <c r="J175" s="653"/>
      <c r="K175" s="95"/>
      <c r="L175" s="143"/>
      <c r="M175" s="144"/>
      <c r="N175" s="145"/>
      <c r="O175" s="143"/>
      <c r="P175" s="146"/>
      <c r="Q175" s="95"/>
      <c r="R175" s="143"/>
      <c r="S175" s="144"/>
      <c r="T175" s="145"/>
      <c r="U175" s="146"/>
      <c r="V175" s="143"/>
      <c r="W175" s="145"/>
      <c r="X175" s="143"/>
      <c r="Y175" s="144"/>
      <c r="Z175" s="145"/>
      <c r="AA175" s="143"/>
      <c r="AB175" s="146"/>
      <c r="AC175" s="653"/>
      <c r="AD175" s="95"/>
      <c r="AE175" s="143"/>
      <c r="AF175" s="144"/>
      <c r="AG175" s="145"/>
      <c r="AH175" s="143"/>
      <c r="AI175" s="146"/>
      <c r="AJ175" s="95"/>
      <c r="AK175" s="145"/>
      <c r="AL175" s="143"/>
      <c r="AM175" s="144"/>
      <c r="AN175" s="145"/>
      <c r="AO175" s="145"/>
      <c r="AP175" s="145"/>
      <c r="AQ175" s="143"/>
      <c r="AR175" s="146"/>
      <c r="AS175" s="95"/>
      <c r="AT175" s="143"/>
      <c r="AU175" s="144"/>
      <c r="AV175" s="145"/>
      <c r="AW175" s="143"/>
      <c r="AX175" s="146"/>
      <c r="AY175" s="143"/>
      <c r="AZ175" s="143"/>
      <c r="BA175" s="144"/>
      <c r="BB175" s="145"/>
      <c r="BC175" s="143"/>
      <c r="BD175" s="416"/>
      <c r="BE175" s="413"/>
      <c r="BF175" s="413"/>
      <c r="BG175" s="413"/>
      <c r="BH175" s="413"/>
      <c r="BI175" s="413"/>
      <c r="BJ175" s="432"/>
      <c r="BK175" s="512"/>
      <c r="BM175" s="414"/>
      <c r="BN175" s="414"/>
      <c r="BO175" s="414"/>
      <c r="BP175" s="414"/>
      <c r="CB175" s="571"/>
      <c r="CC175" s="571"/>
      <c r="CD175" s="571"/>
      <c r="CE175" s="571"/>
      <c r="CF175" s="571"/>
      <c r="CG175" s="571"/>
      <c r="CH175" s="571"/>
      <c r="CI175" s="571"/>
      <c r="CJ175" s="571"/>
      <c r="CK175" s="571"/>
      <c r="CL175" s="571"/>
      <c r="CM175" s="571"/>
      <c r="CN175" s="571"/>
      <c r="CO175" s="571"/>
      <c r="CP175" s="571"/>
      <c r="CQ175" s="571"/>
      <c r="CR175" s="571"/>
      <c r="CS175" s="571"/>
      <c r="CT175" s="571"/>
      <c r="CU175" s="571"/>
      <c r="CV175" s="571"/>
      <c r="CW175" s="571"/>
      <c r="CX175" s="571"/>
      <c r="CY175" s="571"/>
      <c r="CZ175" s="571"/>
      <c r="DA175" s="571"/>
      <c r="DB175" s="571"/>
      <c r="DC175" s="571"/>
      <c r="DD175" s="571"/>
      <c r="DE175" s="571"/>
      <c r="DF175" s="571"/>
      <c r="DG175" s="571"/>
      <c r="DH175" s="571"/>
      <c r="DI175" s="571"/>
      <c r="DJ175" s="571"/>
      <c r="DK175" s="571"/>
      <c r="DL175" s="571"/>
      <c r="DM175" s="571"/>
      <c r="DN175" s="571"/>
      <c r="DO175" s="571"/>
      <c r="DP175" s="571"/>
      <c r="DQ175" s="571"/>
      <c r="DR175" s="571"/>
      <c r="DS175" s="571"/>
      <c r="DT175" s="571"/>
      <c r="DU175" s="571"/>
      <c r="DV175" s="571"/>
      <c r="DW175" s="571"/>
      <c r="DX175" s="571"/>
      <c r="DY175" s="571"/>
    </row>
    <row r="176" spans="1:129" s="433" customFormat="1" ht="15">
      <c r="A176" s="265"/>
      <c r="B176" s="360">
        <v>6021006</v>
      </c>
      <c r="C176" s="12" t="s">
        <v>49</v>
      </c>
      <c r="D176" s="7" t="s">
        <v>11</v>
      </c>
      <c r="E176" s="95"/>
      <c r="F176" s="143"/>
      <c r="G176" s="144"/>
      <c r="H176" s="145"/>
      <c r="I176" s="1175"/>
      <c r="J176" s="653"/>
      <c r="K176" s="95"/>
      <c r="L176" s="143"/>
      <c r="M176" s="144"/>
      <c r="N176" s="145"/>
      <c r="O176" s="143"/>
      <c r="P176" s="146"/>
      <c r="Q176" s="95"/>
      <c r="R176" s="143"/>
      <c r="S176" s="144"/>
      <c r="T176" s="145"/>
      <c r="U176" s="146"/>
      <c r="V176" s="143"/>
      <c r="W176" s="145"/>
      <c r="X176" s="143"/>
      <c r="Y176" s="144"/>
      <c r="Z176" s="145"/>
      <c r="AA176" s="143"/>
      <c r="AB176" s="146"/>
      <c r="AC176" s="653"/>
      <c r="AD176" s="95"/>
      <c r="AE176" s="143"/>
      <c r="AF176" s="144"/>
      <c r="AG176" s="145"/>
      <c r="AH176" s="143"/>
      <c r="AI176" s="146"/>
      <c r="AJ176" s="95"/>
      <c r="AK176" s="145"/>
      <c r="AL176" s="143"/>
      <c r="AM176" s="144"/>
      <c r="AN176" s="145"/>
      <c r="AO176" s="145"/>
      <c r="AP176" s="145"/>
      <c r="AQ176" s="143"/>
      <c r="AR176" s="146"/>
      <c r="AS176" s="95"/>
      <c r="AT176" s="143"/>
      <c r="AU176" s="144"/>
      <c r="AV176" s="145"/>
      <c r="AW176" s="143"/>
      <c r="AX176" s="146"/>
      <c r="AY176" s="143"/>
      <c r="AZ176" s="143"/>
      <c r="BA176" s="144"/>
      <c r="BB176" s="145"/>
      <c r="BC176" s="143"/>
      <c r="BD176" s="416"/>
      <c r="BE176" s="413"/>
      <c r="BF176" s="413"/>
      <c r="BG176" s="413"/>
      <c r="BH176" s="413"/>
      <c r="BI176" s="413"/>
      <c r="BJ176" s="432"/>
      <c r="BK176" s="512"/>
      <c r="BM176" s="414"/>
      <c r="BN176" s="414"/>
      <c r="BO176" s="414"/>
      <c r="BP176" s="414"/>
      <c r="CB176" s="571"/>
      <c r="CC176" s="571"/>
      <c r="CD176" s="571"/>
      <c r="CE176" s="571"/>
      <c r="CF176" s="571"/>
      <c r="CG176" s="571"/>
      <c r="CH176" s="571"/>
      <c r="CI176" s="571"/>
      <c r="CJ176" s="571"/>
      <c r="CK176" s="571"/>
      <c r="CL176" s="571"/>
      <c r="CM176" s="571"/>
      <c r="CN176" s="571"/>
      <c r="CO176" s="571"/>
      <c r="CP176" s="571"/>
      <c r="CQ176" s="571"/>
      <c r="CR176" s="571"/>
      <c r="CS176" s="571"/>
      <c r="CT176" s="571"/>
      <c r="CU176" s="571"/>
      <c r="CV176" s="571"/>
      <c r="CW176" s="571"/>
      <c r="CX176" s="571"/>
      <c r="CY176" s="571"/>
      <c r="CZ176" s="571"/>
      <c r="DA176" s="571"/>
      <c r="DB176" s="571"/>
      <c r="DC176" s="571"/>
      <c r="DD176" s="571"/>
      <c r="DE176" s="571"/>
      <c r="DF176" s="571"/>
      <c r="DG176" s="571"/>
      <c r="DH176" s="571"/>
      <c r="DI176" s="571"/>
      <c r="DJ176" s="571"/>
      <c r="DK176" s="571"/>
      <c r="DL176" s="571"/>
      <c r="DM176" s="571"/>
      <c r="DN176" s="571"/>
      <c r="DO176" s="571"/>
      <c r="DP176" s="571"/>
      <c r="DQ176" s="571"/>
      <c r="DR176" s="571"/>
      <c r="DS176" s="571"/>
      <c r="DT176" s="571"/>
      <c r="DU176" s="571"/>
      <c r="DV176" s="571"/>
      <c r="DW176" s="571"/>
      <c r="DX176" s="571"/>
      <c r="DY176" s="571"/>
    </row>
    <row r="177" spans="1:129" s="433" customFormat="1" ht="15">
      <c r="A177" s="265"/>
      <c r="B177" s="360">
        <v>6021007</v>
      </c>
      <c r="C177" s="12" t="s">
        <v>50</v>
      </c>
      <c r="D177" s="7" t="s">
        <v>11</v>
      </c>
      <c r="E177" s="95">
        <f>'Buxheti 2021'!E139</f>
        <v>0</v>
      </c>
      <c r="F177" s="143"/>
      <c r="G177" s="144"/>
      <c r="H177" s="145"/>
      <c r="I177" s="1175"/>
      <c r="J177" s="653"/>
      <c r="K177" s="95"/>
      <c r="L177" s="143"/>
      <c r="M177" s="144"/>
      <c r="N177" s="145"/>
      <c r="O177" s="143"/>
      <c r="P177" s="146"/>
      <c r="Q177" s="95"/>
      <c r="R177" s="143"/>
      <c r="S177" s="144"/>
      <c r="T177" s="145"/>
      <c r="U177" s="146"/>
      <c r="V177" s="143"/>
      <c r="W177" s="145"/>
      <c r="X177" s="143"/>
      <c r="Y177" s="144"/>
      <c r="Z177" s="145"/>
      <c r="AA177" s="143"/>
      <c r="AB177" s="146"/>
      <c r="AC177" s="653"/>
      <c r="AD177" s="95"/>
      <c r="AE177" s="143"/>
      <c r="AF177" s="144"/>
      <c r="AG177" s="145"/>
      <c r="AH177" s="143"/>
      <c r="AI177" s="146"/>
      <c r="AJ177" s="95"/>
      <c r="AK177" s="145"/>
      <c r="AL177" s="143"/>
      <c r="AM177" s="144"/>
      <c r="AN177" s="145"/>
      <c r="AO177" s="145"/>
      <c r="AP177" s="145"/>
      <c r="AQ177" s="143"/>
      <c r="AR177" s="146"/>
      <c r="AS177" s="95"/>
      <c r="AT177" s="143"/>
      <c r="AU177" s="144"/>
      <c r="AV177" s="145"/>
      <c r="AW177" s="143"/>
      <c r="AX177" s="146"/>
      <c r="AY177" s="143"/>
      <c r="AZ177" s="143"/>
      <c r="BA177" s="144"/>
      <c r="BB177" s="145"/>
      <c r="BC177" s="143"/>
      <c r="BD177" s="416"/>
      <c r="BE177" s="413"/>
      <c r="BF177" s="413"/>
      <c r="BG177" s="413"/>
      <c r="BH177" s="413"/>
      <c r="BI177" s="413"/>
      <c r="BJ177" s="432"/>
      <c r="BK177" s="512"/>
      <c r="BM177" s="414"/>
      <c r="BN177" s="414"/>
      <c r="BO177" s="414"/>
      <c r="BP177" s="414"/>
      <c r="CB177" s="571"/>
      <c r="CC177" s="571"/>
      <c r="CD177" s="571"/>
      <c r="CE177" s="571"/>
      <c r="CF177" s="571"/>
      <c r="CG177" s="571"/>
      <c r="CH177" s="571"/>
      <c r="CI177" s="571"/>
      <c r="CJ177" s="571"/>
      <c r="CK177" s="571"/>
      <c r="CL177" s="571"/>
      <c r="CM177" s="571"/>
      <c r="CN177" s="571"/>
      <c r="CO177" s="571"/>
      <c r="CP177" s="571"/>
      <c r="CQ177" s="571"/>
      <c r="CR177" s="571"/>
      <c r="CS177" s="571"/>
      <c r="CT177" s="571"/>
      <c r="CU177" s="571"/>
      <c r="CV177" s="571"/>
      <c r="CW177" s="571"/>
      <c r="CX177" s="571"/>
      <c r="CY177" s="571"/>
      <c r="CZ177" s="571"/>
      <c r="DA177" s="571"/>
      <c r="DB177" s="571"/>
      <c r="DC177" s="571"/>
      <c r="DD177" s="571"/>
      <c r="DE177" s="571"/>
      <c r="DF177" s="571"/>
      <c r="DG177" s="571"/>
      <c r="DH177" s="571"/>
      <c r="DI177" s="571"/>
      <c r="DJ177" s="571"/>
      <c r="DK177" s="571"/>
      <c r="DL177" s="571"/>
      <c r="DM177" s="571"/>
      <c r="DN177" s="571"/>
      <c r="DO177" s="571"/>
      <c r="DP177" s="571"/>
      <c r="DQ177" s="571"/>
      <c r="DR177" s="571"/>
      <c r="DS177" s="571"/>
      <c r="DT177" s="571"/>
      <c r="DU177" s="571"/>
      <c r="DV177" s="571"/>
      <c r="DW177" s="571"/>
      <c r="DX177" s="571"/>
      <c r="DY177" s="571"/>
    </row>
    <row r="178" spans="1:129" s="433" customFormat="1" ht="15">
      <c r="A178" s="265"/>
      <c r="B178" s="360">
        <v>6021008</v>
      </c>
      <c r="C178" s="12" t="s">
        <v>51</v>
      </c>
      <c r="D178" s="7" t="s">
        <v>11</v>
      </c>
      <c r="E178" s="95"/>
      <c r="F178" s="143"/>
      <c r="G178" s="144"/>
      <c r="H178" s="145"/>
      <c r="I178" s="1175"/>
      <c r="J178" s="653"/>
      <c r="K178" s="95"/>
      <c r="L178" s="143"/>
      <c r="M178" s="144"/>
      <c r="N178" s="145"/>
      <c r="O178" s="143"/>
      <c r="P178" s="146"/>
      <c r="Q178" s="95"/>
      <c r="R178" s="143"/>
      <c r="S178" s="144"/>
      <c r="T178" s="145"/>
      <c r="U178" s="146"/>
      <c r="V178" s="143"/>
      <c r="W178" s="145"/>
      <c r="X178" s="143"/>
      <c r="Y178" s="144"/>
      <c r="Z178" s="145"/>
      <c r="AA178" s="143"/>
      <c r="AB178" s="146"/>
      <c r="AC178" s="653"/>
      <c r="AD178" s="95"/>
      <c r="AE178" s="143"/>
      <c r="AF178" s="144"/>
      <c r="AG178" s="145"/>
      <c r="AH178" s="143"/>
      <c r="AI178" s="146"/>
      <c r="AJ178" s="95"/>
      <c r="AK178" s="145"/>
      <c r="AL178" s="143"/>
      <c r="AM178" s="144"/>
      <c r="AN178" s="145"/>
      <c r="AO178" s="145"/>
      <c r="AP178" s="145"/>
      <c r="AQ178" s="143"/>
      <c r="AR178" s="146"/>
      <c r="AS178" s="95"/>
      <c r="AT178" s="143"/>
      <c r="AU178" s="144"/>
      <c r="AV178" s="145"/>
      <c r="AW178" s="143"/>
      <c r="AX178" s="146"/>
      <c r="AY178" s="143"/>
      <c r="AZ178" s="143"/>
      <c r="BA178" s="144"/>
      <c r="BB178" s="145"/>
      <c r="BC178" s="143"/>
      <c r="BD178" s="415"/>
      <c r="BE178" s="413"/>
      <c r="BF178" s="413"/>
      <c r="BG178" s="413"/>
      <c r="BH178" s="413"/>
      <c r="BI178" s="413"/>
      <c r="BJ178" s="432"/>
      <c r="BK178" s="512"/>
      <c r="BM178" s="414"/>
      <c r="BN178" s="414"/>
      <c r="BO178" s="414"/>
      <c r="BP178" s="414"/>
      <c r="CB178" s="571"/>
      <c r="CC178" s="571"/>
      <c r="CD178" s="571"/>
      <c r="CE178" s="571"/>
      <c r="CF178" s="571"/>
      <c r="CG178" s="571"/>
      <c r="CH178" s="571"/>
      <c r="CI178" s="571"/>
      <c r="CJ178" s="571"/>
      <c r="CK178" s="571"/>
      <c r="CL178" s="571"/>
      <c r="CM178" s="571"/>
      <c r="CN178" s="571"/>
      <c r="CO178" s="571"/>
      <c r="CP178" s="571"/>
      <c r="CQ178" s="571"/>
      <c r="CR178" s="571"/>
      <c r="CS178" s="571"/>
      <c r="CT178" s="571"/>
      <c r="CU178" s="571"/>
      <c r="CV178" s="571"/>
      <c r="CW178" s="571"/>
      <c r="CX178" s="571"/>
      <c r="CY178" s="571"/>
      <c r="CZ178" s="571"/>
      <c r="DA178" s="571"/>
      <c r="DB178" s="571"/>
      <c r="DC178" s="571"/>
      <c r="DD178" s="571"/>
      <c r="DE178" s="571"/>
      <c r="DF178" s="571"/>
      <c r="DG178" s="571"/>
      <c r="DH178" s="571"/>
      <c r="DI178" s="571"/>
      <c r="DJ178" s="571"/>
      <c r="DK178" s="571"/>
      <c r="DL178" s="571"/>
      <c r="DM178" s="571"/>
      <c r="DN178" s="571"/>
      <c r="DO178" s="571"/>
      <c r="DP178" s="571"/>
      <c r="DQ178" s="571"/>
      <c r="DR178" s="571"/>
      <c r="DS178" s="571"/>
      <c r="DT178" s="571"/>
      <c r="DU178" s="571"/>
      <c r="DV178" s="571"/>
      <c r="DW178" s="571"/>
      <c r="DX178" s="571"/>
      <c r="DY178" s="571"/>
    </row>
    <row r="179" spans="1:129" s="433" customFormat="1" ht="15">
      <c r="A179" s="265"/>
      <c r="B179" s="360">
        <v>6021009</v>
      </c>
      <c r="C179" s="12" t="s">
        <v>52</v>
      </c>
      <c r="D179" s="7" t="s">
        <v>11</v>
      </c>
      <c r="E179" s="95"/>
      <c r="F179" s="143"/>
      <c r="G179" s="144"/>
      <c r="H179" s="145"/>
      <c r="I179" s="1175"/>
      <c r="J179" s="653"/>
      <c r="K179" s="95"/>
      <c r="L179" s="143"/>
      <c r="M179" s="144"/>
      <c r="N179" s="145"/>
      <c r="O179" s="143"/>
      <c r="P179" s="146"/>
      <c r="Q179" s="95"/>
      <c r="R179" s="143"/>
      <c r="S179" s="144"/>
      <c r="T179" s="145"/>
      <c r="U179" s="146"/>
      <c r="V179" s="143"/>
      <c r="W179" s="145"/>
      <c r="X179" s="143"/>
      <c r="Y179" s="144"/>
      <c r="Z179" s="145"/>
      <c r="AA179" s="143"/>
      <c r="AB179" s="146"/>
      <c r="AC179" s="653"/>
      <c r="AD179" s="95"/>
      <c r="AE179" s="143"/>
      <c r="AF179" s="144"/>
      <c r="AG179" s="145"/>
      <c r="AH179" s="143"/>
      <c r="AI179" s="146"/>
      <c r="AJ179" s="95"/>
      <c r="AK179" s="145"/>
      <c r="AL179" s="143"/>
      <c r="AM179" s="144"/>
      <c r="AN179" s="145"/>
      <c r="AO179" s="145"/>
      <c r="AP179" s="145"/>
      <c r="AQ179" s="143"/>
      <c r="AR179" s="146"/>
      <c r="AS179" s="95"/>
      <c r="AT179" s="143"/>
      <c r="AU179" s="144"/>
      <c r="AV179" s="145"/>
      <c r="AW179" s="143"/>
      <c r="AX179" s="146"/>
      <c r="AY179" s="143"/>
      <c r="AZ179" s="143"/>
      <c r="BA179" s="144"/>
      <c r="BB179" s="145"/>
      <c r="BC179" s="143"/>
      <c r="BD179" s="415"/>
      <c r="BE179" s="413"/>
      <c r="BF179" s="413"/>
      <c r="BG179" s="413"/>
      <c r="BH179" s="413"/>
      <c r="BI179" s="413"/>
      <c r="BJ179" s="432"/>
      <c r="BK179" s="512"/>
      <c r="BM179" s="414"/>
      <c r="BN179" s="414"/>
      <c r="BO179" s="414"/>
      <c r="BP179" s="414"/>
      <c r="CB179" s="571"/>
      <c r="CC179" s="571"/>
      <c r="CD179" s="571"/>
      <c r="CE179" s="571"/>
      <c r="CF179" s="571"/>
      <c r="CG179" s="571"/>
      <c r="CH179" s="571"/>
      <c r="CI179" s="571"/>
      <c r="CJ179" s="571"/>
      <c r="CK179" s="571"/>
      <c r="CL179" s="571"/>
      <c r="CM179" s="571"/>
      <c r="CN179" s="571"/>
      <c r="CO179" s="571"/>
      <c r="CP179" s="571"/>
      <c r="CQ179" s="571"/>
      <c r="CR179" s="571"/>
      <c r="CS179" s="571"/>
      <c r="CT179" s="571"/>
      <c r="CU179" s="571"/>
      <c r="CV179" s="571"/>
      <c r="CW179" s="571"/>
      <c r="CX179" s="571"/>
      <c r="CY179" s="571"/>
      <c r="CZ179" s="571"/>
      <c r="DA179" s="571"/>
      <c r="DB179" s="571"/>
      <c r="DC179" s="571"/>
      <c r="DD179" s="571"/>
      <c r="DE179" s="571"/>
      <c r="DF179" s="571"/>
      <c r="DG179" s="571"/>
      <c r="DH179" s="571"/>
      <c r="DI179" s="571"/>
      <c r="DJ179" s="571"/>
      <c r="DK179" s="571"/>
      <c r="DL179" s="571"/>
      <c r="DM179" s="571"/>
      <c r="DN179" s="571"/>
      <c r="DO179" s="571"/>
      <c r="DP179" s="571"/>
      <c r="DQ179" s="571"/>
      <c r="DR179" s="571"/>
      <c r="DS179" s="571"/>
      <c r="DT179" s="571"/>
      <c r="DU179" s="571"/>
      <c r="DV179" s="571"/>
      <c r="DW179" s="571"/>
      <c r="DX179" s="571"/>
      <c r="DY179" s="571"/>
    </row>
    <row r="180" spans="1:129" s="433" customFormat="1" ht="15">
      <c r="A180" s="265"/>
      <c r="B180" s="361">
        <v>6021010</v>
      </c>
      <c r="C180" s="13" t="s">
        <v>53</v>
      </c>
      <c r="D180" s="7" t="s">
        <v>11</v>
      </c>
      <c r="E180" s="105"/>
      <c r="F180" s="151"/>
      <c r="G180" s="152"/>
      <c r="H180" s="153"/>
      <c r="I180" s="1177"/>
      <c r="J180" s="604"/>
      <c r="K180" s="105"/>
      <c r="L180" s="151"/>
      <c r="M180" s="152"/>
      <c r="N180" s="153"/>
      <c r="O180" s="151"/>
      <c r="P180" s="154"/>
      <c r="Q180" s="105"/>
      <c r="R180" s="151"/>
      <c r="S180" s="152"/>
      <c r="T180" s="153"/>
      <c r="U180" s="154"/>
      <c r="V180" s="151"/>
      <c r="W180" s="153"/>
      <c r="X180" s="151"/>
      <c r="Y180" s="152"/>
      <c r="Z180" s="153"/>
      <c r="AA180" s="151"/>
      <c r="AB180" s="154"/>
      <c r="AC180" s="604"/>
      <c r="AD180" s="105"/>
      <c r="AE180" s="151"/>
      <c r="AF180" s="152"/>
      <c r="AG180" s="153"/>
      <c r="AH180" s="151"/>
      <c r="AI180" s="154"/>
      <c r="AJ180" s="105"/>
      <c r="AK180" s="153"/>
      <c r="AL180" s="151"/>
      <c r="AM180" s="152"/>
      <c r="AN180" s="153"/>
      <c r="AO180" s="153"/>
      <c r="AP180" s="153"/>
      <c r="AQ180" s="153"/>
      <c r="AR180" s="154"/>
      <c r="AS180" s="105"/>
      <c r="AT180" s="151"/>
      <c r="AU180" s="152"/>
      <c r="AV180" s="153"/>
      <c r="AW180" s="151"/>
      <c r="AX180" s="154"/>
      <c r="AY180" s="151"/>
      <c r="AZ180" s="151"/>
      <c r="BA180" s="152"/>
      <c r="BB180" s="153"/>
      <c r="BC180" s="151"/>
      <c r="BD180" s="415"/>
      <c r="BE180" s="413"/>
      <c r="BF180" s="413"/>
      <c r="BG180" s="413"/>
      <c r="BH180" s="413"/>
      <c r="BI180" s="413"/>
      <c r="BJ180" s="432"/>
      <c r="BK180" s="512"/>
      <c r="BM180" s="414"/>
      <c r="BN180" s="414"/>
      <c r="BO180" s="414"/>
      <c r="BP180" s="414"/>
      <c r="CB180" s="571"/>
      <c r="CC180" s="571"/>
      <c r="CD180" s="571"/>
      <c r="CE180" s="571"/>
      <c r="CF180" s="571"/>
      <c r="CG180" s="571"/>
      <c r="CH180" s="571"/>
      <c r="CI180" s="571"/>
      <c r="CJ180" s="571"/>
      <c r="CK180" s="571"/>
      <c r="CL180" s="571"/>
      <c r="CM180" s="571"/>
      <c r="CN180" s="571"/>
      <c r="CO180" s="571"/>
      <c r="CP180" s="571"/>
      <c r="CQ180" s="571"/>
      <c r="CR180" s="571"/>
      <c r="CS180" s="571"/>
      <c r="CT180" s="571"/>
      <c r="CU180" s="571"/>
      <c r="CV180" s="571"/>
      <c r="CW180" s="571"/>
      <c r="CX180" s="571"/>
      <c r="CY180" s="571"/>
      <c r="CZ180" s="571"/>
      <c r="DA180" s="571"/>
      <c r="DB180" s="571"/>
      <c r="DC180" s="571"/>
      <c r="DD180" s="571"/>
      <c r="DE180" s="571"/>
      <c r="DF180" s="571"/>
      <c r="DG180" s="571"/>
      <c r="DH180" s="571"/>
      <c r="DI180" s="571"/>
      <c r="DJ180" s="571"/>
      <c r="DK180" s="571"/>
      <c r="DL180" s="571"/>
      <c r="DM180" s="571"/>
      <c r="DN180" s="571"/>
      <c r="DO180" s="571"/>
      <c r="DP180" s="571"/>
      <c r="DQ180" s="571"/>
      <c r="DR180" s="571"/>
      <c r="DS180" s="571"/>
      <c r="DT180" s="571"/>
      <c r="DU180" s="571"/>
      <c r="DV180" s="571"/>
      <c r="DW180" s="571"/>
      <c r="DX180" s="571"/>
      <c r="DY180" s="571"/>
    </row>
    <row r="181" spans="1:129" s="435" customFormat="1" ht="15">
      <c r="A181" s="369"/>
      <c r="B181" s="361">
        <v>6021011</v>
      </c>
      <c r="C181" s="13" t="s">
        <v>16</v>
      </c>
      <c r="D181" s="7" t="s">
        <v>11</v>
      </c>
      <c r="E181" s="105"/>
      <c r="F181" s="151"/>
      <c r="G181" s="152"/>
      <c r="H181" s="153"/>
      <c r="I181" s="1177"/>
      <c r="J181" s="604"/>
      <c r="K181" s="105"/>
      <c r="L181" s="151"/>
      <c r="M181" s="152"/>
      <c r="N181" s="153"/>
      <c r="O181" s="151"/>
      <c r="P181" s="154"/>
      <c r="Q181" s="105"/>
      <c r="R181" s="151"/>
      <c r="S181" s="152"/>
      <c r="T181" s="153"/>
      <c r="U181" s="154"/>
      <c r="V181" s="151"/>
      <c r="W181" s="153"/>
      <c r="X181" s="151"/>
      <c r="Y181" s="152"/>
      <c r="Z181" s="153"/>
      <c r="AA181" s="151"/>
      <c r="AB181" s="154"/>
      <c r="AC181" s="604"/>
      <c r="AD181" s="105"/>
      <c r="AE181" s="151"/>
      <c r="AF181" s="152"/>
      <c r="AG181" s="153"/>
      <c r="AH181" s="151"/>
      <c r="AI181" s="154"/>
      <c r="AJ181" s="105"/>
      <c r="AK181" s="153"/>
      <c r="AL181" s="151"/>
      <c r="AM181" s="152"/>
      <c r="AN181" s="153"/>
      <c r="AO181" s="153"/>
      <c r="AP181" s="153"/>
      <c r="AQ181" s="151"/>
      <c r="AR181" s="154"/>
      <c r="AS181" s="105"/>
      <c r="AT181" s="151"/>
      <c r="AU181" s="152"/>
      <c r="AV181" s="153"/>
      <c r="AW181" s="151"/>
      <c r="AX181" s="154"/>
      <c r="AY181" s="151"/>
      <c r="AZ181" s="151"/>
      <c r="BA181" s="152"/>
      <c r="BB181" s="153"/>
      <c r="BC181" s="151"/>
      <c r="BD181" s="412"/>
      <c r="BE181" s="413"/>
      <c r="BF181" s="413"/>
      <c r="BG181" s="413"/>
      <c r="BH181" s="413"/>
      <c r="BI181" s="413"/>
      <c r="BJ181" s="432"/>
      <c r="BK181" s="512"/>
      <c r="BM181" s="414"/>
      <c r="BN181" s="414"/>
      <c r="BO181" s="414"/>
      <c r="BP181" s="414"/>
      <c r="CB181" s="1027"/>
      <c r="CC181" s="1027"/>
      <c r="CD181" s="1027"/>
      <c r="CE181" s="1027"/>
      <c r="CF181" s="1027"/>
      <c r="CG181" s="1027"/>
      <c r="CH181" s="1027"/>
      <c r="CI181" s="1027"/>
      <c r="CJ181" s="1027"/>
      <c r="CK181" s="1027"/>
      <c r="CL181" s="1027"/>
      <c r="CM181" s="1027"/>
      <c r="CN181" s="1027"/>
      <c r="CO181" s="1027"/>
      <c r="CP181" s="1027"/>
      <c r="CQ181" s="1027"/>
      <c r="CR181" s="1027"/>
      <c r="CS181" s="1027"/>
      <c r="CT181" s="1027"/>
      <c r="CU181" s="1027"/>
      <c r="CV181" s="1027"/>
      <c r="CW181" s="1027"/>
      <c r="CX181" s="1027"/>
      <c r="CY181" s="1027"/>
      <c r="CZ181" s="1027"/>
      <c r="DA181" s="1027"/>
      <c r="DB181" s="1027"/>
      <c r="DC181" s="1027"/>
      <c r="DD181" s="1027"/>
      <c r="DE181" s="1027"/>
      <c r="DF181" s="1027"/>
      <c r="DG181" s="1027"/>
      <c r="DH181" s="1027"/>
      <c r="DI181" s="1027"/>
      <c r="DJ181" s="1027"/>
      <c r="DK181" s="1027"/>
      <c r="DL181" s="1027"/>
      <c r="DM181" s="1027"/>
      <c r="DN181" s="1027"/>
      <c r="DO181" s="1027"/>
      <c r="DP181" s="1027"/>
      <c r="DQ181" s="1027"/>
      <c r="DR181" s="1027"/>
      <c r="DS181" s="1027"/>
      <c r="DT181" s="1027"/>
      <c r="DU181" s="1027"/>
      <c r="DV181" s="1027"/>
      <c r="DW181" s="1027"/>
      <c r="DX181" s="1027"/>
      <c r="DY181" s="1027"/>
    </row>
    <row r="182" spans="1:129" s="764" customFormat="1" ht="15">
      <c r="A182" s="748"/>
      <c r="B182" s="850">
        <v>6021099</v>
      </c>
      <c r="C182" s="756" t="s">
        <v>54</v>
      </c>
      <c r="D182" s="24" t="s">
        <v>11</v>
      </c>
      <c r="E182" s="700">
        <f>'Buxheti 2021'!E32</f>
        <v>2330000</v>
      </c>
      <c r="F182" s="546"/>
      <c r="G182" s="757"/>
      <c r="H182" s="759"/>
      <c r="I182" s="1177"/>
      <c r="J182" s="862"/>
      <c r="K182" s="700"/>
      <c r="L182" s="546"/>
      <c r="M182" s="757"/>
      <c r="N182" s="759"/>
      <c r="O182" s="546"/>
      <c r="P182" s="758"/>
      <c r="Q182" s="700"/>
      <c r="R182" s="546"/>
      <c r="S182" s="757"/>
      <c r="T182" s="759"/>
      <c r="U182" s="758"/>
      <c r="V182" s="546"/>
      <c r="W182" s="759"/>
      <c r="X182" s="546"/>
      <c r="Y182" s="757"/>
      <c r="Z182" s="759"/>
      <c r="AA182" s="546"/>
      <c r="AB182" s="758"/>
      <c r="AC182" s="862"/>
      <c r="AD182" s="700"/>
      <c r="AE182" s="546"/>
      <c r="AF182" s="757"/>
      <c r="AG182" s="759"/>
      <c r="AH182" s="546"/>
      <c r="AI182" s="758"/>
      <c r="AJ182" s="700"/>
      <c r="AK182" s="759"/>
      <c r="AL182" s="546"/>
      <c r="AM182" s="757"/>
      <c r="AN182" s="759"/>
      <c r="AO182" s="759"/>
      <c r="AP182" s="759"/>
      <c r="AQ182" s="546"/>
      <c r="AR182" s="758"/>
      <c r="AS182" s="700"/>
      <c r="AT182" s="546"/>
      <c r="AU182" s="757"/>
      <c r="AV182" s="759"/>
      <c r="AW182" s="546"/>
      <c r="AX182" s="758"/>
      <c r="AY182" s="546"/>
      <c r="AZ182" s="546"/>
      <c r="BA182" s="757"/>
      <c r="BB182" s="759"/>
      <c r="BC182" s="546"/>
      <c r="BD182" s="758"/>
      <c r="BE182" s="128"/>
      <c r="BF182" s="128"/>
      <c r="BG182" s="891"/>
      <c r="BH182" s="546">
        <f>F182</f>
        <v>0</v>
      </c>
      <c r="BI182" s="128"/>
      <c r="BJ182" s="421"/>
      <c r="BK182" s="510"/>
      <c r="BM182" s="762"/>
      <c r="BN182" s="762"/>
      <c r="BO182" s="762"/>
      <c r="BP182" s="762"/>
      <c r="CB182" s="748"/>
      <c r="CC182" s="748"/>
      <c r="CD182" s="748"/>
      <c r="CE182" s="748"/>
      <c r="CF182" s="748"/>
      <c r="CG182" s="748"/>
      <c r="CH182" s="748"/>
      <c r="CI182" s="748"/>
      <c r="CJ182" s="748"/>
      <c r="CK182" s="748"/>
      <c r="CL182" s="748"/>
      <c r="CM182" s="748"/>
      <c r="CN182" s="748"/>
      <c r="CO182" s="748"/>
      <c r="CP182" s="748"/>
      <c r="CQ182" s="748"/>
      <c r="CR182" s="748"/>
      <c r="CS182" s="748"/>
      <c r="CT182" s="748"/>
      <c r="CU182" s="748"/>
      <c r="CV182" s="748"/>
      <c r="CW182" s="748"/>
      <c r="CX182" s="748"/>
      <c r="CY182" s="748"/>
      <c r="CZ182" s="748"/>
      <c r="DA182" s="748"/>
      <c r="DB182" s="748"/>
      <c r="DC182" s="748"/>
      <c r="DD182" s="748"/>
      <c r="DE182" s="748"/>
      <c r="DF182" s="748"/>
      <c r="DG182" s="748"/>
      <c r="DH182" s="748"/>
      <c r="DI182" s="748"/>
      <c r="DJ182" s="748"/>
      <c r="DK182" s="748"/>
      <c r="DL182" s="748"/>
      <c r="DM182" s="748"/>
      <c r="DN182" s="748"/>
      <c r="DO182" s="748"/>
      <c r="DP182" s="748"/>
      <c r="DQ182" s="748"/>
      <c r="DR182" s="748"/>
      <c r="DS182" s="748"/>
      <c r="DT182" s="748"/>
      <c r="DU182" s="748"/>
      <c r="DV182" s="748"/>
      <c r="DW182" s="748"/>
      <c r="DX182" s="748"/>
      <c r="DY182" s="748"/>
    </row>
    <row r="183" spans="1:129" s="764" customFormat="1" ht="15">
      <c r="A183" s="748"/>
      <c r="B183" s="850">
        <v>6021099</v>
      </c>
      <c r="C183" s="756" t="s">
        <v>54</v>
      </c>
      <c r="D183" s="24"/>
      <c r="E183" s="700"/>
      <c r="F183" s="546"/>
      <c r="G183" s="757"/>
      <c r="H183" s="759"/>
      <c r="I183" s="1177"/>
      <c r="J183" s="862"/>
      <c r="K183" s="700"/>
      <c r="L183" s="546"/>
      <c r="M183" s="757"/>
      <c r="N183" s="759"/>
      <c r="O183" s="546"/>
      <c r="P183" s="758"/>
      <c r="Q183" s="700"/>
      <c r="R183" s="546"/>
      <c r="S183" s="757"/>
      <c r="T183" s="759"/>
      <c r="U183" s="758"/>
      <c r="V183" s="546"/>
      <c r="W183" s="759"/>
      <c r="X183" s="546"/>
      <c r="Y183" s="757"/>
      <c r="Z183" s="759"/>
      <c r="AA183" s="546"/>
      <c r="AB183" s="758"/>
      <c r="AC183" s="862"/>
      <c r="AD183" s="700"/>
      <c r="AE183" s="546"/>
      <c r="AF183" s="757"/>
      <c r="AG183" s="759"/>
      <c r="AH183" s="546"/>
      <c r="AI183" s="758"/>
      <c r="AJ183" s="862"/>
      <c r="AK183" s="862"/>
      <c r="AL183" s="758"/>
      <c r="AM183" s="758"/>
      <c r="AN183" s="862"/>
      <c r="AO183" s="862"/>
      <c r="AP183" s="862"/>
      <c r="AQ183" s="758"/>
      <c r="AR183" s="758"/>
      <c r="AS183" s="700"/>
      <c r="AT183" s="546"/>
      <c r="AU183" s="757"/>
      <c r="AV183" s="759"/>
      <c r="AW183" s="546"/>
      <c r="AX183" s="758"/>
      <c r="AY183" s="546"/>
      <c r="AZ183" s="546"/>
      <c r="BA183" s="757"/>
      <c r="BB183" s="759"/>
      <c r="BC183" s="546"/>
      <c r="BD183" s="758"/>
      <c r="BE183" s="128"/>
      <c r="BF183" s="128"/>
      <c r="BG183" s="128"/>
      <c r="BH183" s="890">
        <f>F183</f>
        <v>0</v>
      </c>
      <c r="BI183" s="128"/>
      <c r="BJ183" s="421"/>
      <c r="BK183" s="510"/>
      <c r="BM183" s="762"/>
      <c r="BN183" s="762"/>
      <c r="BO183" s="762"/>
      <c r="BP183" s="762"/>
      <c r="CB183" s="748"/>
      <c r="CC183" s="748"/>
      <c r="CD183" s="748"/>
      <c r="CE183" s="748"/>
      <c r="CF183" s="748"/>
      <c r="CG183" s="748"/>
      <c r="CH183" s="748"/>
      <c r="CI183" s="748"/>
      <c r="CJ183" s="748"/>
      <c r="CK183" s="748"/>
      <c r="CL183" s="748"/>
      <c r="CM183" s="748"/>
      <c r="CN183" s="748"/>
      <c r="CO183" s="748"/>
      <c r="CP183" s="748"/>
      <c r="CQ183" s="748"/>
      <c r="CR183" s="748"/>
      <c r="CS183" s="748"/>
      <c r="CT183" s="748"/>
      <c r="CU183" s="748"/>
      <c r="CV183" s="748"/>
      <c r="CW183" s="748"/>
      <c r="CX183" s="748"/>
      <c r="CY183" s="748"/>
      <c r="CZ183" s="748"/>
      <c r="DA183" s="748"/>
      <c r="DB183" s="748"/>
      <c r="DC183" s="748"/>
      <c r="DD183" s="748"/>
      <c r="DE183" s="748"/>
      <c r="DF183" s="748"/>
      <c r="DG183" s="748"/>
      <c r="DH183" s="748"/>
      <c r="DI183" s="748"/>
      <c r="DJ183" s="748"/>
      <c r="DK183" s="748"/>
      <c r="DL183" s="748"/>
      <c r="DM183" s="748"/>
      <c r="DN183" s="748"/>
      <c r="DO183" s="748"/>
      <c r="DP183" s="748"/>
      <c r="DQ183" s="748"/>
      <c r="DR183" s="748"/>
      <c r="DS183" s="748"/>
      <c r="DT183" s="748"/>
      <c r="DU183" s="748"/>
      <c r="DV183" s="748"/>
      <c r="DW183" s="748"/>
      <c r="DX183" s="748"/>
      <c r="DY183" s="748"/>
    </row>
    <row r="184" spans="1:129" s="433" customFormat="1" ht="15">
      <c r="A184" s="265"/>
      <c r="B184" s="359" t="s">
        <v>90</v>
      </c>
      <c r="C184" s="14" t="s">
        <v>89</v>
      </c>
      <c r="D184" s="25" t="s">
        <v>11</v>
      </c>
      <c r="E184" s="100">
        <f t="shared" ref="E184:G184" si="8">SUM(E185:E196)</f>
        <v>5100000</v>
      </c>
      <c r="F184" s="147">
        <f>F185+F186+F187+F188+F189+F190+F191+F192+F193+F194+F195+F196</f>
        <v>447044.4</v>
      </c>
      <c r="G184" s="148">
        <f t="shared" si="8"/>
        <v>0</v>
      </c>
      <c r="H184" s="149"/>
      <c r="I184" s="1176"/>
      <c r="J184" s="609"/>
      <c r="K184" s="100"/>
      <c r="L184" s="147"/>
      <c r="M184" s="148"/>
      <c r="N184" s="149"/>
      <c r="O184" s="147"/>
      <c r="P184" s="150"/>
      <c r="Q184" s="100"/>
      <c r="R184" s="147"/>
      <c r="S184" s="148"/>
      <c r="T184" s="149"/>
      <c r="U184" s="150"/>
      <c r="V184" s="147"/>
      <c r="W184" s="149"/>
      <c r="X184" s="147"/>
      <c r="Y184" s="148"/>
      <c r="Z184" s="149"/>
      <c r="AA184" s="147"/>
      <c r="AB184" s="150"/>
      <c r="AC184" s="609"/>
      <c r="AD184" s="100"/>
      <c r="AE184" s="147"/>
      <c r="AF184" s="148"/>
      <c r="AG184" s="149"/>
      <c r="AH184" s="147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00"/>
      <c r="AT184" s="147"/>
      <c r="AU184" s="148"/>
      <c r="AV184" s="149"/>
      <c r="AW184" s="147"/>
      <c r="AX184" s="150"/>
      <c r="AY184" s="147"/>
      <c r="AZ184" s="147"/>
      <c r="BA184" s="148"/>
      <c r="BB184" s="149"/>
      <c r="BC184" s="147"/>
      <c r="BD184" s="419"/>
      <c r="BE184" s="129"/>
      <c r="BF184" s="129"/>
      <c r="BG184" s="129"/>
      <c r="BH184" s="129"/>
      <c r="BI184" s="129"/>
      <c r="BJ184" s="430"/>
      <c r="BK184" s="509"/>
      <c r="BM184" s="414"/>
      <c r="BN184" s="414"/>
      <c r="BO184" s="414"/>
      <c r="BP184" s="414"/>
      <c r="CB184" s="571"/>
      <c r="CC184" s="571"/>
      <c r="CD184" s="571"/>
      <c r="CE184" s="571"/>
      <c r="CF184" s="571"/>
      <c r="CG184" s="571"/>
      <c r="CH184" s="571"/>
      <c r="CI184" s="571"/>
      <c r="CJ184" s="571"/>
      <c r="CK184" s="571"/>
      <c r="CL184" s="571"/>
      <c r="CM184" s="571"/>
      <c r="CN184" s="571"/>
      <c r="CO184" s="571"/>
      <c r="CP184" s="571"/>
      <c r="CQ184" s="571"/>
      <c r="CR184" s="571"/>
      <c r="CS184" s="571"/>
      <c r="CT184" s="571"/>
      <c r="CU184" s="571"/>
      <c r="CV184" s="571"/>
      <c r="CW184" s="571"/>
      <c r="CX184" s="571"/>
      <c r="CY184" s="571"/>
      <c r="CZ184" s="571"/>
      <c r="DA184" s="571"/>
      <c r="DB184" s="571"/>
      <c r="DC184" s="571"/>
      <c r="DD184" s="571"/>
      <c r="DE184" s="571"/>
      <c r="DF184" s="571"/>
      <c r="DG184" s="571"/>
      <c r="DH184" s="571"/>
      <c r="DI184" s="571"/>
      <c r="DJ184" s="571"/>
      <c r="DK184" s="571"/>
      <c r="DL184" s="571"/>
      <c r="DM184" s="571"/>
      <c r="DN184" s="571"/>
      <c r="DO184" s="571"/>
      <c r="DP184" s="571"/>
      <c r="DQ184" s="571"/>
      <c r="DR184" s="571"/>
      <c r="DS184" s="571"/>
      <c r="DT184" s="571"/>
      <c r="DU184" s="571"/>
      <c r="DV184" s="571"/>
      <c r="DW184" s="571"/>
      <c r="DX184" s="571"/>
      <c r="DY184" s="571"/>
    </row>
    <row r="185" spans="1:129" s="433" customFormat="1" ht="15">
      <c r="A185" s="265"/>
      <c r="B185" s="361">
        <v>6022001</v>
      </c>
      <c r="C185" s="13" t="s">
        <v>17</v>
      </c>
      <c r="D185" s="7" t="s">
        <v>11</v>
      </c>
      <c r="E185" s="105">
        <f>'Buxheti 2021'!E34</f>
        <v>1200000</v>
      </c>
      <c r="F185" s="702">
        <v>81378.399999999994</v>
      </c>
      <c r="G185" s="586"/>
      <c r="H185" s="542"/>
      <c r="I185" s="1177"/>
      <c r="J185" s="604"/>
      <c r="K185" s="105"/>
      <c r="L185" s="151"/>
      <c r="M185" s="152"/>
      <c r="N185" s="153"/>
      <c r="O185" s="151"/>
      <c r="P185" s="154"/>
      <c r="Q185" s="105"/>
      <c r="R185" s="151"/>
      <c r="S185" s="152"/>
      <c r="T185" s="153"/>
      <c r="U185" s="154"/>
      <c r="V185" s="151"/>
      <c r="W185" s="153"/>
      <c r="X185" s="151"/>
      <c r="Y185" s="152"/>
      <c r="Z185" s="153"/>
      <c r="AA185" s="151"/>
      <c r="AB185" s="154"/>
      <c r="AC185" s="604"/>
      <c r="AD185" s="105"/>
      <c r="AE185" s="151"/>
      <c r="AF185" s="152"/>
      <c r="AG185" s="153"/>
      <c r="AH185" s="151"/>
      <c r="AI185" s="154"/>
      <c r="AJ185" s="105"/>
      <c r="AK185" s="153"/>
      <c r="AL185" s="151"/>
      <c r="AM185" s="152"/>
      <c r="AN185" s="153"/>
      <c r="AO185" s="153"/>
      <c r="AP185" s="153"/>
      <c r="AQ185" s="153"/>
      <c r="AR185" s="154"/>
      <c r="AS185" s="105"/>
      <c r="AT185" s="151"/>
      <c r="AU185" s="152"/>
      <c r="AV185" s="153"/>
      <c r="AW185" s="151"/>
      <c r="AX185" s="154"/>
      <c r="AY185" s="151"/>
      <c r="AZ185" s="151"/>
      <c r="BA185" s="152"/>
      <c r="BB185" s="153"/>
      <c r="BC185" s="151"/>
      <c r="BD185" s="154"/>
      <c r="BE185" s="128"/>
      <c r="BF185" s="543">
        <f>F185</f>
        <v>81378.399999999994</v>
      </c>
      <c r="BG185" s="641"/>
      <c r="BH185" s="128"/>
      <c r="BI185" s="128"/>
      <c r="BJ185" s="421"/>
      <c r="BK185" s="510"/>
      <c r="BM185" s="414"/>
      <c r="BN185" s="414"/>
      <c r="BO185" s="414"/>
      <c r="BP185" s="414"/>
      <c r="CB185" s="571"/>
      <c r="CC185" s="571"/>
      <c r="CD185" s="571"/>
      <c r="CE185" s="571"/>
      <c r="CF185" s="571"/>
      <c r="CG185" s="571"/>
      <c r="CH185" s="571"/>
      <c r="CI185" s="571"/>
      <c r="CJ185" s="571"/>
      <c r="CK185" s="571"/>
      <c r="CL185" s="571"/>
      <c r="CM185" s="571"/>
      <c r="CN185" s="571"/>
      <c r="CO185" s="571"/>
      <c r="CP185" s="571"/>
      <c r="CQ185" s="571"/>
      <c r="CR185" s="571"/>
      <c r="CS185" s="571"/>
      <c r="CT185" s="571"/>
      <c r="CU185" s="571"/>
      <c r="CV185" s="571"/>
      <c r="CW185" s="571"/>
      <c r="CX185" s="571"/>
      <c r="CY185" s="571"/>
      <c r="CZ185" s="571"/>
      <c r="DA185" s="571"/>
      <c r="DB185" s="571"/>
      <c r="DC185" s="571"/>
      <c r="DD185" s="571"/>
      <c r="DE185" s="571"/>
      <c r="DF185" s="571"/>
      <c r="DG185" s="571"/>
      <c r="DH185" s="571"/>
      <c r="DI185" s="571"/>
      <c r="DJ185" s="571"/>
      <c r="DK185" s="571"/>
      <c r="DL185" s="571"/>
      <c r="DM185" s="571"/>
      <c r="DN185" s="571"/>
      <c r="DO185" s="571"/>
      <c r="DP185" s="571"/>
      <c r="DQ185" s="571"/>
      <c r="DR185" s="571"/>
      <c r="DS185" s="571"/>
      <c r="DT185" s="571"/>
      <c r="DU185" s="571"/>
      <c r="DV185" s="571"/>
      <c r="DW185" s="571"/>
      <c r="DX185" s="571"/>
      <c r="DY185" s="571"/>
    </row>
    <row r="186" spans="1:129" s="433" customFormat="1" ht="15">
      <c r="A186" s="265"/>
      <c r="B186" s="361">
        <v>6022002</v>
      </c>
      <c r="C186" s="13" t="s">
        <v>18</v>
      </c>
      <c r="D186" s="7" t="s">
        <v>11</v>
      </c>
      <c r="E186" s="105">
        <f>'Buxheti 2021'!E35</f>
        <v>400000</v>
      </c>
      <c r="F186" s="585"/>
      <c r="G186" s="586"/>
      <c r="H186" s="542"/>
      <c r="I186" s="1177"/>
      <c r="J186" s="604"/>
      <c r="K186" s="105"/>
      <c r="L186" s="151"/>
      <c r="M186" s="152"/>
      <c r="N186" s="153"/>
      <c r="O186" s="151"/>
      <c r="P186" s="154"/>
      <c r="Q186" s="105"/>
      <c r="R186" s="151"/>
      <c r="S186" s="152"/>
      <c r="T186" s="153"/>
      <c r="U186" s="154"/>
      <c r="V186" s="151"/>
      <c r="W186" s="153"/>
      <c r="X186" s="151"/>
      <c r="Y186" s="152"/>
      <c r="Z186" s="153"/>
      <c r="AA186" s="151"/>
      <c r="AB186" s="154"/>
      <c r="AC186" s="604"/>
      <c r="AD186" s="105"/>
      <c r="AE186" s="151"/>
      <c r="AF186" s="152"/>
      <c r="AG186" s="153"/>
      <c r="AH186" s="151"/>
      <c r="AI186" s="154"/>
      <c r="AJ186" s="105"/>
      <c r="AK186" s="153"/>
      <c r="AL186" s="151"/>
      <c r="AM186" s="152"/>
      <c r="AN186" s="153"/>
      <c r="AO186" s="153"/>
      <c r="AP186" s="153"/>
      <c r="AQ186" s="153"/>
      <c r="AR186" s="154"/>
      <c r="AS186" s="105"/>
      <c r="AT186" s="151"/>
      <c r="AU186" s="152"/>
      <c r="AV186" s="153"/>
      <c r="AW186" s="151"/>
      <c r="AX186" s="154"/>
      <c r="AY186" s="151"/>
      <c r="AZ186" s="151"/>
      <c r="BA186" s="152"/>
      <c r="BB186" s="153"/>
      <c r="BC186" s="151"/>
      <c r="BD186" s="154"/>
      <c r="BE186" s="128"/>
      <c r="BF186" s="128"/>
      <c r="BG186" s="128"/>
      <c r="BH186" s="128"/>
      <c r="BI186" s="128"/>
      <c r="BJ186" s="421"/>
      <c r="BK186" s="151">
        <v>134270</v>
      </c>
      <c r="BM186" s="414"/>
      <c r="BN186" s="414"/>
      <c r="BO186" s="414"/>
      <c r="BP186" s="414"/>
      <c r="CB186" s="571"/>
      <c r="CC186" s="571"/>
      <c r="CD186" s="571"/>
      <c r="CE186" s="571"/>
      <c r="CF186" s="571"/>
      <c r="CG186" s="571"/>
      <c r="CH186" s="571"/>
      <c r="CI186" s="571"/>
      <c r="CJ186" s="571"/>
      <c r="CK186" s="571"/>
      <c r="CL186" s="571"/>
      <c r="CM186" s="571"/>
      <c r="CN186" s="571"/>
      <c r="CO186" s="571"/>
      <c r="CP186" s="571"/>
      <c r="CQ186" s="571"/>
      <c r="CR186" s="571"/>
      <c r="CS186" s="571"/>
      <c r="CT186" s="571"/>
      <c r="CU186" s="571"/>
      <c r="CV186" s="571"/>
      <c r="CW186" s="571"/>
      <c r="CX186" s="571"/>
      <c r="CY186" s="571"/>
      <c r="CZ186" s="571"/>
      <c r="DA186" s="571"/>
      <c r="DB186" s="571"/>
      <c r="DC186" s="571"/>
      <c r="DD186" s="571"/>
      <c r="DE186" s="571"/>
      <c r="DF186" s="571"/>
      <c r="DG186" s="571"/>
      <c r="DH186" s="571"/>
      <c r="DI186" s="571"/>
      <c r="DJ186" s="571"/>
      <c r="DK186" s="571"/>
      <c r="DL186" s="571"/>
      <c r="DM186" s="571"/>
      <c r="DN186" s="571"/>
      <c r="DO186" s="571"/>
      <c r="DP186" s="571"/>
      <c r="DQ186" s="571"/>
      <c r="DR186" s="571"/>
      <c r="DS186" s="571"/>
      <c r="DT186" s="571"/>
      <c r="DU186" s="571"/>
      <c r="DV186" s="571"/>
      <c r="DW186" s="571"/>
      <c r="DX186" s="571"/>
      <c r="DY186" s="571"/>
    </row>
    <row r="187" spans="1:129" s="433" customFormat="1" ht="15">
      <c r="A187" s="541"/>
      <c r="B187" s="361">
        <v>6022003</v>
      </c>
      <c r="C187" s="13" t="s">
        <v>83</v>
      </c>
      <c r="D187" s="7" t="s">
        <v>11</v>
      </c>
      <c r="E187" s="105">
        <f>'Buxheti 2021'!E37+'Buxheti 2021'!E38</f>
        <v>400000</v>
      </c>
      <c r="F187" s="546">
        <v>20799.599999999999</v>
      </c>
      <c r="G187" s="586"/>
      <c r="H187" s="481"/>
      <c r="I187" s="1177"/>
      <c r="J187" s="604"/>
      <c r="K187" s="105"/>
      <c r="L187" s="151"/>
      <c r="M187" s="152"/>
      <c r="N187" s="153"/>
      <c r="O187" s="151"/>
      <c r="P187" s="154"/>
      <c r="Q187" s="105"/>
      <c r="R187" s="151"/>
      <c r="S187" s="152"/>
      <c r="T187" s="153"/>
      <c r="U187" s="154"/>
      <c r="V187" s="151"/>
      <c r="W187" s="153"/>
      <c r="X187" s="151"/>
      <c r="Y187" s="152"/>
      <c r="Z187" s="153"/>
      <c r="AA187" s="151"/>
      <c r="AB187" s="154"/>
      <c r="AC187" s="604"/>
      <c r="AD187" s="105"/>
      <c r="AE187" s="151"/>
      <c r="AF187" s="152"/>
      <c r="AG187" s="153"/>
      <c r="AH187" s="151"/>
      <c r="AI187" s="154"/>
      <c r="AJ187" s="125"/>
      <c r="AK187" s="604"/>
      <c r="AL187" s="151"/>
      <c r="AM187" s="152"/>
      <c r="AN187" s="153"/>
      <c r="AO187" s="153"/>
      <c r="AP187" s="153"/>
      <c r="AQ187" s="151"/>
      <c r="AR187" s="154"/>
      <c r="AS187" s="105"/>
      <c r="AT187" s="151"/>
      <c r="AU187" s="152"/>
      <c r="AV187" s="153"/>
      <c r="AW187" s="151"/>
      <c r="AX187" s="154"/>
      <c r="AY187" s="151"/>
      <c r="AZ187" s="151">
        <v>2800</v>
      </c>
      <c r="BA187" s="152"/>
      <c r="BB187" s="153"/>
      <c r="BC187" s="151"/>
      <c r="BD187" s="154"/>
      <c r="BE187" s="544">
        <v>9600</v>
      </c>
      <c r="BF187" s="128"/>
      <c r="BG187" s="128"/>
      <c r="BH187" s="128"/>
      <c r="BI187" s="128"/>
      <c r="BJ187" s="421"/>
      <c r="BK187" s="510"/>
      <c r="BM187" s="414"/>
      <c r="BN187" s="414"/>
      <c r="BO187" s="414"/>
      <c r="BP187" s="414"/>
      <c r="CB187" s="571"/>
      <c r="CC187" s="571"/>
      <c r="CD187" s="571"/>
      <c r="CE187" s="571"/>
      <c r="CF187" s="571"/>
      <c r="CG187" s="571"/>
      <c r="CH187" s="571"/>
      <c r="CI187" s="571"/>
      <c r="CJ187" s="571"/>
      <c r="CK187" s="571"/>
      <c r="CL187" s="571"/>
      <c r="CM187" s="571"/>
      <c r="CN187" s="571"/>
      <c r="CO187" s="571"/>
      <c r="CP187" s="571"/>
      <c r="CQ187" s="571"/>
      <c r="CR187" s="571"/>
      <c r="CS187" s="571"/>
      <c r="CT187" s="571"/>
      <c r="CU187" s="571"/>
      <c r="CV187" s="571"/>
      <c r="CW187" s="571"/>
      <c r="CX187" s="571"/>
      <c r="CY187" s="571"/>
      <c r="CZ187" s="571"/>
      <c r="DA187" s="571"/>
      <c r="DB187" s="571"/>
      <c r="DC187" s="571"/>
      <c r="DD187" s="571"/>
      <c r="DE187" s="571"/>
      <c r="DF187" s="571"/>
      <c r="DG187" s="571"/>
      <c r="DH187" s="571"/>
      <c r="DI187" s="571"/>
      <c r="DJ187" s="571"/>
      <c r="DK187" s="571"/>
      <c r="DL187" s="571"/>
      <c r="DM187" s="571"/>
      <c r="DN187" s="571"/>
      <c r="DO187" s="571"/>
      <c r="DP187" s="571"/>
      <c r="DQ187" s="571"/>
      <c r="DR187" s="571"/>
      <c r="DS187" s="571"/>
      <c r="DT187" s="571"/>
      <c r="DU187" s="571"/>
      <c r="DV187" s="571"/>
      <c r="DW187" s="571"/>
      <c r="DX187" s="571"/>
      <c r="DY187" s="571"/>
    </row>
    <row r="188" spans="1:129" s="433" customFormat="1" ht="15">
      <c r="A188" s="265"/>
      <c r="B188" s="361">
        <v>6022004</v>
      </c>
      <c r="C188" s="13" t="s">
        <v>19</v>
      </c>
      <c r="D188" s="7" t="s">
        <v>11</v>
      </c>
      <c r="E188" s="105">
        <f>'Buxheti 2021'!E39</f>
        <v>300000</v>
      </c>
      <c r="F188" s="585"/>
      <c r="G188" s="586"/>
      <c r="H188" s="481"/>
      <c r="I188" s="1177"/>
      <c r="J188" s="604"/>
      <c r="K188" s="105"/>
      <c r="L188" s="151"/>
      <c r="M188" s="152"/>
      <c r="N188" s="153"/>
      <c r="O188" s="151"/>
      <c r="P188" s="154"/>
      <c r="Q188" s="105"/>
      <c r="R188" s="151"/>
      <c r="S188" s="152"/>
      <c r="T188" s="153"/>
      <c r="U188" s="154"/>
      <c r="V188" s="151"/>
      <c r="W188" s="153"/>
      <c r="X188" s="151"/>
      <c r="Y188" s="152"/>
      <c r="Z188" s="153"/>
      <c r="AA188" s="151"/>
      <c r="AB188" s="154"/>
      <c r="AC188" s="604"/>
      <c r="AD188" s="105"/>
      <c r="AE188" s="151"/>
      <c r="AF188" s="152"/>
      <c r="AG188" s="153"/>
      <c r="AH188" s="151"/>
      <c r="AI188" s="154"/>
      <c r="AJ188" s="125"/>
      <c r="AK188" s="604"/>
      <c r="AL188" s="151"/>
      <c r="AM188" s="152"/>
      <c r="AN188" s="153"/>
      <c r="AO188" s="153"/>
      <c r="AP188" s="153"/>
      <c r="AQ188" s="153"/>
      <c r="AR188" s="154"/>
      <c r="AS188" s="105"/>
      <c r="AT188" s="151"/>
      <c r="AU188" s="152"/>
      <c r="AV188" s="153"/>
      <c r="AW188" s="151"/>
      <c r="AX188" s="154"/>
      <c r="AY188" s="151"/>
      <c r="AZ188" s="151"/>
      <c r="BA188" s="152"/>
      <c r="BB188" s="153"/>
      <c r="BC188" s="151"/>
      <c r="BD188" s="154">
        <f>F188</f>
        <v>0</v>
      </c>
      <c r="BE188" s="128"/>
      <c r="BF188" s="128"/>
      <c r="BG188" s="128"/>
      <c r="BH188" s="128"/>
      <c r="BI188" s="128"/>
      <c r="BJ188" s="421"/>
      <c r="BK188" s="510"/>
      <c r="BM188" s="414"/>
      <c r="BN188" s="414"/>
      <c r="BO188" s="414"/>
      <c r="BP188" s="414"/>
      <c r="CB188" s="571"/>
      <c r="CC188" s="571"/>
      <c r="CD188" s="571"/>
      <c r="CE188" s="571"/>
      <c r="CF188" s="571"/>
      <c r="CG188" s="571"/>
      <c r="CH188" s="571"/>
      <c r="CI188" s="571"/>
      <c r="CJ188" s="571"/>
      <c r="CK188" s="571"/>
      <c r="CL188" s="571"/>
      <c r="CM188" s="571"/>
      <c r="CN188" s="571"/>
      <c r="CO188" s="571"/>
      <c r="CP188" s="571"/>
      <c r="CQ188" s="571"/>
      <c r="CR188" s="571"/>
      <c r="CS188" s="571"/>
      <c r="CT188" s="571"/>
      <c r="CU188" s="571"/>
      <c r="CV188" s="571"/>
      <c r="CW188" s="571"/>
      <c r="CX188" s="571"/>
      <c r="CY188" s="571"/>
      <c r="CZ188" s="571"/>
      <c r="DA188" s="571"/>
      <c r="DB188" s="571"/>
      <c r="DC188" s="571"/>
      <c r="DD188" s="571"/>
      <c r="DE188" s="571"/>
      <c r="DF188" s="571"/>
      <c r="DG188" s="571"/>
      <c r="DH188" s="571"/>
      <c r="DI188" s="571"/>
      <c r="DJ188" s="571"/>
      <c r="DK188" s="571"/>
      <c r="DL188" s="571"/>
      <c r="DM188" s="571"/>
      <c r="DN188" s="571"/>
      <c r="DO188" s="571"/>
      <c r="DP188" s="571"/>
      <c r="DQ188" s="571"/>
      <c r="DR188" s="571"/>
      <c r="DS188" s="571"/>
      <c r="DT188" s="571"/>
      <c r="DU188" s="571"/>
      <c r="DV188" s="571"/>
      <c r="DW188" s="571"/>
      <c r="DX188" s="571"/>
      <c r="DY188" s="571"/>
    </row>
    <row r="189" spans="1:129" s="433" customFormat="1" ht="15">
      <c r="A189" s="265"/>
      <c r="B189" s="361">
        <v>6022005</v>
      </c>
      <c r="C189" s="13" t="s">
        <v>20</v>
      </c>
      <c r="D189" s="7" t="s">
        <v>11</v>
      </c>
      <c r="E189" s="105"/>
      <c r="F189" s="585"/>
      <c r="G189" s="586"/>
      <c r="H189" s="153"/>
      <c r="I189" s="1177"/>
      <c r="J189" s="604"/>
      <c r="K189" s="105"/>
      <c r="L189" s="151"/>
      <c r="M189" s="152"/>
      <c r="N189" s="153"/>
      <c r="O189" s="151"/>
      <c r="P189" s="154"/>
      <c r="Q189" s="105"/>
      <c r="R189" s="151"/>
      <c r="S189" s="152"/>
      <c r="T189" s="153"/>
      <c r="U189" s="154"/>
      <c r="V189" s="151"/>
      <c r="W189" s="153"/>
      <c r="X189" s="151"/>
      <c r="Y189" s="152"/>
      <c r="Z189" s="153"/>
      <c r="AA189" s="151"/>
      <c r="AB189" s="154"/>
      <c r="AC189" s="604"/>
      <c r="AD189" s="105"/>
      <c r="AE189" s="151"/>
      <c r="AF189" s="152"/>
      <c r="AG189" s="153"/>
      <c r="AH189" s="151"/>
      <c r="AI189" s="154"/>
      <c r="AJ189" s="125"/>
      <c r="AK189" s="604"/>
      <c r="AL189" s="151"/>
      <c r="AM189" s="152"/>
      <c r="AN189" s="153"/>
      <c r="AO189" s="153"/>
      <c r="AP189" s="153"/>
      <c r="AQ189" s="153"/>
      <c r="AR189" s="154"/>
      <c r="AS189" s="105"/>
      <c r="AT189" s="151"/>
      <c r="AU189" s="152"/>
      <c r="AV189" s="153"/>
      <c r="AW189" s="151"/>
      <c r="AX189" s="154"/>
      <c r="AY189" s="151"/>
      <c r="AZ189" s="151"/>
      <c r="BA189" s="152"/>
      <c r="BB189" s="153"/>
      <c r="BC189" s="151"/>
      <c r="BD189" s="146"/>
      <c r="BE189" s="128"/>
      <c r="BF189" s="128"/>
      <c r="BG189" s="128"/>
      <c r="BH189" s="128"/>
      <c r="BI189" s="128"/>
      <c r="BJ189" s="421"/>
      <c r="BK189" s="510"/>
      <c r="BM189" s="414"/>
      <c r="BN189" s="414"/>
      <c r="BO189" s="414"/>
      <c r="BP189" s="414"/>
      <c r="CB189" s="571"/>
      <c r="CC189" s="571"/>
      <c r="CD189" s="571"/>
      <c r="CE189" s="571"/>
      <c r="CF189" s="571"/>
      <c r="CG189" s="571"/>
      <c r="CH189" s="571"/>
      <c r="CI189" s="571"/>
      <c r="CJ189" s="571"/>
      <c r="CK189" s="571"/>
      <c r="CL189" s="571"/>
      <c r="CM189" s="571"/>
      <c r="CN189" s="571"/>
      <c r="CO189" s="571"/>
      <c r="CP189" s="571"/>
      <c r="CQ189" s="571"/>
      <c r="CR189" s="571"/>
      <c r="CS189" s="571"/>
      <c r="CT189" s="571"/>
      <c r="CU189" s="571"/>
      <c r="CV189" s="571"/>
      <c r="CW189" s="571"/>
      <c r="CX189" s="571"/>
      <c r="CY189" s="571"/>
      <c r="CZ189" s="571"/>
      <c r="DA189" s="571"/>
      <c r="DB189" s="571"/>
      <c r="DC189" s="571"/>
      <c r="DD189" s="571"/>
      <c r="DE189" s="571"/>
      <c r="DF189" s="571"/>
      <c r="DG189" s="571"/>
      <c r="DH189" s="571"/>
      <c r="DI189" s="571"/>
      <c r="DJ189" s="571"/>
      <c r="DK189" s="571"/>
      <c r="DL189" s="571"/>
      <c r="DM189" s="571"/>
      <c r="DN189" s="571"/>
      <c r="DO189" s="571"/>
      <c r="DP189" s="571"/>
      <c r="DQ189" s="571"/>
      <c r="DR189" s="571"/>
      <c r="DS189" s="571"/>
      <c r="DT189" s="571"/>
      <c r="DU189" s="571"/>
      <c r="DV189" s="571"/>
      <c r="DW189" s="571"/>
      <c r="DX189" s="571"/>
      <c r="DY189" s="571"/>
    </row>
    <row r="190" spans="1:129" s="433" customFormat="1" ht="15">
      <c r="A190" s="265"/>
      <c r="B190" s="361">
        <v>6022006</v>
      </c>
      <c r="C190" s="13" t="s">
        <v>55</v>
      </c>
      <c r="D190" s="7" t="s">
        <v>11</v>
      </c>
      <c r="E190" s="105"/>
      <c r="F190" s="585"/>
      <c r="G190" s="586"/>
      <c r="H190" s="153"/>
      <c r="I190" s="1177"/>
      <c r="J190" s="604"/>
      <c r="K190" s="105"/>
      <c r="L190" s="151"/>
      <c r="M190" s="152"/>
      <c r="N190" s="153"/>
      <c r="O190" s="151"/>
      <c r="P190" s="154"/>
      <c r="Q190" s="105"/>
      <c r="R190" s="151"/>
      <c r="S190" s="152"/>
      <c r="T190" s="153"/>
      <c r="U190" s="154"/>
      <c r="V190" s="151"/>
      <c r="W190" s="153"/>
      <c r="X190" s="151"/>
      <c r="Y190" s="152"/>
      <c r="Z190" s="153"/>
      <c r="AA190" s="151"/>
      <c r="AB190" s="154"/>
      <c r="AC190" s="604"/>
      <c r="AD190" s="105"/>
      <c r="AE190" s="151"/>
      <c r="AF190" s="152"/>
      <c r="AG190" s="153"/>
      <c r="AH190" s="151"/>
      <c r="AI190" s="154"/>
      <c r="AJ190" s="125"/>
      <c r="AK190" s="604"/>
      <c r="AL190" s="151"/>
      <c r="AM190" s="152"/>
      <c r="AN190" s="153"/>
      <c r="AO190" s="153"/>
      <c r="AP190" s="153"/>
      <c r="AQ190" s="151"/>
      <c r="AR190" s="154"/>
      <c r="AS190" s="105"/>
      <c r="AT190" s="151"/>
      <c r="AU190" s="152"/>
      <c r="AV190" s="153"/>
      <c r="AW190" s="151"/>
      <c r="AX190" s="154"/>
      <c r="AY190" s="151"/>
      <c r="AZ190" s="151"/>
      <c r="BA190" s="152"/>
      <c r="BB190" s="153"/>
      <c r="BC190" s="151"/>
      <c r="BD190" s="154"/>
      <c r="BE190" s="128"/>
      <c r="BF190" s="128"/>
      <c r="BG190" s="128"/>
      <c r="BH190" s="128"/>
      <c r="BI190" s="128"/>
      <c r="BJ190" s="421"/>
      <c r="BK190" s="510"/>
      <c r="BM190" s="414"/>
      <c r="BN190" s="414"/>
      <c r="BO190" s="414"/>
      <c r="BP190" s="414"/>
      <c r="CB190" s="571"/>
      <c r="CC190" s="571"/>
      <c r="CD190" s="571"/>
      <c r="CE190" s="571"/>
      <c r="CF190" s="571"/>
      <c r="CG190" s="571"/>
      <c r="CH190" s="571"/>
      <c r="CI190" s="571"/>
      <c r="CJ190" s="571"/>
      <c r="CK190" s="571"/>
      <c r="CL190" s="571"/>
      <c r="CM190" s="571"/>
      <c r="CN190" s="571"/>
      <c r="CO190" s="571"/>
      <c r="CP190" s="571"/>
      <c r="CQ190" s="571"/>
      <c r="CR190" s="571"/>
      <c r="CS190" s="571"/>
      <c r="CT190" s="571"/>
      <c r="CU190" s="571"/>
      <c r="CV190" s="571"/>
      <c r="CW190" s="571"/>
      <c r="CX190" s="571"/>
      <c r="CY190" s="571"/>
      <c r="CZ190" s="571"/>
      <c r="DA190" s="571"/>
      <c r="DB190" s="571"/>
      <c r="DC190" s="571"/>
      <c r="DD190" s="571"/>
      <c r="DE190" s="571"/>
      <c r="DF190" s="571"/>
      <c r="DG190" s="571"/>
      <c r="DH190" s="571"/>
      <c r="DI190" s="571"/>
      <c r="DJ190" s="571"/>
      <c r="DK190" s="571"/>
      <c r="DL190" s="571"/>
      <c r="DM190" s="571"/>
      <c r="DN190" s="571"/>
      <c r="DO190" s="571"/>
      <c r="DP190" s="571"/>
      <c r="DQ190" s="571"/>
      <c r="DR190" s="571"/>
      <c r="DS190" s="571"/>
      <c r="DT190" s="571"/>
      <c r="DU190" s="571"/>
      <c r="DV190" s="571"/>
      <c r="DW190" s="571"/>
      <c r="DX190" s="571"/>
      <c r="DY190" s="571"/>
    </row>
    <row r="191" spans="1:129" s="433" customFormat="1" ht="15">
      <c r="A191" s="265"/>
      <c r="B191" s="362">
        <v>6022007</v>
      </c>
      <c r="C191" s="12" t="s">
        <v>94</v>
      </c>
      <c r="D191" s="7" t="s">
        <v>11</v>
      </c>
      <c r="E191" s="110"/>
      <c r="F191" s="579">
        <v>2900</v>
      </c>
      <c r="G191" s="590"/>
      <c r="H191" s="145"/>
      <c r="I191" s="1178"/>
      <c r="J191" s="653"/>
      <c r="K191" s="110"/>
      <c r="L191" s="143"/>
      <c r="M191" s="155"/>
      <c r="N191" s="145"/>
      <c r="O191" s="156"/>
      <c r="P191" s="146"/>
      <c r="Q191" s="110"/>
      <c r="R191" s="143"/>
      <c r="S191" s="155"/>
      <c r="T191" s="145"/>
      <c r="U191" s="556"/>
      <c r="V191" s="143"/>
      <c r="W191" s="565"/>
      <c r="X191" s="143"/>
      <c r="Y191" s="155"/>
      <c r="Z191" s="145"/>
      <c r="AA191" s="156"/>
      <c r="AB191" s="146"/>
      <c r="AC191" s="653"/>
      <c r="AD191" s="110"/>
      <c r="AE191" s="143"/>
      <c r="AF191" s="155"/>
      <c r="AG191" s="145"/>
      <c r="AH191" s="156"/>
      <c r="AI191" s="146"/>
      <c r="AJ191" s="125"/>
      <c r="AK191" s="604"/>
      <c r="AL191" s="151"/>
      <c r="AM191" s="152"/>
      <c r="AN191" s="153"/>
      <c r="AO191" s="153"/>
      <c r="AP191" s="153"/>
      <c r="AQ191" s="151"/>
      <c r="AR191" s="154"/>
      <c r="AS191" s="110"/>
      <c r="AT191" s="143"/>
      <c r="AU191" s="155"/>
      <c r="AV191" s="145"/>
      <c r="AW191" s="156"/>
      <c r="AX191" s="146"/>
      <c r="AY191" s="143"/>
      <c r="AZ191" s="143"/>
      <c r="BA191" s="155"/>
      <c r="BB191" s="145"/>
      <c r="BC191" s="156"/>
      <c r="BD191" s="154"/>
      <c r="BE191" s="128"/>
      <c r="BF191" s="128"/>
      <c r="BG191" s="128"/>
      <c r="BH191" s="128"/>
      <c r="BI191" s="128"/>
      <c r="BJ191" s="421"/>
      <c r="BK191" s="510"/>
      <c r="BM191" s="414"/>
      <c r="BN191" s="414"/>
      <c r="BO191" s="414"/>
      <c r="BP191" s="414"/>
      <c r="CB191" s="571"/>
      <c r="CC191" s="571"/>
      <c r="CD191" s="571"/>
      <c r="CE191" s="571"/>
      <c r="CF191" s="571"/>
      <c r="CG191" s="571"/>
      <c r="CH191" s="571"/>
      <c r="CI191" s="571"/>
      <c r="CJ191" s="571"/>
      <c r="CK191" s="571"/>
      <c r="CL191" s="571"/>
      <c r="CM191" s="571"/>
      <c r="CN191" s="571"/>
      <c r="CO191" s="571"/>
      <c r="CP191" s="571"/>
      <c r="CQ191" s="571"/>
      <c r="CR191" s="571"/>
      <c r="CS191" s="571"/>
      <c r="CT191" s="571"/>
      <c r="CU191" s="571"/>
      <c r="CV191" s="571"/>
      <c r="CW191" s="571"/>
      <c r="CX191" s="571"/>
      <c r="CY191" s="571"/>
      <c r="CZ191" s="571"/>
      <c r="DA191" s="571"/>
      <c r="DB191" s="571"/>
      <c r="DC191" s="571"/>
      <c r="DD191" s="571"/>
      <c r="DE191" s="571"/>
      <c r="DF191" s="571"/>
      <c r="DG191" s="571"/>
      <c r="DH191" s="571"/>
      <c r="DI191" s="571"/>
      <c r="DJ191" s="571"/>
      <c r="DK191" s="571"/>
      <c r="DL191" s="571"/>
      <c r="DM191" s="571"/>
      <c r="DN191" s="571"/>
      <c r="DO191" s="571"/>
      <c r="DP191" s="571"/>
      <c r="DQ191" s="571"/>
      <c r="DR191" s="571"/>
      <c r="DS191" s="571"/>
      <c r="DT191" s="571"/>
      <c r="DU191" s="571"/>
      <c r="DV191" s="571"/>
      <c r="DW191" s="571"/>
      <c r="DX191" s="571"/>
      <c r="DY191" s="571"/>
    </row>
    <row r="192" spans="1:129" s="433" customFormat="1" ht="15">
      <c r="A192" s="265"/>
      <c r="B192" s="361">
        <v>6022008</v>
      </c>
      <c r="C192" s="13" t="s">
        <v>21</v>
      </c>
      <c r="D192" s="7" t="s">
        <v>11</v>
      </c>
      <c r="E192" s="105">
        <f>'Buxheti 2021'!E42</f>
        <v>2500000</v>
      </c>
      <c r="F192" s="546">
        <v>341966.4</v>
      </c>
      <c r="G192" s="586"/>
      <c r="H192" s="481"/>
      <c r="I192" s="1177"/>
      <c r="J192" s="604"/>
      <c r="K192" s="105"/>
      <c r="L192" s="151"/>
      <c r="M192" s="152"/>
      <c r="N192" s="153"/>
      <c r="O192" s="151"/>
      <c r="P192" s="154"/>
      <c r="Q192" s="105"/>
      <c r="R192" s="151"/>
      <c r="S192" s="152"/>
      <c r="T192" s="153"/>
      <c r="U192" s="154"/>
      <c r="V192" s="151"/>
      <c r="W192" s="153"/>
      <c r="X192" s="151"/>
      <c r="Y192" s="152"/>
      <c r="Z192" s="153"/>
      <c r="AA192" s="151"/>
      <c r="AB192" s="154"/>
      <c r="AC192" s="604"/>
      <c r="AD192" s="105"/>
      <c r="AE192" s="151"/>
      <c r="AF192" s="152"/>
      <c r="AG192" s="153"/>
      <c r="AH192" s="151"/>
      <c r="AI192" s="154"/>
      <c r="AJ192" s="126"/>
      <c r="AK192" s="605"/>
      <c r="AL192" s="156"/>
      <c r="AM192" s="155"/>
      <c r="AN192" s="145"/>
      <c r="AO192" s="145"/>
      <c r="AP192" s="145">
        <f>F192</f>
        <v>341966.4</v>
      </c>
      <c r="AQ192" s="151"/>
      <c r="AR192" s="154"/>
      <c r="AS192" s="105"/>
      <c r="AT192" s="151"/>
      <c r="AU192" s="152"/>
      <c r="AV192" s="153"/>
      <c r="AW192" s="151"/>
      <c r="AX192" s="154"/>
      <c r="AY192" s="151"/>
      <c r="AZ192" s="151"/>
      <c r="BA192" s="152"/>
      <c r="BB192" s="153"/>
      <c r="BC192" s="151"/>
      <c r="BD192" s="154"/>
      <c r="BE192" s="128"/>
      <c r="BF192" s="128"/>
      <c r="BG192" s="128"/>
      <c r="BH192" s="128"/>
      <c r="BI192" s="128"/>
      <c r="BJ192" s="421"/>
      <c r="BK192" s="510"/>
      <c r="BM192" s="414"/>
      <c r="BN192" s="414"/>
      <c r="BO192" s="414"/>
      <c r="BP192" s="414"/>
      <c r="CB192" s="571"/>
      <c r="CC192" s="571"/>
      <c r="CD192" s="571"/>
      <c r="CE192" s="571"/>
      <c r="CF192" s="571"/>
      <c r="CG192" s="571"/>
      <c r="CH192" s="571"/>
      <c r="CI192" s="571"/>
      <c r="CJ192" s="571"/>
      <c r="CK192" s="571"/>
      <c r="CL192" s="571"/>
      <c r="CM192" s="571"/>
      <c r="CN192" s="571"/>
      <c r="CO192" s="571"/>
      <c r="CP192" s="571"/>
      <c r="CQ192" s="571"/>
      <c r="CR192" s="571"/>
      <c r="CS192" s="571"/>
      <c r="CT192" s="571"/>
      <c r="CU192" s="571"/>
      <c r="CV192" s="571"/>
      <c r="CW192" s="571"/>
      <c r="CX192" s="571"/>
      <c r="CY192" s="571"/>
      <c r="CZ192" s="571"/>
      <c r="DA192" s="571"/>
      <c r="DB192" s="571"/>
      <c r="DC192" s="571"/>
      <c r="DD192" s="571"/>
      <c r="DE192" s="571"/>
      <c r="DF192" s="571"/>
      <c r="DG192" s="571"/>
      <c r="DH192" s="571"/>
      <c r="DI192" s="571"/>
      <c r="DJ192" s="571"/>
      <c r="DK192" s="571"/>
      <c r="DL192" s="571"/>
      <c r="DM192" s="571"/>
      <c r="DN192" s="571"/>
      <c r="DO192" s="571"/>
      <c r="DP192" s="571"/>
      <c r="DQ192" s="571"/>
      <c r="DR192" s="571"/>
      <c r="DS192" s="571"/>
      <c r="DT192" s="571"/>
      <c r="DU192" s="571"/>
      <c r="DV192" s="571"/>
      <c r="DW192" s="571"/>
      <c r="DX192" s="571"/>
      <c r="DY192" s="571"/>
    </row>
    <row r="193" spans="1:129" s="433" customFormat="1" ht="15">
      <c r="A193" s="265"/>
      <c r="B193" s="361">
        <v>6022009</v>
      </c>
      <c r="C193" s="13" t="s">
        <v>93</v>
      </c>
      <c r="D193" s="7" t="s">
        <v>11</v>
      </c>
      <c r="E193" s="105"/>
      <c r="F193" s="151"/>
      <c r="G193" s="152"/>
      <c r="H193" s="153"/>
      <c r="I193" s="1177"/>
      <c r="J193" s="604"/>
      <c r="K193" s="105"/>
      <c r="L193" s="151"/>
      <c r="M193" s="152"/>
      <c r="N193" s="153"/>
      <c r="O193" s="151"/>
      <c r="P193" s="154"/>
      <c r="Q193" s="105"/>
      <c r="R193" s="151"/>
      <c r="S193" s="152"/>
      <c r="T193" s="153"/>
      <c r="U193" s="154"/>
      <c r="V193" s="151"/>
      <c r="W193" s="153"/>
      <c r="X193" s="151"/>
      <c r="Y193" s="152"/>
      <c r="Z193" s="153"/>
      <c r="AA193" s="151"/>
      <c r="AB193" s="154"/>
      <c r="AC193" s="604"/>
      <c r="AD193" s="105"/>
      <c r="AE193" s="151"/>
      <c r="AF193" s="152"/>
      <c r="AG193" s="153"/>
      <c r="AH193" s="151"/>
      <c r="AI193" s="154"/>
      <c r="AJ193" s="126"/>
      <c r="AK193" s="605"/>
      <c r="AL193" s="156"/>
      <c r="AM193" s="155"/>
      <c r="AN193" s="145"/>
      <c r="AO193" s="145"/>
      <c r="AP193" s="145"/>
      <c r="AQ193" s="145"/>
      <c r="AR193" s="146"/>
      <c r="AS193" s="105"/>
      <c r="AT193" s="151"/>
      <c r="AU193" s="152"/>
      <c r="AV193" s="153"/>
      <c r="AW193" s="151"/>
      <c r="AX193" s="154"/>
      <c r="AY193" s="151"/>
      <c r="AZ193" s="151"/>
      <c r="BA193" s="152"/>
      <c r="BB193" s="153"/>
      <c r="BC193" s="151"/>
      <c r="BD193" s="154"/>
      <c r="BE193" s="128"/>
      <c r="BF193" s="128"/>
      <c r="BG193" s="128"/>
      <c r="BH193" s="128"/>
      <c r="BI193" s="128"/>
      <c r="BJ193" s="421"/>
      <c r="BK193" s="510"/>
      <c r="BM193" s="414"/>
      <c r="BN193" s="414"/>
      <c r="BO193" s="414"/>
      <c r="BP193" s="414"/>
      <c r="CB193" s="571"/>
      <c r="CC193" s="571"/>
      <c r="CD193" s="571"/>
      <c r="CE193" s="571"/>
      <c r="CF193" s="571"/>
      <c r="CG193" s="571"/>
      <c r="CH193" s="571"/>
      <c r="CI193" s="571"/>
      <c r="CJ193" s="571"/>
      <c r="CK193" s="571"/>
      <c r="CL193" s="571"/>
      <c r="CM193" s="571"/>
      <c r="CN193" s="571"/>
      <c r="CO193" s="571"/>
      <c r="CP193" s="571"/>
      <c r="CQ193" s="571"/>
      <c r="CR193" s="571"/>
      <c r="CS193" s="571"/>
      <c r="CT193" s="571"/>
      <c r="CU193" s="571"/>
      <c r="CV193" s="571"/>
      <c r="CW193" s="571"/>
      <c r="CX193" s="571"/>
      <c r="CY193" s="571"/>
      <c r="CZ193" s="571"/>
      <c r="DA193" s="571"/>
      <c r="DB193" s="571"/>
      <c r="DC193" s="571"/>
      <c r="DD193" s="571"/>
      <c r="DE193" s="571"/>
      <c r="DF193" s="571"/>
      <c r="DG193" s="571"/>
      <c r="DH193" s="571"/>
      <c r="DI193" s="571"/>
      <c r="DJ193" s="571"/>
      <c r="DK193" s="571"/>
      <c r="DL193" s="571"/>
      <c r="DM193" s="571"/>
      <c r="DN193" s="571"/>
      <c r="DO193" s="571"/>
      <c r="DP193" s="571"/>
      <c r="DQ193" s="571"/>
      <c r="DR193" s="571"/>
      <c r="DS193" s="571"/>
      <c r="DT193" s="571"/>
      <c r="DU193" s="571"/>
      <c r="DV193" s="571"/>
      <c r="DW193" s="571"/>
      <c r="DX193" s="571"/>
      <c r="DY193" s="571"/>
    </row>
    <row r="194" spans="1:129" s="433" customFormat="1" ht="15">
      <c r="A194" s="265"/>
      <c r="B194" s="361">
        <v>6022010</v>
      </c>
      <c r="C194" s="13" t="s">
        <v>22</v>
      </c>
      <c r="D194" s="7" t="s">
        <v>11</v>
      </c>
      <c r="E194" s="105"/>
      <c r="F194" s="151"/>
      <c r="G194" s="152"/>
      <c r="H194" s="153"/>
      <c r="I194" s="1177"/>
      <c r="J194" s="604"/>
      <c r="K194" s="105"/>
      <c r="L194" s="151"/>
      <c r="M194" s="152"/>
      <c r="N194" s="153"/>
      <c r="O194" s="151"/>
      <c r="P194" s="154"/>
      <c r="Q194" s="105"/>
      <c r="R194" s="151"/>
      <c r="S194" s="152"/>
      <c r="T194" s="153"/>
      <c r="U194" s="154"/>
      <c r="V194" s="151"/>
      <c r="W194" s="153"/>
      <c r="X194" s="151"/>
      <c r="Y194" s="152"/>
      <c r="Z194" s="153"/>
      <c r="AA194" s="151"/>
      <c r="AB194" s="154"/>
      <c r="AC194" s="604"/>
      <c r="AD194" s="105"/>
      <c r="AE194" s="151"/>
      <c r="AF194" s="152"/>
      <c r="AG194" s="153"/>
      <c r="AH194" s="151"/>
      <c r="AI194" s="154"/>
      <c r="AJ194" s="105"/>
      <c r="AK194" s="153"/>
      <c r="AL194" s="151"/>
      <c r="AM194" s="152"/>
      <c r="AN194" s="153"/>
      <c r="AO194" s="153"/>
      <c r="AP194" s="153"/>
      <c r="AQ194" s="151"/>
      <c r="AR194" s="154"/>
      <c r="AS194" s="105"/>
      <c r="AT194" s="151"/>
      <c r="AU194" s="152"/>
      <c r="AV194" s="153"/>
      <c r="AW194" s="151"/>
      <c r="AX194" s="154"/>
      <c r="AY194" s="151"/>
      <c r="AZ194" s="151"/>
      <c r="BA194" s="152"/>
      <c r="BB194" s="153"/>
      <c r="BC194" s="151"/>
      <c r="BD194" s="154"/>
      <c r="BE194" s="128"/>
      <c r="BF194" s="128"/>
      <c r="BG194" s="128"/>
      <c r="BH194" s="128"/>
      <c r="BI194" s="128"/>
      <c r="BJ194" s="421"/>
      <c r="BK194" s="510"/>
      <c r="BM194" s="414"/>
      <c r="BN194" s="414"/>
      <c r="BO194" s="414"/>
      <c r="BP194" s="414"/>
      <c r="CB194" s="571"/>
      <c r="CC194" s="571"/>
      <c r="CD194" s="571"/>
      <c r="CE194" s="571"/>
      <c r="CF194" s="571"/>
      <c r="CG194" s="571"/>
      <c r="CH194" s="571"/>
      <c r="CI194" s="571"/>
      <c r="CJ194" s="571"/>
      <c r="CK194" s="571"/>
      <c r="CL194" s="571"/>
      <c r="CM194" s="571"/>
      <c r="CN194" s="571"/>
      <c r="CO194" s="571"/>
      <c r="CP194" s="571"/>
      <c r="CQ194" s="571"/>
      <c r="CR194" s="571"/>
      <c r="CS194" s="571"/>
      <c r="CT194" s="571"/>
      <c r="CU194" s="571"/>
      <c r="CV194" s="571"/>
      <c r="CW194" s="571"/>
      <c r="CX194" s="571"/>
      <c r="CY194" s="571"/>
      <c r="CZ194" s="571"/>
      <c r="DA194" s="571"/>
      <c r="DB194" s="571"/>
      <c r="DC194" s="571"/>
      <c r="DD194" s="571"/>
      <c r="DE194" s="571"/>
      <c r="DF194" s="571"/>
      <c r="DG194" s="571"/>
      <c r="DH194" s="571"/>
      <c r="DI194" s="571"/>
      <c r="DJ194" s="571"/>
      <c r="DK194" s="571"/>
      <c r="DL194" s="571"/>
      <c r="DM194" s="571"/>
      <c r="DN194" s="571"/>
      <c r="DO194" s="571"/>
      <c r="DP194" s="571"/>
      <c r="DQ194" s="571"/>
      <c r="DR194" s="571"/>
      <c r="DS194" s="571"/>
      <c r="DT194" s="571"/>
      <c r="DU194" s="571"/>
      <c r="DV194" s="571"/>
      <c r="DW194" s="571"/>
      <c r="DX194" s="571"/>
      <c r="DY194" s="571"/>
    </row>
    <row r="195" spans="1:129" s="435" customFormat="1" ht="15">
      <c r="A195" s="369"/>
      <c r="B195" s="361">
        <v>6022011</v>
      </c>
      <c r="C195" s="13" t="s">
        <v>23</v>
      </c>
      <c r="D195" s="7" t="s">
        <v>11</v>
      </c>
      <c r="E195" s="105"/>
      <c r="F195" s="151"/>
      <c r="G195" s="152"/>
      <c r="H195" s="153"/>
      <c r="I195" s="1177"/>
      <c r="J195" s="604"/>
      <c r="K195" s="105"/>
      <c r="L195" s="151"/>
      <c r="M195" s="152"/>
      <c r="N195" s="153"/>
      <c r="O195" s="151"/>
      <c r="P195" s="154"/>
      <c r="Q195" s="105"/>
      <c r="R195" s="151"/>
      <c r="S195" s="152"/>
      <c r="T195" s="153"/>
      <c r="U195" s="154"/>
      <c r="V195" s="151"/>
      <c r="W195" s="153"/>
      <c r="X195" s="151"/>
      <c r="Y195" s="152"/>
      <c r="Z195" s="153"/>
      <c r="AA195" s="151"/>
      <c r="AB195" s="154"/>
      <c r="AC195" s="604"/>
      <c r="AD195" s="105"/>
      <c r="AE195" s="151"/>
      <c r="AF195" s="152"/>
      <c r="AG195" s="153"/>
      <c r="AH195" s="151"/>
      <c r="AI195" s="154"/>
      <c r="AJ195" s="105"/>
      <c r="AK195" s="153"/>
      <c r="AL195" s="151"/>
      <c r="AM195" s="152"/>
      <c r="AN195" s="153"/>
      <c r="AO195" s="153"/>
      <c r="AP195" s="153"/>
      <c r="AQ195" s="151"/>
      <c r="AR195" s="154"/>
      <c r="AS195" s="105"/>
      <c r="AT195" s="151"/>
      <c r="AU195" s="152"/>
      <c r="AV195" s="153"/>
      <c r="AW195" s="151"/>
      <c r="AX195" s="154"/>
      <c r="AY195" s="151"/>
      <c r="AZ195" s="151"/>
      <c r="BA195" s="152"/>
      <c r="BB195" s="153"/>
      <c r="BC195" s="151"/>
      <c r="BD195" s="412"/>
      <c r="BE195" s="413"/>
      <c r="BF195" s="413"/>
      <c r="BG195" s="413"/>
      <c r="BH195" s="413"/>
      <c r="BI195" s="413"/>
      <c r="BJ195" s="432"/>
      <c r="BK195" s="512"/>
      <c r="BM195" s="414"/>
      <c r="BN195" s="414"/>
      <c r="BO195" s="414"/>
      <c r="BP195" s="414"/>
      <c r="CB195" s="1027"/>
      <c r="CC195" s="1027"/>
      <c r="CD195" s="1027"/>
      <c r="CE195" s="1027"/>
      <c r="CF195" s="1027"/>
      <c r="CG195" s="1027"/>
      <c r="CH195" s="1027"/>
      <c r="CI195" s="1027"/>
      <c r="CJ195" s="1027"/>
      <c r="CK195" s="1027"/>
      <c r="CL195" s="1027"/>
      <c r="CM195" s="1027"/>
      <c r="CN195" s="1027"/>
      <c r="CO195" s="1027"/>
      <c r="CP195" s="1027"/>
      <c r="CQ195" s="1027"/>
      <c r="CR195" s="1027"/>
      <c r="CS195" s="1027"/>
      <c r="CT195" s="1027"/>
      <c r="CU195" s="1027"/>
      <c r="CV195" s="1027"/>
      <c r="CW195" s="1027"/>
      <c r="CX195" s="1027"/>
      <c r="CY195" s="1027"/>
      <c r="CZ195" s="1027"/>
      <c r="DA195" s="1027"/>
      <c r="DB195" s="1027"/>
      <c r="DC195" s="1027"/>
      <c r="DD195" s="1027"/>
      <c r="DE195" s="1027"/>
      <c r="DF195" s="1027"/>
      <c r="DG195" s="1027"/>
      <c r="DH195" s="1027"/>
      <c r="DI195" s="1027"/>
      <c r="DJ195" s="1027"/>
      <c r="DK195" s="1027"/>
      <c r="DL195" s="1027"/>
      <c r="DM195" s="1027"/>
      <c r="DN195" s="1027"/>
      <c r="DO195" s="1027"/>
      <c r="DP195" s="1027"/>
      <c r="DQ195" s="1027"/>
      <c r="DR195" s="1027"/>
      <c r="DS195" s="1027"/>
      <c r="DT195" s="1027"/>
      <c r="DU195" s="1027"/>
      <c r="DV195" s="1027"/>
      <c r="DW195" s="1027"/>
      <c r="DX195" s="1027"/>
      <c r="DY195" s="1027"/>
    </row>
    <row r="196" spans="1:129" s="433" customFormat="1" ht="15">
      <c r="A196" s="265"/>
      <c r="B196" s="361">
        <v>6022099</v>
      </c>
      <c r="C196" s="13" t="s">
        <v>24</v>
      </c>
      <c r="D196" s="7" t="s">
        <v>11</v>
      </c>
      <c r="E196" s="105">
        <f>'Buxheti 2021'!E46</f>
        <v>300000</v>
      </c>
      <c r="F196" s="585"/>
      <c r="G196" s="152"/>
      <c r="H196" s="153"/>
      <c r="I196" s="1177"/>
      <c r="J196" s="604"/>
      <c r="K196" s="105"/>
      <c r="L196" s="151"/>
      <c r="M196" s="152"/>
      <c r="N196" s="153"/>
      <c r="O196" s="151"/>
      <c r="P196" s="154"/>
      <c r="Q196" s="105"/>
      <c r="R196" s="151"/>
      <c r="S196" s="152"/>
      <c r="T196" s="153"/>
      <c r="U196" s="154"/>
      <c r="V196" s="151"/>
      <c r="W196" s="153"/>
      <c r="X196" s="151"/>
      <c r="Y196" s="152"/>
      <c r="Z196" s="153"/>
      <c r="AA196" s="151"/>
      <c r="AB196" s="154"/>
      <c r="AC196" s="604"/>
      <c r="AD196" s="105"/>
      <c r="AE196" s="151"/>
      <c r="AF196" s="152"/>
      <c r="AG196" s="153"/>
      <c r="AH196" s="151"/>
      <c r="AI196" s="154"/>
      <c r="AJ196" s="105"/>
      <c r="AK196" s="105"/>
      <c r="AL196" s="105"/>
      <c r="AM196" s="152"/>
      <c r="AN196" s="153"/>
      <c r="AO196" s="153"/>
      <c r="AP196" s="153"/>
      <c r="AQ196" s="151">
        <f>F196</f>
        <v>0</v>
      </c>
      <c r="AR196" s="154"/>
      <c r="AS196" s="105"/>
      <c r="AT196" s="151"/>
      <c r="AU196" s="152"/>
      <c r="AV196" s="153"/>
      <c r="AW196" s="151"/>
      <c r="AX196" s="154"/>
      <c r="AY196" s="151"/>
      <c r="AZ196" s="151"/>
      <c r="BA196" s="152"/>
      <c r="BB196" s="153"/>
      <c r="BC196" s="151"/>
      <c r="BD196" s="425"/>
      <c r="BE196" s="413"/>
      <c r="BF196" s="413"/>
      <c r="BG196" s="413"/>
      <c r="BH196" s="413"/>
      <c r="BI196" s="413"/>
      <c r="BJ196" s="432"/>
      <c r="BK196" s="512"/>
      <c r="BM196" s="414"/>
      <c r="BN196" s="414"/>
      <c r="BO196" s="414"/>
      <c r="BP196" s="414"/>
      <c r="CB196" s="571"/>
      <c r="CC196" s="571"/>
      <c r="CD196" s="571"/>
      <c r="CE196" s="571"/>
      <c r="CF196" s="571"/>
      <c r="CG196" s="571"/>
      <c r="CH196" s="571"/>
      <c r="CI196" s="571"/>
      <c r="CJ196" s="571"/>
      <c r="CK196" s="571"/>
      <c r="CL196" s="571"/>
      <c r="CM196" s="571"/>
      <c r="CN196" s="571"/>
      <c r="CO196" s="571"/>
      <c r="CP196" s="571"/>
      <c r="CQ196" s="571"/>
      <c r="CR196" s="571"/>
      <c r="CS196" s="571"/>
      <c r="CT196" s="571"/>
      <c r="CU196" s="571"/>
      <c r="CV196" s="571"/>
      <c r="CW196" s="571"/>
      <c r="CX196" s="571"/>
      <c r="CY196" s="571"/>
      <c r="CZ196" s="571"/>
      <c r="DA196" s="571"/>
      <c r="DB196" s="571"/>
      <c r="DC196" s="571"/>
      <c r="DD196" s="571"/>
      <c r="DE196" s="571"/>
      <c r="DF196" s="571"/>
      <c r="DG196" s="571"/>
      <c r="DH196" s="571"/>
      <c r="DI196" s="571"/>
      <c r="DJ196" s="571"/>
      <c r="DK196" s="571"/>
      <c r="DL196" s="571"/>
      <c r="DM196" s="571"/>
      <c r="DN196" s="571"/>
      <c r="DO196" s="571"/>
      <c r="DP196" s="571"/>
      <c r="DQ196" s="571"/>
      <c r="DR196" s="571"/>
      <c r="DS196" s="571"/>
      <c r="DT196" s="571"/>
      <c r="DU196" s="571"/>
      <c r="DV196" s="571"/>
      <c r="DW196" s="571"/>
      <c r="DX196" s="571"/>
      <c r="DY196" s="571"/>
    </row>
    <row r="197" spans="1:129" s="433" customFormat="1" ht="15">
      <c r="A197" s="265"/>
      <c r="B197" s="359" t="s">
        <v>56</v>
      </c>
      <c r="C197" s="14" t="s">
        <v>57</v>
      </c>
      <c r="D197" s="25" t="s">
        <v>11</v>
      </c>
      <c r="E197" s="100">
        <f t="shared" ref="E197:G197" si="9">SUM(E198:E201)</f>
        <v>0</v>
      </c>
      <c r="F197" s="147">
        <f>F198+F199+F200+F201</f>
        <v>0</v>
      </c>
      <c r="G197" s="148">
        <f t="shared" si="9"/>
        <v>0</v>
      </c>
      <c r="H197" s="149"/>
      <c r="I197" s="1176"/>
      <c r="J197" s="609"/>
      <c r="K197" s="100"/>
      <c r="L197" s="147"/>
      <c r="M197" s="148"/>
      <c r="N197" s="149"/>
      <c r="O197" s="147"/>
      <c r="P197" s="150"/>
      <c r="Q197" s="100"/>
      <c r="R197" s="147"/>
      <c r="S197" s="148"/>
      <c r="T197" s="149"/>
      <c r="U197" s="150"/>
      <c r="V197" s="147"/>
      <c r="W197" s="149"/>
      <c r="X197" s="147"/>
      <c r="Y197" s="148"/>
      <c r="Z197" s="149"/>
      <c r="AA197" s="147"/>
      <c r="AB197" s="150"/>
      <c r="AC197" s="609"/>
      <c r="AD197" s="100"/>
      <c r="AE197" s="147"/>
      <c r="AF197" s="148"/>
      <c r="AG197" s="149"/>
      <c r="AH197" s="147"/>
      <c r="AI197" s="150"/>
      <c r="AJ197" s="150"/>
      <c r="AK197" s="150"/>
      <c r="AL197" s="150"/>
      <c r="AM197" s="150"/>
      <c r="AN197" s="150"/>
      <c r="AO197" s="150"/>
      <c r="AP197" s="150"/>
      <c r="AQ197" s="150"/>
      <c r="AR197" s="150"/>
      <c r="AS197" s="100"/>
      <c r="AT197" s="147"/>
      <c r="AU197" s="148"/>
      <c r="AV197" s="149"/>
      <c r="AW197" s="147"/>
      <c r="AX197" s="150"/>
      <c r="AY197" s="147"/>
      <c r="AZ197" s="147"/>
      <c r="BA197" s="148"/>
      <c r="BB197" s="149"/>
      <c r="BC197" s="147"/>
      <c r="BD197" s="426"/>
      <c r="BE197" s="129"/>
      <c r="BF197" s="129"/>
      <c r="BG197" s="129"/>
      <c r="BH197" s="129"/>
      <c r="BI197" s="129"/>
      <c r="BJ197" s="430"/>
      <c r="BK197" s="509"/>
      <c r="BM197" s="414"/>
      <c r="BN197" s="414"/>
      <c r="BO197" s="414"/>
      <c r="BP197" s="414"/>
      <c r="CB197" s="571"/>
      <c r="CC197" s="571"/>
      <c r="CD197" s="571"/>
      <c r="CE197" s="571"/>
      <c r="CF197" s="571"/>
      <c r="CG197" s="571"/>
      <c r="CH197" s="571"/>
      <c r="CI197" s="571"/>
      <c r="CJ197" s="571"/>
      <c r="CK197" s="571"/>
      <c r="CL197" s="571"/>
      <c r="CM197" s="571"/>
      <c r="CN197" s="571"/>
      <c r="CO197" s="571"/>
      <c r="CP197" s="571"/>
      <c r="CQ197" s="571"/>
      <c r="CR197" s="571"/>
      <c r="CS197" s="571"/>
      <c r="CT197" s="571"/>
      <c r="CU197" s="571"/>
      <c r="CV197" s="571"/>
      <c r="CW197" s="571"/>
      <c r="CX197" s="571"/>
      <c r="CY197" s="571"/>
      <c r="CZ197" s="571"/>
      <c r="DA197" s="571"/>
      <c r="DB197" s="571"/>
      <c r="DC197" s="571"/>
      <c r="DD197" s="571"/>
      <c r="DE197" s="571"/>
      <c r="DF197" s="571"/>
      <c r="DG197" s="571"/>
      <c r="DH197" s="571"/>
      <c r="DI197" s="571"/>
      <c r="DJ197" s="571"/>
      <c r="DK197" s="571"/>
      <c r="DL197" s="571"/>
      <c r="DM197" s="571"/>
      <c r="DN197" s="571"/>
      <c r="DO197" s="571"/>
      <c r="DP197" s="571"/>
      <c r="DQ197" s="571"/>
      <c r="DR197" s="571"/>
      <c r="DS197" s="571"/>
      <c r="DT197" s="571"/>
      <c r="DU197" s="571"/>
      <c r="DV197" s="571"/>
      <c r="DW197" s="571"/>
      <c r="DX197" s="571"/>
      <c r="DY197" s="571"/>
    </row>
    <row r="198" spans="1:129" s="433" customFormat="1" ht="15">
      <c r="A198" s="265"/>
      <c r="B198" s="361">
        <v>60231</v>
      </c>
      <c r="C198" s="15" t="s">
        <v>25</v>
      </c>
      <c r="D198" s="7" t="s">
        <v>11</v>
      </c>
      <c r="E198" s="105">
        <f>'Buxheti 2021'!E158</f>
        <v>0</v>
      </c>
      <c r="F198" s="157">
        <f t="shared" ref="F198:F201" si="10">SUM(E198)</f>
        <v>0</v>
      </c>
      <c r="G198" s="152"/>
      <c r="H198" s="158"/>
      <c r="I198" s="1177"/>
      <c r="J198" s="655"/>
      <c r="K198" s="105"/>
      <c r="L198" s="157"/>
      <c r="M198" s="152"/>
      <c r="N198" s="158"/>
      <c r="O198" s="151"/>
      <c r="P198" s="159"/>
      <c r="Q198" s="105"/>
      <c r="R198" s="157"/>
      <c r="S198" s="152"/>
      <c r="T198" s="158"/>
      <c r="U198" s="154"/>
      <c r="V198" s="157"/>
      <c r="W198" s="153"/>
      <c r="X198" s="157"/>
      <c r="Y198" s="152"/>
      <c r="Z198" s="158"/>
      <c r="AA198" s="151"/>
      <c r="AB198" s="159"/>
      <c r="AC198" s="655"/>
      <c r="AD198" s="105"/>
      <c r="AE198" s="157"/>
      <c r="AF198" s="152"/>
      <c r="AG198" s="158"/>
      <c r="AH198" s="151"/>
      <c r="AI198" s="159"/>
      <c r="AJ198" s="105"/>
      <c r="AK198" s="105"/>
      <c r="AL198" s="105"/>
      <c r="AM198" s="152"/>
      <c r="AN198" s="158"/>
      <c r="AO198" s="158"/>
      <c r="AP198" s="158"/>
      <c r="AQ198" s="151"/>
      <c r="AR198" s="159"/>
      <c r="AS198" s="105"/>
      <c r="AT198" s="157"/>
      <c r="AU198" s="152"/>
      <c r="AV198" s="158"/>
      <c r="AW198" s="151"/>
      <c r="AX198" s="159"/>
      <c r="AY198" s="157"/>
      <c r="AZ198" s="157"/>
      <c r="BA198" s="152"/>
      <c r="BB198" s="158"/>
      <c r="BC198" s="151"/>
      <c r="BD198" s="425"/>
      <c r="BE198" s="413"/>
      <c r="BF198" s="413"/>
      <c r="BG198" s="413"/>
      <c r="BH198" s="413"/>
      <c r="BI198" s="413"/>
      <c r="BJ198" s="432"/>
      <c r="BK198" s="512"/>
      <c r="BM198" s="414"/>
      <c r="BN198" s="414"/>
      <c r="BO198" s="414"/>
      <c r="BP198" s="414"/>
      <c r="CB198" s="571"/>
      <c r="CC198" s="571"/>
      <c r="CD198" s="571"/>
      <c r="CE198" s="571"/>
      <c r="CF198" s="571"/>
      <c r="CG198" s="571"/>
      <c r="CH198" s="571"/>
      <c r="CI198" s="571"/>
      <c r="CJ198" s="571"/>
      <c r="CK198" s="571"/>
      <c r="CL198" s="571"/>
      <c r="CM198" s="571"/>
      <c r="CN198" s="571"/>
      <c r="CO198" s="571"/>
      <c r="CP198" s="571"/>
      <c r="CQ198" s="571"/>
      <c r="CR198" s="571"/>
      <c r="CS198" s="571"/>
      <c r="CT198" s="571"/>
      <c r="CU198" s="571"/>
      <c r="CV198" s="571"/>
      <c r="CW198" s="571"/>
      <c r="CX198" s="571"/>
      <c r="CY198" s="571"/>
      <c r="CZ198" s="571"/>
      <c r="DA198" s="571"/>
      <c r="DB198" s="571"/>
      <c r="DC198" s="571"/>
      <c r="DD198" s="571"/>
      <c r="DE198" s="571"/>
      <c r="DF198" s="571"/>
      <c r="DG198" s="571"/>
      <c r="DH198" s="571"/>
      <c r="DI198" s="571"/>
      <c r="DJ198" s="571"/>
      <c r="DK198" s="571"/>
      <c r="DL198" s="571"/>
      <c r="DM198" s="571"/>
      <c r="DN198" s="571"/>
      <c r="DO198" s="571"/>
      <c r="DP198" s="571"/>
      <c r="DQ198" s="571"/>
      <c r="DR198" s="571"/>
      <c r="DS198" s="571"/>
      <c r="DT198" s="571"/>
      <c r="DU198" s="571"/>
      <c r="DV198" s="571"/>
      <c r="DW198" s="571"/>
      <c r="DX198" s="571"/>
      <c r="DY198" s="571"/>
    </row>
    <row r="199" spans="1:129" s="433" customFormat="1" ht="15">
      <c r="A199" s="265"/>
      <c r="B199" s="361">
        <v>60232</v>
      </c>
      <c r="C199" s="15" t="s">
        <v>26</v>
      </c>
      <c r="D199" s="7" t="s">
        <v>11</v>
      </c>
      <c r="E199" s="105"/>
      <c r="F199" s="157">
        <f t="shared" si="10"/>
        <v>0</v>
      </c>
      <c r="G199" s="152"/>
      <c r="H199" s="158"/>
      <c r="I199" s="1177"/>
      <c r="J199" s="655"/>
      <c r="K199" s="105"/>
      <c r="L199" s="157"/>
      <c r="M199" s="152"/>
      <c r="N199" s="158"/>
      <c r="O199" s="151"/>
      <c r="P199" s="159"/>
      <c r="Q199" s="105"/>
      <c r="R199" s="157"/>
      <c r="S199" s="152"/>
      <c r="T199" s="158"/>
      <c r="U199" s="154"/>
      <c r="V199" s="157"/>
      <c r="W199" s="153"/>
      <c r="X199" s="157"/>
      <c r="Y199" s="152"/>
      <c r="Z199" s="158"/>
      <c r="AA199" s="151"/>
      <c r="AB199" s="159"/>
      <c r="AC199" s="655"/>
      <c r="AD199" s="105"/>
      <c r="AE199" s="157"/>
      <c r="AF199" s="152"/>
      <c r="AG199" s="158"/>
      <c r="AH199" s="151"/>
      <c r="AI199" s="159"/>
      <c r="AJ199" s="105"/>
      <c r="AK199" s="153"/>
      <c r="AL199" s="157"/>
      <c r="AM199" s="152"/>
      <c r="AN199" s="158"/>
      <c r="AO199" s="158"/>
      <c r="AP199" s="158"/>
      <c r="AQ199" s="151"/>
      <c r="AR199" s="159"/>
      <c r="AS199" s="105"/>
      <c r="AT199" s="157"/>
      <c r="AU199" s="152"/>
      <c r="AV199" s="158"/>
      <c r="AW199" s="151"/>
      <c r="AX199" s="159"/>
      <c r="AY199" s="157"/>
      <c r="AZ199" s="157"/>
      <c r="BA199" s="152"/>
      <c r="BB199" s="158"/>
      <c r="BC199" s="151"/>
      <c r="BD199" s="425"/>
      <c r="BE199" s="413"/>
      <c r="BF199" s="413"/>
      <c r="BG199" s="413"/>
      <c r="BH199" s="413"/>
      <c r="BI199" s="413"/>
      <c r="BJ199" s="432"/>
      <c r="BK199" s="512"/>
      <c r="BM199" s="414"/>
      <c r="BN199" s="414"/>
      <c r="BO199" s="414"/>
      <c r="BP199" s="414"/>
      <c r="CB199" s="571"/>
      <c r="CC199" s="571"/>
      <c r="CD199" s="571"/>
      <c r="CE199" s="571"/>
      <c r="CF199" s="571"/>
      <c r="CG199" s="571"/>
      <c r="CH199" s="571"/>
      <c r="CI199" s="571"/>
      <c r="CJ199" s="571"/>
      <c r="CK199" s="571"/>
      <c r="CL199" s="571"/>
      <c r="CM199" s="571"/>
      <c r="CN199" s="571"/>
      <c r="CO199" s="571"/>
      <c r="CP199" s="571"/>
      <c r="CQ199" s="571"/>
      <c r="CR199" s="571"/>
      <c r="CS199" s="571"/>
      <c r="CT199" s="571"/>
      <c r="CU199" s="571"/>
      <c r="CV199" s="571"/>
      <c r="CW199" s="571"/>
      <c r="CX199" s="571"/>
      <c r="CY199" s="571"/>
      <c r="CZ199" s="571"/>
      <c r="DA199" s="571"/>
      <c r="DB199" s="571"/>
      <c r="DC199" s="571"/>
      <c r="DD199" s="571"/>
      <c r="DE199" s="571"/>
      <c r="DF199" s="571"/>
      <c r="DG199" s="571"/>
      <c r="DH199" s="571"/>
      <c r="DI199" s="571"/>
      <c r="DJ199" s="571"/>
      <c r="DK199" s="571"/>
      <c r="DL199" s="571"/>
      <c r="DM199" s="571"/>
      <c r="DN199" s="571"/>
      <c r="DO199" s="571"/>
      <c r="DP199" s="571"/>
      <c r="DQ199" s="571"/>
      <c r="DR199" s="571"/>
      <c r="DS199" s="571"/>
      <c r="DT199" s="571"/>
      <c r="DU199" s="571"/>
      <c r="DV199" s="571"/>
      <c r="DW199" s="571"/>
      <c r="DX199" s="571"/>
      <c r="DY199" s="571"/>
    </row>
    <row r="200" spans="1:129" s="435" customFormat="1" ht="15">
      <c r="A200" s="369"/>
      <c r="B200" s="361">
        <v>60233</v>
      </c>
      <c r="C200" s="15" t="s">
        <v>27</v>
      </c>
      <c r="D200" s="7" t="s">
        <v>11</v>
      </c>
      <c r="E200" s="105"/>
      <c r="F200" s="157">
        <f t="shared" si="10"/>
        <v>0</v>
      </c>
      <c r="G200" s="152"/>
      <c r="H200" s="158"/>
      <c r="I200" s="1177"/>
      <c r="J200" s="655"/>
      <c r="K200" s="105"/>
      <c r="L200" s="157"/>
      <c r="M200" s="152"/>
      <c r="N200" s="158"/>
      <c r="O200" s="151"/>
      <c r="P200" s="159"/>
      <c r="Q200" s="105"/>
      <c r="R200" s="157"/>
      <c r="S200" s="152"/>
      <c r="T200" s="158"/>
      <c r="U200" s="154"/>
      <c r="V200" s="157"/>
      <c r="W200" s="153"/>
      <c r="X200" s="157"/>
      <c r="Y200" s="152"/>
      <c r="Z200" s="158"/>
      <c r="AA200" s="151"/>
      <c r="AB200" s="159"/>
      <c r="AC200" s="655"/>
      <c r="AD200" s="105"/>
      <c r="AE200" s="157"/>
      <c r="AF200" s="152"/>
      <c r="AG200" s="158"/>
      <c r="AH200" s="151"/>
      <c r="AI200" s="159"/>
      <c r="AJ200" s="105"/>
      <c r="AK200" s="153"/>
      <c r="AL200" s="157"/>
      <c r="AM200" s="152"/>
      <c r="AN200" s="158"/>
      <c r="AO200" s="158"/>
      <c r="AP200" s="158"/>
      <c r="AQ200" s="151"/>
      <c r="AR200" s="159"/>
      <c r="AS200" s="105"/>
      <c r="AT200" s="157"/>
      <c r="AU200" s="152"/>
      <c r="AV200" s="158"/>
      <c r="AW200" s="151"/>
      <c r="AX200" s="159"/>
      <c r="AY200" s="157"/>
      <c r="AZ200" s="157"/>
      <c r="BA200" s="152"/>
      <c r="BB200" s="158"/>
      <c r="BC200" s="151"/>
      <c r="BD200" s="412"/>
      <c r="BE200" s="413"/>
      <c r="BF200" s="413"/>
      <c r="BG200" s="413"/>
      <c r="BH200" s="413"/>
      <c r="BI200" s="413"/>
      <c r="BJ200" s="432"/>
      <c r="BK200" s="512"/>
      <c r="BM200" s="414"/>
      <c r="BN200" s="414"/>
      <c r="BO200" s="414"/>
      <c r="BP200" s="414"/>
      <c r="CB200" s="1027"/>
      <c r="CC200" s="1027"/>
      <c r="CD200" s="1027"/>
      <c r="CE200" s="1027"/>
      <c r="CF200" s="1027"/>
      <c r="CG200" s="1027"/>
      <c r="CH200" s="1027"/>
      <c r="CI200" s="1027"/>
      <c r="CJ200" s="1027"/>
      <c r="CK200" s="1027"/>
      <c r="CL200" s="1027"/>
      <c r="CM200" s="1027"/>
      <c r="CN200" s="1027"/>
      <c r="CO200" s="1027"/>
      <c r="CP200" s="1027"/>
      <c r="CQ200" s="1027"/>
      <c r="CR200" s="1027"/>
      <c r="CS200" s="1027"/>
      <c r="CT200" s="1027"/>
      <c r="CU200" s="1027"/>
      <c r="CV200" s="1027"/>
      <c r="CW200" s="1027"/>
      <c r="CX200" s="1027"/>
      <c r="CY200" s="1027"/>
      <c r="CZ200" s="1027"/>
      <c r="DA200" s="1027"/>
      <c r="DB200" s="1027"/>
      <c r="DC200" s="1027"/>
      <c r="DD200" s="1027"/>
      <c r="DE200" s="1027"/>
      <c r="DF200" s="1027"/>
      <c r="DG200" s="1027"/>
      <c r="DH200" s="1027"/>
      <c r="DI200" s="1027"/>
      <c r="DJ200" s="1027"/>
      <c r="DK200" s="1027"/>
      <c r="DL200" s="1027"/>
      <c r="DM200" s="1027"/>
      <c r="DN200" s="1027"/>
      <c r="DO200" s="1027"/>
      <c r="DP200" s="1027"/>
      <c r="DQ200" s="1027"/>
      <c r="DR200" s="1027"/>
      <c r="DS200" s="1027"/>
      <c r="DT200" s="1027"/>
      <c r="DU200" s="1027"/>
      <c r="DV200" s="1027"/>
      <c r="DW200" s="1027"/>
      <c r="DX200" s="1027"/>
      <c r="DY200" s="1027"/>
    </row>
    <row r="201" spans="1:129" s="433" customFormat="1" ht="15">
      <c r="A201" s="265"/>
      <c r="B201" s="361">
        <v>60239</v>
      </c>
      <c r="C201" s="15" t="s">
        <v>28</v>
      </c>
      <c r="D201" s="7" t="s">
        <v>11</v>
      </c>
      <c r="E201" s="105">
        <f>'Buxheti 2021'!E161</f>
        <v>0</v>
      </c>
      <c r="F201" s="157">
        <f t="shared" si="10"/>
        <v>0</v>
      </c>
      <c r="G201" s="152"/>
      <c r="H201" s="158"/>
      <c r="I201" s="1177"/>
      <c r="J201" s="655"/>
      <c r="K201" s="105"/>
      <c r="L201" s="157"/>
      <c r="M201" s="152"/>
      <c r="N201" s="158"/>
      <c r="O201" s="151"/>
      <c r="P201" s="159"/>
      <c r="Q201" s="105"/>
      <c r="R201" s="157"/>
      <c r="S201" s="152"/>
      <c r="T201" s="158"/>
      <c r="U201" s="154"/>
      <c r="V201" s="157"/>
      <c r="W201" s="153"/>
      <c r="X201" s="157"/>
      <c r="Y201" s="152"/>
      <c r="Z201" s="158"/>
      <c r="AA201" s="151"/>
      <c r="AB201" s="159"/>
      <c r="AC201" s="655"/>
      <c r="AD201" s="105"/>
      <c r="AE201" s="157"/>
      <c r="AF201" s="152"/>
      <c r="AG201" s="158"/>
      <c r="AH201" s="151"/>
      <c r="AI201" s="159"/>
      <c r="AJ201" s="105"/>
      <c r="AK201" s="153"/>
      <c r="AL201" s="157"/>
      <c r="AM201" s="152"/>
      <c r="AN201" s="158"/>
      <c r="AO201" s="158"/>
      <c r="AP201" s="158"/>
      <c r="AQ201" s="151"/>
      <c r="AR201" s="159"/>
      <c r="AS201" s="105"/>
      <c r="AT201" s="157"/>
      <c r="AU201" s="152"/>
      <c r="AV201" s="158"/>
      <c r="AW201" s="151"/>
      <c r="AX201" s="159"/>
      <c r="AY201" s="157"/>
      <c r="AZ201" s="157"/>
      <c r="BA201" s="152"/>
      <c r="BB201" s="158"/>
      <c r="BC201" s="151"/>
      <c r="BD201" s="415"/>
      <c r="BE201" s="413"/>
      <c r="BF201" s="413"/>
      <c r="BG201" s="413"/>
      <c r="BH201" s="413"/>
      <c r="BI201" s="413"/>
      <c r="BJ201" s="432"/>
      <c r="BK201" s="512"/>
      <c r="BM201" s="414"/>
      <c r="BN201" s="414"/>
      <c r="BO201" s="414"/>
      <c r="BP201" s="414"/>
      <c r="CB201" s="571"/>
      <c r="CC201" s="571"/>
      <c r="CD201" s="571"/>
      <c r="CE201" s="571"/>
      <c r="CF201" s="571"/>
      <c r="CG201" s="571"/>
      <c r="CH201" s="571"/>
      <c r="CI201" s="571"/>
      <c r="CJ201" s="571"/>
      <c r="CK201" s="571"/>
      <c r="CL201" s="571"/>
      <c r="CM201" s="571"/>
      <c r="CN201" s="571"/>
      <c r="CO201" s="571"/>
      <c r="CP201" s="571"/>
      <c r="CQ201" s="571"/>
      <c r="CR201" s="571"/>
      <c r="CS201" s="571"/>
      <c r="CT201" s="571"/>
      <c r="CU201" s="571"/>
      <c r="CV201" s="571"/>
      <c r="CW201" s="571"/>
      <c r="CX201" s="571"/>
      <c r="CY201" s="571"/>
      <c r="CZ201" s="571"/>
      <c r="DA201" s="571"/>
      <c r="DB201" s="571"/>
      <c r="DC201" s="571"/>
      <c r="DD201" s="571"/>
      <c r="DE201" s="571"/>
      <c r="DF201" s="571"/>
      <c r="DG201" s="571"/>
      <c r="DH201" s="571"/>
      <c r="DI201" s="571"/>
      <c r="DJ201" s="571"/>
      <c r="DK201" s="571"/>
      <c r="DL201" s="571"/>
      <c r="DM201" s="571"/>
      <c r="DN201" s="571"/>
      <c r="DO201" s="571"/>
      <c r="DP201" s="571"/>
      <c r="DQ201" s="571"/>
      <c r="DR201" s="571"/>
      <c r="DS201" s="571"/>
      <c r="DT201" s="571"/>
      <c r="DU201" s="571"/>
      <c r="DV201" s="571"/>
      <c r="DW201" s="571"/>
      <c r="DX201" s="571"/>
      <c r="DY201" s="571"/>
    </row>
    <row r="202" spans="1:129" s="433" customFormat="1" ht="15">
      <c r="A202" s="265"/>
      <c r="B202" s="359" t="s">
        <v>91</v>
      </c>
      <c r="C202" s="14" t="s">
        <v>92</v>
      </c>
      <c r="D202" s="25" t="s">
        <v>11</v>
      </c>
      <c r="E202" s="100">
        <f>SUM(E203:E213)</f>
        <v>2000000</v>
      </c>
      <c r="F202" s="147">
        <f>F203+F204+F205+F206+F207+F208+F209+F210+F211+F212+F213</f>
        <v>10500</v>
      </c>
      <c r="G202" s="148">
        <f t="shared" ref="G202" si="11">SUM(G212:G213)</f>
        <v>0</v>
      </c>
      <c r="H202" s="149"/>
      <c r="I202" s="1176"/>
      <c r="J202" s="609"/>
      <c r="K202" s="100"/>
      <c r="L202" s="147"/>
      <c r="M202" s="148"/>
      <c r="N202" s="149"/>
      <c r="O202" s="147"/>
      <c r="P202" s="150"/>
      <c r="Q202" s="100"/>
      <c r="R202" s="147"/>
      <c r="S202" s="148"/>
      <c r="T202" s="149"/>
      <c r="U202" s="150"/>
      <c r="V202" s="147"/>
      <c r="W202" s="149"/>
      <c r="X202" s="147"/>
      <c r="Y202" s="148"/>
      <c r="Z202" s="149"/>
      <c r="AA202" s="147"/>
      <c r="AB202" s="150"/>
      <c r="AC202" s="609"/>
      <c r="AD202" s="100"/>
      <c r="AE202" s="147"/>
      <c r="AF202" s="148"/>
      <c r="AG202" s="149"/>
      <c r="AH202" s="147"/>
      <c r="AI202" s="147"/>
      <c r="AJ202" s="147"/>
      <c r="AK202" s="147"/>
      <c r="AL202" s="147"/>
      <c r="AM202" s="147"/>
      <c r="AN202" s="147"/>
      <c r="AO202" s="147"/>
      <c r="AP202" s="150"/>
      <c r="AQ202" s="150"/>
      <c r="AR202" s="150"/>
      <c r="AS202" s="100"/>
      <c r="AT202" s="147"/>
      <c r="AU202" s="148"/>
      <c r="AV202" s="149"/>
      <c r="AW202" s="147"/>
      <c r="AX202" s="150"/>
      <c r="AY202" s="147"/>
      <c r="AZ202" s="147"/>
      <c r="BA202" s="148"/>
      <c r="BB202" s="149"/>
      <c r="BC202" s="147"/>
      <c r="BD202" s="419"/>
      <c r="BE202" s="129"/>
      <c r="BF202" s="129"/>
      <c r="BG202" s="129"/>
      <c r="BH202" s="129"/>
      <c r="BI202" s="129"/>
      <c r="BJ202" s="430"/>
      <c r="BK202" s="509"/>
      <c r="BM202" s="414"/>
      <c r="BN202" s="414"/>
      <c r="BO202" s="414"/>
      <c r="BP202" s="414"/>
      <c r="CB202" s="571"/>
      <c r="CC202" s="571"/>
      <c r="CD202" s="571"/>
      <c r="CE202" s="571"/>
      <c r="CF202" s="571"/>
      <c r="CG202" s="571"/>
      <c r="CH202" s="571"/>
      <c r="CI202" s="571"/>
      <c r="CJ202" s="571"/>
      <c r="CK202" s="571"/>
      <c r="CL202" s="571"/>
      <c r="CM202" s="571"/>
      <c r="CN202" s="571"/>
      <c r="CO202" s="571"/>
      <c r="CP202" s="571"/>
      <c r="CQ202" s="571"/>
      <c r="CR202" s="571"/>
      <c r="CS202" s="571"/>
      <c r="CT202" s="571"/>
      <c r="CU202" s="571"/>
      <c r="CV202" s="571"/>
      <c r="CW202" s="571"/>
      <c r="CX202" s="571"/>
      <c r="CY202" s="571"/>
      <c r="CZ202" s="571"/>
      <c r="DA202" s="571"/>
      <c r="DB202" s="571"/>
      <c r="DC202" s="571"/>
      <c r="DD202" s="571"/>
      <c r="DE202" s="571"/>
      <c r="DF202" s="571"/>
      <c r="DG202" s="571"/>
      <c r="DH202" s="571"/>
      <c r="DI202" s="571"/>
      <c r="DJ202" s="571"/>
      <c r="DK202" s="571"/>
      <c r="DL202" s="571"/>
      <c r="DM202" s="571"/>
      <c r="DN202" s="571"/>
      <c r="DO202" s="571"/>
      <c r="DP202" s="571"/>
      <c r="DQ202" s="571"/>
      <c r="DR202" s="571"/>
      <c r="DS202" s="571"/>
      <c r="DT202" s="571"/>
      <c r="DU202" s="571"/>
      <c r="DV202" s="571"/>
      <c r="DW202" s="571"/>
      <c r="DX202" s="571"/>
      <c r="DY202" s="571"/>
    </row>
    <row r="203" spans="1:129" s="764" customFormat="1" ht="15">
      <c r="A203" s="849"/>
      <c r="B203" s="850">
        <v>60240</v>
      </c>
      <c r="C203" s="756" t="s">
        <v>29</v>
      </c>
      <c r="D203" s="851" t="s">
        <v>11</v>
      </c>
      <c r="E203" s="863">
        <f>'Buxheti 2021'!E54</f>
        <v>2000000</v>
      </c>
      <c r="F203" s="700">
        <v>7000</v>
      </c>
      <c r="G203" s="852"/>
      <c r="H203" s="759"/>
      <c r="I203" s="1176"/>
      <c r="J203" s="855"/>
      <c r="K203" s="853"/>
      <c r="L203" s="549"/>
      <c r="M203" s="852"/>
      <c r="N203" s="854"/>
      <c r="O203" s="549"/>
      <c r="P203" s="760"/>
      <c r="Q203" s="853"/>
      <c r="R203" s="549"/>
      <c r="S203" s="852"/>
      <c r="T203" s="854"/>
      <c r="U203" s="760"/>
      <c r="V203" s="549"/>
      <c r="W203" s="854"/>
      <c r="X203" s="549"/>
      <c r="Y203" s="852"/>
      <c r="Z203" s="854"/>
      <c r="AA203" s="549"/>
      <c r="AB203" s="760"/>
      <c r="AC203" s="855"/>
      <c r="AD203" s="700">
        <f>F203</f>
        <v>7000</v>
      </c>
      <c r="AE203" s="549"/>
      <c r="AF203" s="852"/>
      <c r="AG203" s="854"/>
      <c r="AH203" s="549"/>
      <c r="AI203" s="549"/>
      <c r="AJ203" s="549"/>
      <c r="AK203" s="549"/>
      <c r="AL203" s="549"/>
      <c r="AM203" s="549"/>
      <c r="AN203" s="549"/>
      <c r="AO203" s="549"/>
      <c r="AP203" s="760"/>
      <c r="AQ203" s="760"/>
      <c r="AR203" s="760"/>
      <c r="AS203" s="853"/>
      <c r="AT203" s="549"/>
      <c r="AU203" s="852"/>
      <c r="AV203" s="854"/>
      <c r="AW203" s="549"/>
      <c r="AX203" s="760"/>
      <c r="AY203" s="549"/>
      <c r="AZ203" s="549"/>
      <c r="BA203" s="852"/>
      <c r="BB203" s="854"/>
      <c r="BC203" s="549"/>
      <c r="BD203" s="758"/>
      <c r="BE203" s="128"/>
      <c r="BF203" s="128"/>
      <c r="BG203" s="128"/>
      <c r="BH203" s="128"/>
      <c r="BI203" s="128"/>
      <c r="BJ203" s="421"/>
      <c r="BK203" s="510"/>
      <c r="BM203" s="762"/>
      <c r="BN203" s="762"/>
      <c r="BO203" s="762"/>
      <c r="BP203" s="762"/>
      <c r="CB203" s="748"/>
      <c r="CC203" s="748"/>
      <c r="CD203" s="748"/>
      <c r="CE203" s="748"/>
      <c r="CF203" s="748"/>
      <c r="CG203" s="748"/>
      <c r="CH203" s="748"/>
      <c r="CI203" s="748"/>
      <c r="CJ203" s="748"/>
      <c r="CK203" s="748"/>
      <c r="CL203" s="748"/>
      <c r="CM203" s="748"/>
      <c r="CN203" s="748"/>
      <c r="CO203" s="748"/>
      <c r="CP203" s="748"/>
      <c r="CQ203" s="748"/>
      <c r="CR203" s="748"/>
      <c r="CS203" s="748"/>
      <c r="CT203" s="748"/>
      <c r="CU203" s="748"/>
      <c r="CV203" s="748"/>
      <c r="CW203" s="748"/>
      <c r="CX203" s="748"/>
      <c r="CY203" s="748"/>
      <c r="CZ203" s="748"/>
      <c r="DA203" s="748"/>
      <c r="DB203" s="748"/>
      <c r="DC203" s="748"/>
      <c r="DD203" s="748"/>
      <c r="DE203" s="748"/>
      <c r="DF203" s="748"/>
      <c r="DG203" s="748"/>
      <c r="DH203" s="748"/>
      <c r="DI203" s="748"/>
      <c r="DJ203" s="748"/>
      <c r="DK203" s="748"/>
      <c r="DL203" s="748"/>
      <c r="DM203" s="748"/>
      <c r="DN203" s="748"/>
      <c r="DO203" s="748"/>
      <c r="DP203" s="748"/>
      <c r="DQ203" s="748"/>
      <c r="DR203" s="748"/>
      <c r="DS203" s="748"/>
      <c r="DT203" s="748"/>
      <c r="DU203" s="748"/>
      <c r="DV203" s="748"/>
      <c r="DW203" s="748"/>
      <c r="DX203" s="748"/>
      <c r="DY203" s="748"/>
    </row>
    <row r="204" spans="1:129" s="764" customFormat="1" ht="15">
      <c r="A204" s="748"/>
      <c r="B204" s="850">
        <v>60240</v>
      </c>
      <c r="C204" s="756" t="s">
        <v>29</v>
      </c>
      <c r="D204" s="851" t="s">
        <v>11</v>
      </c>
      <c r="E204" s="853"/>
      <c r="F204" s="548">
        <v>2000</v>
      </c>
      <c r="G204" s="852"/>
      <c r="H204" s="542"/>
      <c r="I204" s="1176"/>
      <c r="J204" s="855"/>
      <c r="K204" s="853"/>
      <c r="L204" s="549"/>
      <c r="M204" s="852"/>
      <c r="N204" s="854"/>
      <c r="O204" s="549"/>
      <c r="P204" s="760"/>
      <c r="Q204" s="853"/>
      <c r="R204" s="549"/>
      <c r="S204" s="852"/>
      <c r="T204" s="854"/>
      <c r="U204" s="760"/>
      <c r="V204" s="549"/>
      <c r="W204" s="854"/>
      <c r="X204" s="549"/>
      <c r="Y204" s="852"/>
      <c r="Z204" s="854"/>
      <c r="AA204" s="549"/>
      <c r="AB204" s="760"/>
      <c r="AC204" s="855"/>
      <c r="AD204" s="853">
        <f>F204</f>
        <v>2000</v>
      </c>
      <c r="AE204" s="549"/>
      <c r="AF204" s="852"/>
      <c r="AG204" s="854"/>
      <c r="AH204" s="549"/>
      <c r="AI204" s="549"/>
      <c r="AJ204" s="549"/>
      <c r="AK204" s="549"/>
      <c r="AL204" s="549"/>
      <c r="AM204" s="549"/>
      <c r="AN204" s="549"/>
      <c r="AO204" s="549"/>
      <c r="AP204" s="760"/>
      <c r="AQ204" s="760"/>
      <c r="AR204" s="760"/>
      <c r="AS204" s="853"/>
      <c r="AT204" s="549"/>
      <c r="AU204" s="852"/>
      <c r="AV204" s="854"/>
      <c r="AW204" s="549"/>
      <c r="AX204" s="760"/>
      <c r="AY204" s="549"/>
      <c r="AZ204" s="549"/>
      <c r="BA204" s="852"/>
      <c r="BB204" s="854"/>
      <c r="BC204" s="549"/>
      <c r="BD204" s="758"/>
      <c r="BE204" s="128"/>
      <c r="BF204" s="128"/>
      <c r="BG204" s="128"/>
      <c r="BH204" s="128"/>
      <c r="BI204" s="128"/>
      <c r="BJ204" s="421"/>
      <c r="BK204" s="510"/>
      <c r="BM204" s="762"/>
      <c r="BN204" s="762"/>
      <c r="BO204" s="762"/>
      <c r="BP204" s="762"/>
      <c r="CB204" s="748"/>
      <c r="CC204" s="748"/>
      <c r="CD204" s="748"/>
      <c r="CE204" s="748"/>
      <c r="CF204" s="748"/>
      <c r="CG204" s="748"/>
      <c r="CH204" s="748"/>
      <c r="CI204" s="748"/>
      <c r="CJ204" s="748"/>
      <c r="CK204" s="748"/>
      <c r="CL204" s="748"/>
      <c r="CM204" s="748"/>
      <c r="CN204" s="748"/>
      <c r="CO204" s="748"/>
      <c r="CP204" s="748"/>
      <c r="CQ204" s="748"/>
      <c r="CR204" s="748"/>
      <c r="CS204" s="748"/>
      <c r="CT204" s="748"/>
      <c r="CU204" s="748"/>
      <c r="CV204" s="748"/>
      <c r="CW204" s="748"/>
      <c r="CX204" s="748"/>
      <c r="CY204" s="748"/>
      <c r="CZ204" s="748"/>
      <c r="DA204" s="748"/>
      <c r="DB204" s="748"/>
      <c r="DC204" s="748"/>
      <c r="DD204" s="748"/>
      <c r="DE204" s="748"/>
      <c r="DF204" s="748"/>
      <c r="DG204" s="748"/>
      <c r="DH204" s="748"/>
      <c r="DI204" s="748"/>
      <c r="DJ204" s="748"/>
      <c r="DK204" s="748"/>
      <c r="DL204" s="748"/>
      <c r="DM204" s="748"/>
      <c r="DN204" s="748"/>
      <c r="DO204" s="748"/>
      <c r="DP204" s="748"/>
      <c r="DQ204" s="748"/>
      <c r="DR204" s="748"/>
      <c r="DS204" s="748"/>
      <c r="DT204" s="748"/>
      <c r="DU204" s="748"/>
      <c r="DV204" s="748"/>
      <c r="DW204" s="748"/>
      <c r="DX204" s="748"/>
      <c r="DY204" s="748"/>
    </row>
    <row r="205" spans="1:129" s="764" customFormat="1" ht="15">
      <c r="A205" s="748"/>
      <c r="B205" s="850">
        <v>60240</v>
      </c>
      <c r="C205" s="756" t="s">
        <v>29</v>
      </c>
      <c r="D205" s="851" t="s">
        <v>11</v>
      </c>
      <c r="E205" s="853"/>
      <c r="F205" s="548">
        <v>500</v>
      </c>
      <c r="G205" s="852"/>
      <c r="H205" s="542"/>
      <c r="I205" s="1176"/>
      <c r="J205" s="855"/>
      <c r="K205" s="853"/>
      <c r="L205" s="549"/>
      <c r="M205" s="852"/>
      <c r="N205" s="854"/>
      <c r="O205" s="549"/>
      <c r="P205" s="760"/>
      <c r="Q205" s="853"/>
      <c r="R205" s="549"/>
      <c r="S205" s="852"/>
      <c r="T205" s="854"/>
      <c r="U205" s="760"/>
      <c r="V205" s="549"/>
      <c r="W205" s="854"/>
      <c r="X205" s="549"/>
      <c r="Y205" s="852"/>
      <c r="Z205" s="854"/>
      <c r="AA205" s="549"/>
      <c r="AB205" s="760"/>
      <c r="AC205" s="855"/>
      <c r="AD205" s="853">
        <f>F205</f>
        <v>500</v>
      </c>
      <c r="AE205" s="549"/>
      <c r="AF205" s="852"/>
      <c r="AG205" s="854"/>
      <c r="AH205" s="549"/>
      <c r="AI205" s="549"/>
      <c r="AJ205" s="549"/>
      <c r="AK205" s="549"/>
      <c r="AL205" s="549"/>
      <c r="AM205" s="549"/>
      <c r="AN205" s="549"/>
      <c r="AO205" s="549"/>
      <c r="AP205" s="760"/>
      <c r="AQ205" s="760"/>
      <c r="AR205" s="760"/>
      <c r="AS205" s="853"/>
      <c r="AT205" s="549"/>
      <c r="AU205" s="852"/>
      <c r="AV205" s="854"/>
      <c r="AW205" s="549"/>
      <c r="AX205" s="760"/>
      <c r="AY205" s="549"/>
      <c r="AZ205" s="549"/>
      <c r="BA205" s="852"/>
      <c r="BB205" s="854"/>
      <c r="BC205" s="549"/>
      <c r="BD205" s="758"/>
      <c r="BE205" s="128"/>
      <c r="BF205" s="128"/>
      <c r="BG205" s="128"/>
      <c r="BH205" s="128"/>
      <c r="BI205" s="128"/>
      <c r="BJ205" s="421"/>
      <c r="BK205" s="510"/>
      <c r="BM205" s="762"/>
      <c r="BN205" s="762"/>
      <c r="BO205" s="762"/>
      <c r="BP205" s="762"/>
      <c r="CB205" s="748"/>
      <c r="CC205" s="748"/>
      <c r="CD205" s="748"/>
      <c r="CE205" s="748"/>
      <c r="CF205" s="748"/>
      <c r="CG205" s="748"/>
      <c r="CH205" s="748"/>
      <c r="CI205" s="748"/>
      <c r="CJ205" s="748"/>
      <c r="CK205" s="748"/>
      <c r="CL205" s="748"/>
      <c r="CM205" s="748"/>
      <c r="CN205" s="748"/>
      <c r="CO205" s="748"/>
      <c r="CP205" s="748"/>
      <c r="CQ205" s="748"/>
      <c r="CR205" s="748"/>
      <c r="CS205" s="748"/>
      <c r="CT205" s="748"/>
      <c r="CU205" s="748"/>
      <c r="CV205" s="748"/>
      <c r="CW205" s="748"/>
      <c r="CX205" s="748"/>
      <c r="CY205" s="748"/>
      <c r="CZ205" s="748"/>
      <c r="DA205" s="748"/>
      <c r="DB205" s="748"/>
      <c r="DC205" s="748"/>
      <c r="DD205" s="748"/>
      <c r="DE205" s="748"/>
      <c r="DF205" s="748"/>
      <c r="DG205" s="748"/>
      <c r="DH205" s="748"/>
      <c r="DI205" s="748"/>
      <c r="DJ205" s="748"/>
      <c r="DK205" s="748"/>
      <c r="DL205" s="748"/>
      <c r="DM205" s="748"/>
      <c r="DN205" s="748"/>
      <c r="DO205" s="748"/>
      <c r="DP205" s="748"/>
      <c r="DQ205" s="748"/>
      <c r="DR205" s="748"/>
      <c r="DS205" s="748"/>
      <c r="DT205" s="748"/>
      <c r="DU205" s="748"/>
      <c r="DV205" s="748"/>
      <c r="DW205" s="748"/>
      <c r="DX205" s="748"/>
      <c r="DY205" s="748"/>
    </row>
    <row r="206" spans="1:129" s="764" customFormat="1" ht="15">
      <c r="A206" s="748"/>
      <c r="B206" s="850">
        <v>60240</v>
      </c>
      <c r="C206" s="756" t="s">
        <v>29</v>
      </c>
      <c r="D206" s="851" t="s">
        <v>11</v>
      </c>
      <c r="E206" s="853"/>
      <c r="F206" s="548">
        <v>500</v>
      </c>
      <c r="G206" s="857"/>
      <c r="H206" s="542"/>
      <c r="I206" s="1176"/>
      <c r="J206" s="855"/>
      <c r="K206" s="853"/>
      <c r="L206" s="549"/>
      <c r="M206" s="852"/>
      <c r="N206" s="854"/>
      <c r="O206" s="549"/>
      <c r="P206" s="760"/>
      <c r="Q206" s="853"/>
      <c r="R206" s="549"/>
      <c r="S206" s="852"/>
      <c r="T206" s="854"/>
      <c r="U206" s="760"/>
      <c r="V206" s="549"/>
      <c r="W206" s="854"/>
      <c r="X206" s="549"/>
      <c r="Y206" s="852"/>
      <c r="Z206" s="854"/>
      <c r="AA206" s="549"/>
      <c r="AB206" s="760"/>
      <c r="AC206" s="855"/>
      <c r="AD206" s="853">
        <f>F206</f>
        <v>500</v>
      </c>
      <c r="AE206" s="549"/>
      <c r="AF206" s="852"/>
      <c r="AG206" s="854"/>
      <c r="AH206" s="549"/>
      <c r="AI206" s="549"/>
      <c r="AJ206" s="549"/>
      <c r="AK206" s="549"/>
      <c r="AL206" s="549"/>
      <c r="AM206" s="549"/>
      <c r="AN206" s="549"/>
      <c r="AO206" s="549"/>
      <c r="AP206" s="760"/>
      <c r="AQ206" s="760"/>
      <c r="AR206" s="760"/>
      <c r="AS206" s="853"/>
      <c r="AT206" s="549"/>
      <c r="AU206" s="852"/>
      <c r="AV206" s="854"/>
      <c r="AW206" s="549"/>
      <c r="AX206" s="760"/>
      <c r="AY206" s="549"/>
      <c r="AZ206" s="549"/>
      <c r="BA206" s="852"/>
      <c r="BB206" s="854"/>
      <c r="BC206" s="549"/>
      <c r="BD206" s="758"/>
      <c r="BE206" s="128"/>
      <c r="BF206" s="128"/>
      <c r="BG206" s="128"/>
      <c r="BH206" s="128"/>
      <c r="BI206" s="128"/>
      <c r="BJ206" s="421"/>
      <c r="BK206" s="510"/>
      <c r="BM206" s="762"/>
      <c r="BN206" s="762"/>
      <c r="BO206" s="762"/>
      <c r="BP206" s="762"/>
      <c r="CB206" s="748"/>
      <c r="CC206" s="748"/>
      <c r="CD206" s="748"/>
      <c r="CE206" s="748"/>
      <c r="CF206" s="748"/>
      <c r="CG206" s="748"/>
      <c r="CH206" s="748"/>
      <c r="CI206" s="748"/>
      <c r="CJ206" s="748"/>
      <c r="CK206" s="748"/>
      <c r="CL206" s="748"/>
      <c r="CM206" s="748"/>
      <c r="CN206" s="748"/>
      <c r="CO206" s="748"/>
      <c r="CP206" s="748"/>
      <c r="CQ206" s="748"/>
      <c r="CR206" s="748"/>
      <c r="CS206" s="748"/>
      <c r="CT206" s="748"/>
      <c r="CU206" s="748"/>
      <c r="CV206" s="748"/>
      <c r="CW206" s="748"/>
      <c r="CX206" s="748"/>
      <c r="CY206" s="748"/>
      <c r="CZ206" s="748"/>
      <c r="DA206" s="748"/>
      <c r="DB206" s="748"/>
      <c r="DC206" s="748"/>
      <c r="DD206" s="748"/>
      <c r="DE206" s="748"/>
      <c r="DF206" s="748"/>
      <c r="DG206" s="748"/>
      <c r="DH206" s="748"/>
      <c r="DI206" s="748"/>
      <c r="DJ206" s="748"/>
      <c r="DK206" s="748"/>
      <c r="DL206" s="748"/>
      <c r="DM206" s="748"/>
      <c r="DN206" s="748"/>
      <c r="DO206" s="748"/>
      <c r="DP206" s="748"/>
      <c r="DQ206" s="748"/>
      <c r="DR206" s="748"/>
      <c r="DS206" s="748"/>
      <c r="DT206" s="748"/>
      <c r="DU206" s="748"/>
      <c r="DV206" s="748"/>
      <c r="DW206" s="748"/>
      <c r="DX206" s="748"/>
      <c r="DY206" s="748"/>
    </row>
    <row r="207" spans="1:129" s="764" customFormat="1" ht="15">
      <c r="A207" s="748"/>
      <c r="B207" s="850">
        <v>60240</v>
      </c>
      <c r="C207" s="756" t="s">
        <v>29</v>
      </c>
      <c r="D207" s="851" t="s">
        <v>11</v>
      </c>
      <c r="E207" s="853"/>
      <c r="F207" s="548">
        <v>500</v>
      </c>
      <c r="G207" s="857"/>
      <c r="H207" s="542"/>
      <c r="I207" s="1176"/>
      <c r="J207" s="855"/>
      <c r="K207" s="853"/>
      <c r="L207" s="549"/>
      <c r="M207" s="852"/>
      <c r="N207" s="854"/>
      <c r="O207" s="549"/>
      <c r="P207" s="760"/>
      <c r="Q207" s="853"/>
      <c r="R207" s="549"/>
      <c r="S207" s="852"/>
      <c r="T207" s="854"/>
      <c r="U207" s="760"/>
      <c r="V207" s="549"/>
      <c r="W207" s="854"/>
      <c r="X207" s="549"/>
      <c r="Y207" s="852"/>
      <c r="Z207" s="854"/>
      <c r="AA207" s="549"/>
      <c r="AB207" s="760"/>
      <c r="AC207" s="855"/>
      <c r="AD207" s="853">
        <f>F207</f>
        <v>500</v>
      </c>
      <c r="AE207" s="549"/>
      <c r="AF207" s="852"/>
      <c r="AG207" s="854"/>
      <c r="AH207" s="549"/>
      <c r="AI207" s="549"/>
      <c r="AJ207" s="549"/>
      <c r="AK207" s="549"/>
      <c r="AL207" s="549"/>
      <c r="AM207" s="549"/>
      <c r="AN207" s="549"/>
      <c r="AO207" s="549"/>
      <c r="AP207" s="760"/>
      <c r="AQ207" s="760"/>
      <c r="AR207" s="760"/>
      <c r="AS207" s="853"/>
      <c r="AT207" s="549"/>
      <c r="AU207" s="852"/>
      <c r="AV207" s="854"/>
      <c r="AW207" s="549"/>
      <c r="AX207" s="760"/>
      <c r="AY207" s="549"/>
      <c r="AZ207" s="549"/>
      <c r="BA207" s="852"/>
      <c r="BB207" s="854"/>
      <c r="BC207" s="549"/>
      <c r="BD207" s="758"/>
      <c r="BE207" s="128"/>
      <c r="BF207" s="128"/>
      <c r="BG207" s="128"/>
      <c r="BH207" s="128"/>
      <c r="BI207" s="128"/>
      <c r="BJ207" s="421"/>
      <c r="BK207" s="510"/>
      <c r="BM207" s="762"/>
      <c r="BN207" s="762"/>
      <c r="BO207" s="762"/>
      <c r="BP207" s="762"/>
      <c r="CB207" s="748"/>
      <c r="CC207" s="748"/>
      <c r="CD207" s="748"/>
      <c r="CE207" s="748"/>
      <c r="CF207" s="748"/>
      <c r="CG207" s="748"/>
      <c r="CH207" s="748"/>
      <c r="CI207" s="748"/>
      <c r="CJ207" s="748"/>
      <c r="CK207" s="748"/>
      <c r="CL207" s="748"/>
      <c r="CM207" s="748"/>
      <c r="CN207" s="748"/>
      <c r="CO207" s="748"/>
      <c r="CP207" s="748"/>
      <c r="CQ207" s="748"/>
      <c r="CR207" s="748"/>
      <c r="CS207" s="748"/>
      <c r="CT207" s="748"/>
      <c r="CU207" s="748"/>
      <c r="CV207" s="748"/>
      <c r="CW207" s="748"/>
      <c r="CX207" s="748"/>
      <c r="CY207" s="748"/>
      <c r="CZ207" s="748"/>
      <c r="DA207" s="748"/>
      <c r="DB207" s="748"/>
      <c r="DC207" s="748"/>
      <c r="DD207" s="748"/>
      <c r="DE207" s="748"/>
      <c r="DF207" s="748"/>
      <c r="DG207" s="748"/>
      <c r="DH207" s="748"/>
      <c r="DI207" s="748"/>
      <c r="DJ207" s="748"/>
      <c r="DK207" s="748"/>
      <c r="DL207" s="748"/>
      <c r="DM207" s="748"/>
      <c r="DN207" s="748"/>
      <c r="DO207" s="748"/>
      <c r="DP207" s="748"/>
      <c r="DQ207" s="748"/>
      <c r="DR207" s="748"/>
      <c r="DS207" s="748"/>
      <c r="DT207" s="748"/>
      <c r="DU207" s="748"/>
      <c r="DV207" s="748"/>
      <c r="DW207" s="748"/>
      <c r="DX207" s="748"/>
      <c r="DY207" s="748"/>
    </row>
    <row r="208" spans="1:129" s="764" customFormat="1" ht="15">
      <c r="A208" s="748"/>
      <c r="B208" s="850">
        <v>60240</v>
      </c>
      <c r="C208" s="756" t="s">
        <v>29</v>
      </c>
      <c r="D208" s="851" t="s">
        <v>11</v>
      </c>
      <c r="E208" s="853"/>
      <c r="F208" s="549"/>
      <c r="G208" s="852"/>
      <c r="H208" s="854"/>
      <c r="I208" s="1176"/>
      <c r="J208" s="855"/>
      <c r="K208" s="853"/>
      <c r="L208" s="549"/>
      <c r="M208" s="852"/>
      <c r="N208" s="854"/>
      <c r="O208" s="549"/>
      <c r="P208" s="760"/>
      <c r="Q208" s="853"/>
      <c r="R208" s="549"/>
      <c r="S208" s="852"/>
      <c r="T208" s="854"/>
      <c r="U208" s="760"/>
      <c r="V208" s="549"/>
      <c r="W208" s="854"/>
      <c r="X208" s="549"/>
      <c r="Y208" s="852"/>
      <c r="Z208" s="854"/>
      <c r="AA208" s="549"/>
      <c r="AB208" s="760"/>
      <c r="AC208" s="855"/>
      <c r="AD208" s="853"/>
      <c r="AE208" s="549"/>
      <c r="AF208" s="852"/>
      <c r="AG208" s="854"/>
      <c r="AH208" s="549"/>
      <c r="AI208" s="549"/>
      <c r="AJ208" s="549"/>
      <c r="AK208" s="549"/>
      <c r="AL208" s="549"/>
      <c r="AM208" s="549"/>
      <c r="AN208" s="549"/>
      <c r="AO208" s="549"/>
      <c r="AP208" s="760"/>
      <c r="AQ208" s="760"/>
      <c r="AR208" s="760"/>
      <c r="AS208" s="853"/>
      <c r="AT208" s="549"/>
      <c r="AU208" s="852"/>
      <c r="AV208" s="854"/>
      <c r="AW208" s="549"/>
      <c r="AX208" s="760"/>
      <c r="AY208" s="549"/>
      <c r="AZ208" s="549"/>
      <c r="BA208" s="852"/>
      <c r="BB208" s="854"/>
      <c r="BC208" s="549"/>
      <c r="BD208" s="758"/>
      <c r="BE208" s="128"/>
      <c r="BF208" s="128"/>
      <c r="BG208" s="128"/>
      <c r="BH208" s="128"/>
      <c r="BI208" s="128"/>
      <c r="BJ208" s="421"/>
      <c r="BK208" s="510"/>
      <c r="BM208" s="762"/>
      <c r="BN208" s="762"/>
      <c r="BO208" s="762"/>
      <c r="BP208" s="762"/>
      <c r="CB208" s="748"/>
      <c r="CC208" s="748"/>
      <c r="CD208" s="748"/>
      <c r="CE208" s="748"/>
      <c r="CF208" s="748"/>
      <c r="CG208" s="748"/>
      <c r="CH208" s="748"/>
      <c r="CI208" s="748"/>
      <c r="CJ208" s="748"/>
      <c r="CK208" s="748"/>
      <c r="CL208" s="748"/>
      <c r="CM208" s="748"/>
      <c r="CN208" s="748"/>
      <c r="CO208" s="748"/>
      <c r="CP208" s="748"/>
      <c r="CQ208" s="748"/>
      <c r="CR208" s="748"/>
      <c r="CS208" s="748"/>
      <c r="CT208" s="748"/>
      <c r="CU208" s="748"/>
      <c r="CV208" s="748"/>
      <c r="CW208" s="748"/>
      <c r="CX208" s="748"/>
      <c r="CY208" s="748"/>
      <c r="CZ208" s="748"/>
      <c r="DA208" s="748"/>
      <c r="DB208" s="748"/>
      <c r="DC208" s="748"/>
      <c r="DD208" s="748"/>
      <c r="DE208" s="748"/>
      <c r="DF208" s="748"/>
      <c r="DG208" s="748"/>
      <c r="DH208" s="748"/>
      <c r="DI208" s="748"/>
      <c r="DJ208" s="748"/>
      <c r="DK208" s="748"/>
      <c r="DL208" s="748"/>
      <c r="DM208" s="748"/>
      <c r="DN208" s="748"/>
      <c r="DO208" s="748"/>
      <c r="DP208" s="748"/>
      <c r="DQ208" s="748"/>
      <c r="DR208" s="748"/>
      <c r="DS208" s="748"/>
      <c r="DT208" s="748"/>
      <c r="DU208" s="748"/>
      <c r="DV208" s="748"/>
      <c r="DW208" s="748"/>
      <c r="DX208" s="748"/>
      <c r="DY208" s="748"/>
    </row>
    <row r="209" spans="1:129" s="764" customFormat="1" ht="15">
      <c r="A209" s="748"/>
      <c r="B209" s="850">
        <v>60240</v>
      </c>
      <c r="C209" s="756" t="s">
        <v>29</v>
      </c>
      <c r="D209" s="851" t="s">
        <v>11</v>
      </c>
      <c r="E209" s="853"/>
      <c r="F209" s="549"/>
      <c r="G209" s="852"/>
      <c r="H209" s="854"/>
      <c r="I209" s="1176"/>
      <c r="J209" s="855"/>
      <c r="K209" s="853"/>
      <c r="L209" s="549"/>
      <c r="M209" s="852"/>
      <c r="N209" s="854"/>
      <c r="O209" s="549"/>
      <c r="P209" s="760"/>
      <c r="Q209" s="853"/>
      <c r="R209" s="549"/>
      <c r="S209" s="852"/>
      <c r="T209" s="854"/>
      <c r="U209" s="760"/>
      <c r="V209" s="549"/>
      <c r="W209" s="854"/>
      <c r="X209" s="549"/>
      <c r="Y209" s="852"/>
      <c r="Z209" s="854"/>
      <c r="AA209" s="549"/>
      <c r="AB209" s="760"/>
      <c r="AC209" s="855"/>
      <c r="AD209" s="853"/>
      <c r="AE209" s="549"/>
      <c r="AF209" s="852"/>
      <c r="AG209" s="854"/>
      <c r="AH209" s="549"/>
      <c r="AI209" s="549"/>
      <c r="AJ209" s="549"/>
      <c r="AK209" s="549"/>
      <c r="AL209" s="549"/>
      <c r="AM209" s="549"/>
      <c r="AN209" s="549"/>
      <c r="AO209" s="549"/>
      <c r="AP209" s="760"/>
      <c r="AQ209" s="760"/>
      <c r="AR209" s="760"/>
      <c r="AS209" s="853"/>
      <c r="AT209" s="549"/>
      <c r="AU209" s="852"/>
      <c r="AV209" s="854"/>
      <c r="AW209" s="549"/>
      <c r="AX209" s="760"/>
      <c r="AY209" s="549"/>
      <c r="AZ209" s="549"/>
      <c r="BA209" s="852"/>
      <c r="BB209" s="854"/>
      <c r="BC209" s="549"/>
      <c r="BD209" s="758"/>
      <c r="BE209" s="128"/>
      <c r="BF209" s="128"/>
      <c r="BG209" s="128"/>
      <c r="BH209" s="128"/>
      <c r="BI209" s="128"/>
      <c r="BJ209" s="421"/>
      <c r="BK209" s="510"/>
      <c r="BM209" s="762"/>
      <c r="BN209" s="762"/>
      <c r="BO209" s="762"/>
      <c r="BP209" s="762"/>
      <c r="CB209" s="748"/>
      <c r="CC209" s="748"/>
      <c r="CD209" s="748"/>
      <c r="CE209" s="748"/>
      <c r="CF209" s="748"/>
      <c r="CG209" s="748"/>
      <c r="CH209" s="748"/>
      <c r="CI209" s="748"/>
      <c r="CJ209" s="748"/>
      <c r="CK209" s="748"/>
      <c r="CL209" s="748"/>
      <c r="CM209" s="748"/>
      <c r="CN209" s="748"/>
      <c r="CO209" s="748"/>
      <c r="CP209" s="748"/>
      <c r="CQ209" s="748"/>
      <c r="CR209" s="748"/>
      <c r="CS209" s="748"/>
      <c r="CT209" s="748"/>
      <c r="CU209" s="748"/>
      <c r="CV209" s="748"/>
      <c r="CW209" s="748"/>
      <c r="CX209" s="748"/>
      <c r="CY209" s="748"/>
      <c r="CZ209" s="748"/>
      <c r="DA209" s="748"/>
      <c r="DB209" s="748"/>
      <c r="DC209" s="748"/>
      <c r="DD209" s="748"/>
      <c r="DE209" s="748"/>
      <c r="DF209" s="748"/>
      <c r="DG209" s="748"/>
      <c r="DH209" s="748"/>
      <c r="DI209" s="748"/>
      <c r="DJ209" s="748"/>
      <c r="DK209" s="748"/>
      <c r="DL209" s="748"/>
      <c r="DM209" s="748"/>
      <c r="DN209" s="748"/>
      <c r="DO209" s="748"/>
      <c r="DP209" s="748"/>
      <c r="DQ209" s="748"/>
      <c r="DR209" s="748"/>
      <c r="DS209" s="748"/>
      <c r="DT209" s="748"/>
      <c r="DU209" s="748"/>
      <c r="DV209" s="748"/>
      <c r="DW209" s="748"/>
      <c r="DX209" s="748"/>
      <c r="DY209" s="748"/>
    </row>
    <row r="210" spans="1:129" s="764" customFormat="1" ht="15">
      <c r="A210" s="748"/>
      <c r="B210" s="850">
        <v>60240</v>
      </c>
      <c r="C210" s="756" t="s">
        <v>29</v>
      </c>
      <c r="D210" s="851" t="s">
        <v>11</v>
      </c>
      <c r="E210" s="853"/>
      <c r="F210" s="549"/>
      <c r="G210" s="852"/>
      <c r="H210" s="854"/>
      <c r="I210" s="1176"/>
      <c r="J210" s="855"/>
      <c r="K210" s="853"/>
      <c r="L210" s="549"/>
      <c r="M210" s="852"/>
      <c r="N210" s="854"/>
      <c r="O210" s="549"/>
      <c r="P210" s="760"/>
      <c r="Q210" s="853"/>
      <c r="R210" s="549"/>
      <c r="S210" s="852"/>
      <c r="T210" s="854"/>
      <c r="U210" s="760"/>
      <c r="V210" s="549"/>
      <c r="W210" s="854"/>
      <c r="X210" s="549"/>
      <c r="Y210" s="852"/>
      <c r="Z210" s="854"/>
      <c r="AA210" s="549"/>
      <c r="AB210" s="760"/>
      <c r="AC210" s="855"/>
      <c r="AD210" s="853"/>
      <c r="AE210" s="549"/>
      <c r="AF210" s="852"/>
      <c r="AG210" s="854"/>
      <c r="AH210" s="549"/>
      <c r="AI210" s="549"/>
      <c r="AJ210" s="549"/>
      <c r="AK210" s="549"/>
      <c r="AL210" s="549"/>
      <c r="AM210" s="549"/>
      <c r="AN210" s="549"/>
      <c r="AO210" s="549"/>
      <c r="AP210" s="760"/>
      <c r="AQ210" s="760"/>
      <c r="AR210" s="760"/>
      <c r="AS210" s="853"/>
      <c r="AT210" s="549"/>
      <c r="AU210" s="852"/>
      <c r="AV210" s="854"/>
      <c r="AW210" s="549"/>
      <c r="AX210" s="760"/>
      <c r="AY210" s="549"/>
      <c r="AZ210" s="549"/>
      <c r="BA210" s="852"/>
      <c r="BB210" s="854"/>
      <c r="BC210" s="549"/>
      <c r="BD210" s="758"/>
      <c r="BE210" s="128"/>
      <c r="BF210" s="128"/>
      <c r="BG210" s="128"/>
      <c r="BH210" s="128"/>
      <c r="BI210" s="128"/>
      <c r="BJ210" s="421"/>
      <c r="BK210" s="510"/>
      <c r="BM210" s="762"/>
      <c r="BN210" s="762"/>
      <c r="BO210" s="762"/>
      <c r="BP210" s="762"/>
      <c r="CB210" s="748"/>
      <c r="CC210" s="748"/>
      <c r="CD210" s="748"/>
      <c r="CE210" s="748"/>
      <c r="CF210" s="748"/>
      <c r="CG210" s="748"/>
      <c r="CH210" s="748"/>
      <c r="CI210" s="748"/>
      <c r="CJ210" s="748"/>
      <c r="CK210" s="748"/>
      <c r="CL210" s="748"/>
      <c r="CM210" s="748"/>
      <c r="CN210" s="748"/>
      <c r="CO210" s="748"/>
      <c r="CP210" s="748"/>
      <c r="CQ210" s="748"/>
      <c r="CR210" s="748"/>
      <c r="CS210" s="748"/>
      <c r="CT210" s="748"/>
      <c r="CU210" s="748"/>
      <c r="CV210" s="748"/>
      <c r="CW210" s="748"/>
      <c r="CX210" s="748"/>
      <c r="CY210" s="748"/>
      <c r="CZ210" s="748"/>
      <c r="DA210" s="748"/>
      <c r="DB210" s="748"/>
      <c r="DC210" s="748"/>
      <c r="DD210" s="748"/>
      <c r="DE210" s="748"/>
      <c r="DF210" s="748"/>
      <c r="DG210" s="748"/>
      <c r="DH210" s="748"/>
      <c r="DI210" s="748"/>
      <c r="DJ210" s="748"/>
      <c r="DK210" s="748"/>
      <c r="DL210" s="748"/>
      <c r="DM210" s="748"/>
      <c r="DN210" s="748"/>
      <c r="DO210" s="748"/>
      <c r="DP210" s="748"/>
      <c r="DQ210" s="748"/>
      <c r="DR210" s="748"/>
      <c r="DS210" s="748"/>
      <c r="DT210" s="748"/>
      <c r="DU210" s="748"/>
      <c r="DV210" s="748"/>
      <c r="DW210" s="748"/>
      <c r="DX210" s="748"/>
      <c r="DY210" s="748"/>
    </row>
    <row r="211" spans="1:129" s="764" customFormat="1" ht="15">
      <c r="A211" s="748"/>
      <c r="B211" s="850">
        <v>60240</v>
      </c>
      <c r="C211" s="756" t="s">
        <v>29</v>
      </c>
      <c r="D211" s="851" t="s">
        <v>11</v>
      </c>
      <c r="E211" s="853"/>
      <c r="F211" s="549"/>
      <c r="G211" s="852"/>
      <c r="H211" s="854"/>
      <c r="I211" s="1176"/>
      <c r="J211" s="855"/>
      <c r="K211" s="853"/>
      <c r="L211" s="549"/>
      <c r="M211" s="852"/>
      <c r="N211" s="854"/>
      <c r="O211" s="549"/>
      <c r="P211" s="760"/>
      <c r="Q211" s="853"/>
      <c r="R211" s="549"/>
      <c r="S211" s="852"/>
      <c r="T211" s="854"/>
      <c r="U211" s="760"/>
      <c r="V211" s="549"/>
      <c r="W211" s="854"/>
      <c r="X211" s="549"/>
      <c r="Y211" s="852"/>
      <c r="Z211" s="854"/>
      <c r="AA211" s="549"/>
      <c r="AB211" s="760"/>
      <c r="AC211" s="855"/>
      <c r="AD211" s="853"/>
      <c r="AE211" s="549"/>
      <c r="AF211" s="852"/>
      <c r="AG211" s="854"/>
      <c r="AH211" s="549"/>
      <c r="AI211" s="549"/>
      <c r="AJ211" s="549"/>
      <c r="AK211" s="549"/>
      <c r="AL211" s="549"/>
      <c r="AM211" s="549"/>
      <c r="AN211" s="549"/>
      <c r="AO211" s="549"/>
      <c r="AP211" s="760"/>
      <c r="AQ211" s="760"/>
      <c r="AR211" s="760"/>
      <c r="AS211" s="853"/>
      <c r="AT211" s="549"/>
      <c r="AU211" s="852"/>
      <c r="AV211" s="854"/>
      <c r="AW211" s="549"/>
      <c r="AX211" s="760"/>
      <c r="AY211" s="549"/>
      <c r="AZ211" s="549"/>
      <c r="BA211" s="852"/>
      <c r="BB211" s="854"/>
      <c r="BC211" s="549"/>
      <c r="BD211" s="758"/>
      <c r="BE211" s="128"/>
      <c r="BF211" s="128"/>
      <c r="BG211" s="128"/>
      <c r="BH211" s="128"/>
      <c r="BI211" s="128"/>
      <c r="BJ211" s="421"/>
      <c r="BK211" s="510"/>
      <c r="BM211" s="762"/>
      <c r="BN211" s="762"/>
      <c r="BO211" s="762"/>
      <c r="BP211" s="762"/>
      <c r="CB211" s="748"/>
      <c r="CC211" s="748"/>
      <c r="CD211" s="748"/>
      <c r="CE211" s="748"/>
      <c r="CF211" s="748"/>
      <c r="CG211" s="748"/>
      <c r="CH211" s="748"/>
      <c r="CI211" s="748"/>
      <c r="CJ211" s="748"/>
      <c r="CK211" s="748"/>
      <c r="CL211" s="748"/>
      <c r="CM211" s="748"/>
      <c r="CN211" s="748"/>
      <c r="CO211" s="748"/>
      <c r="CP211" s="748"/>
      <c r="CQ211" s="748"/>
      <c r="CR211" s="748"/>
      <c r="CS211" s="748"/>
      <c r="CT211" s="748"/>
      <c r="CU211" s="748"/>
      <c r="CV211" s="748"/>
      <c r="CW211" s="748"/>
      <c r="CX211" s="748"/>
      <c r="CY211" s="748"/>
      <c r="CZ211" s="748"/>
      <c r="DA211" s="748"/>
      <c r="DB211" s="748"/>
      <c r="DC211" s="748"/>
      <c r="DD211" s="748"/>
      <c r="DE211" s="748"/>
      <c r="DF211" s="748"/>
      <c r="DG211" s="748"/>
      <c r="DH211" s="748"/>
      <c r="DI211" s="748"/>
      <c r="DJ211" s="748"/>
      <c r="DK211" s="748"/>
      <c r="DL211" s="748"/>
      <c r="DM211" s="748"/>
      <c r="DN211" s="748"/>
      <c r="DO211" s="748"/>
      <c r="DP211" s="748"/>
      <c r="DQ211" s="748"/>
      <c r="DR211" s="748"/>
      <c r="DS211" s="748"/>
      <c r="DT211" s="748"/>
      <c r="DU211" s="748"/>
      <c r="DV211" s="748"/>
      <c r="DW211" s="748"/>
      <c r="DX211" s="748"/>
      <c r="DY211" s="748"/>
    </row>
    <row r="212" spans="1:129" s="761" customFormat="1" ht="15">
      <c r="A212" s="864"/>
      <c r="B212" s="850">
        <v>60240</v>
      </c>
      <c r="C212" s="865" t="s">
        <v>29</v>
      </c>
      <c r="D212" s="861" t="s">
        <v>11</v>
      </c>
      <c r="E212" s="550"/>
      <c r="F212" s="550"/>
      <c r="G212" s="757"/>
      <c r="H212" s="864"/>
      <c r="I212" s="1177"/>
      <c r="J212" s="862"/>
      <c r="K212" s="700"/>
      <c r="L212" s="546"/>
      <c r="M212" s="757"/>
      <c r="N212" s="759"/>
      <c r="O212" s="546"/>
      <c r="P212" s="758"/>
      <c r="Q212" s="700"/>
      <c r="R212" s="546"/>
      <c r="S212" s="757"/>
      <c r="T212" s="759"/>
      <c r="U212" s="758"/>
      <c r="V212" s="546"/>
      <c r="W212" s="759"/>
      <c r="X212" s="546"/>
      <c r="Y212" s="757"/>
      <c r="Z212" s="759"/>
      <c r="AA212" s="546"/>
      <c r="AB212" s="758"/>
      <c r="AC212" s="862"/>
      <c r="AD212" s="700"/>
      <c r="AE212" s="546"/>
      <c r="AF212" s="757"/>
      <c r="AG212" s="759"/>
      <c r="AH212" s="546"/>
      <c r="AI212" s="546"/>
      <c r="AJ212" s="546"/>
      <c r="AK212" s="546"/>
      <c r="AL212" s="546"/>
      <c r="AM212" s="546"/>
      <c r="AN212" s="546"/>
      <c r="AO212" s="546"/>
      <c r="AP212" s="546"/>
      <c r="AQ212" s="546"/>
      <c r="AR212" s="758"/>
      <c r="AS212" s="700"/>
      <c r="AT212" s="546"/>
      <c r="AU212" s="757"/>
      <c r="AV212" s="759"/>
      <c r="AW212" s="546"/>
      <c r="AX212" s="758"/>
      <c r="AY212" s="546"/>
      <c r="AZ212" s="546"/>
      <c r="BA212" s="757"/>
      <c r="BB212" s="759"/>
      <c r="BC212" s="546"/>
      <c r="BD212" s="760"/>
      <c r="BE212" s="128"/>
      <c r="BF212" s="128"/>
      <c r="BG212" s="128"/>
      <c r="BH212" s="128"/>
      <c r="BI212" s="128"/>
      <c r="BJ212" s="421"/>
      <c r="BK212" s="510"/>
      <c r="BM212" s="762"/>
      <c r="BN212" s="762"/>
      <c r="BO212" s="762"/>
      <c r="BP212" s="762"/>
      <c r="CB212" s="550"/>
      <c r="CC212" s="550"/>
      <c r="CD212" s="550"/>
      <c r="CE212" s="550"/>
      <c r="CF212" s="550"/>
      <c r="CG212" s="550"/>
      <c r="CH212" s="550"/>
      <c r="CI212" s="550"/>
      <c r="CJ212" s="550"/>
      <c r="CK212" s="550"/>
      <c r="CL212" s="550"/>
      <c r="CM212" s="550"/>
      <c r="CN212" s="550"/>
      <c r="CO212" s="550"/>
      <c r="CP212" s="550"/>
      <c r="CQ212" s="550"/>
      <c r="CR212" s="550"/>
      <c r="CS212" s="550"/>
      <c r="CT212" s="550"/>
      <c r="CU212" s="550"/>
      <c r="CV212" s="550"/>
      <c r="CW212" s="550"/>
      <c r="CX212" s="550"/>
      <c r="CY212" s="550"/>
      <c r="CZ212" s="550"/>
      <c r="DA212" s="550"/>
      <c r="DB212" s="550"/>
      <c r="DC212" s="550"/>
      <c r="DD212" s="550"/>
      <c r="DE212" s="550"/>
      <c r="DF212" s="550"/>
      <c r="DG212" s="550"/>
      <c r="DH212" s="550"/>
      <c r="DI212" s="550"/>
      <c r="DJ212" s="550"/>
      <c r="DK212" s="550"/>
      <c r="DL212" s="550"/>
      <c r="DM212" s="550"/>
      <c r="DN212" s="550"/>
      <c r="DO212" s="550"/>
      <c r="DP212" s="550"/>
      <c r="DQ212" s="550"/>
      <c r="DR212" s="550"/>
      <c r="DS212" s="550"/>
      <c r="DT212" s="550"/>
      <c r="DU212" s="550"/>
      <c r="DV212" s="550"/>
      <c r="DW212" s="550"/>
      <c r="DX212" s="550"/>
      <c r="DY212" s="550"/>
    </row>
    <row r="213" spans="1:129" s="433" customFormat="1" ht="15">
      <c r="A213" s="265"/>
      <c r="B213" s="361">
        <v>60241</v>
      </c>
      <c r="C213" s="13" t="s">
        <v>30</v>
      </c>
      <c r="D213" s="7" t="s">
        <v>11</v>
      </c>
      <c r="E213" s="105"/>
      <c r="F213" s="151"/>
      <c r="G213" s="152"/>
      <c r="H213" s="153"/>
      <c r="I213" s="1177"/>
      <c r="J213" s="604"/>
      <c r="K213" s="105"/>
      <c r="L213" s="151"/>
      <c r="M213" s="152"/>
      <c r="N213" s="153"/>
      <c r="O213" s="151"/>
      <c r="P213" s="154"/>
      <c r="Q213" s="105"/>
      <c r="R213" s="151"/>
      <c r="S213" s="152"/>
      <c r="T213" s="153"/>
      <c r="U213" s="154"/>
      <c r="V213" s="151"/>
      <c r="W213" s="153"/>
      <c r="X213" s="151"/>
      <c r="Y213" s="152"/>
      <c r="Z213" s="153"/>
      <c r="AA213" s="151"/>
      <c r="AB213" s="154"/>
      <c r="AC213" s="604"/>
      <c r="AD213" s="105"/>
      <c r="AE213" s="151"/>
      <c r="AF213" s="152"/>
      <c r="AG213" s="153"/>
      <c r="AH213" s="151"/>
      <c r="AI213" s="151"/>
      <c r="AJ213" s="151"/>
      <c r="AK213" s="151"/>
      <c r="AL213" s="151"/>
      <c r="AM213" s="151"/>
      <c r="AN213" s="151"/>
      <c r="AO213" s="151"/>
      <c r="AP213" s="151"/>
      <c r="AQ213" s="151"/>
      <c r="AR213" s="154"/>
      <c r="AS213" s="105"/>
      <c r="AT213" s="151"/>
      <c r="AU213" s="152"/>
      <c r="AV213" s="153"/>
      <c r="AW213" s="151"/>
      <c r="AX213" s="154"/>
      <c r="AY213" s="151"/>
      <c r="AZ213" s="151"/>
      <c r="BA213" s="152"/>
      <c r="BB213" s="153"/>
      <c r="BC213" s="151"/>
      <c r="BD213" s="154"/>
      <c r="BE213" s="128"/>
      <c r="BF213" s="128"/>
      <c r="BG213" s="128"/>
      <c r="BH213" s="128"/>
      <c r="BI213" s="128"/>
      <c r="BJ213" s="421"/>
      <c r="BK213" s="510"/>
      <c r="BM213" s="414"/>
      <c r="BN213" s="414"/>
      <c r="BO213" s="414"/>
      <c r="BP213" s="414"/>
      <c r="CB213" s="571"/>
      <c r="CC213" s="571"/>
      <c r="CD213" s="571"/>
      <c r="CE213" s="571"/>
      <c r="CF213" s="571"/>
      <c r="CG213" s="571"/>
      <c r="CH213" s="571"/>
      <c r="CI213" s="571"/>
      <c r="CJ213" s="571"/>
      <c r="CK213" s="571"/>
      <c r="CL213" s="571"/>
      <c r="CM213" s="571"/>
      <c r="CN213" s="571"/>
      <c r="CO213" s="571"/>
      <c r="CP213" s="571"/>
      <c r="CQ213" s="571"/>
      <c r="CR213" s="571"/>
      <c r="CS213" s="571"/>
      <c r="CT213" s="571"/>
      <c r="CU213" s="571"/>
      <c r="CV213" s="571"/>
      <c r="CW213" s="571"/>
      <c r="CX213" s="571"/>
      <c r="CY213" s="571"/>
      <c r="CZ213" s="571"/>
      <c r="DA213" s="571"/>
      <c r="DB213" s="571"/>
      <c r="DC213" s="571"/>
      <c r="DD213" s="571"/>
      <c r="DE213" s="571"/>
      <c r="DF213" s="571"/>
      <c r="DG213" s="571"/>
      <c r="DH213" s="571"/>
      <c r="DI213" s="571"/>
      <c r="DJ213" s="571"/>
      <c r="DK213" s="571"/>
      <c r="DL213" s="571"/>
      <c r="DM213" s="571"/>
      <c r="DN213" s="571"/>
      <c r="DO213" s="571"/>
      <c r="DP213" s="571"/>
      <c r="DQ213" s="571"/>
      <c r="DR213" s="571"/>
      <c r="DS213" s="571"/>
      <c r="DT213" s="571"/>
      <c r="DU213" s="571"/>
      <c r="DV213" s="571"/>
      <c r="DW213" s="571"/>
      <c r="DX213" s="571"/>
      <c r="DY213" s="571"/>
    </row>
    <row r="214" spans="1:129" s="433" customFormat="1" ht="15">
      <c r="A214" s="265"/>
      <c r="B214" s="359">
        <v>6025</v>
      </c>
      <c r="C214" s="16" t="s">
        <v>97</v>
      </c>
      <c r="D214" s="25" t="s">
        <v>11</v>
      </c>
      <c r="E214" s="100">
        <f t="shared" ref="E214:G214" si="12">SUM(E215:E222)</f>
        <v>800000</v>
      </c>
      <c r="F214" s="147">
        <f>F215+F216+F217+F218+F219+F220+F221+F222</f>
        <v>0</v>
      </c>
      <c r="G214" s="148">
        <f t="shared" si="12"/>
        <v>0</v>
      </c>
      <c r="H214" s="149"/>
      <c r="I214" s="1176"/>
      <c r="J214" s="609"/>
      <c r="K214" s="100"/>
      <c r="L214" s="147"/>
      <c r="M214" s="148"/>
      <c r="N214" s="149"/>
      <c r="O214" s="147"/>
      <c r="P214" s="150"/>
      <c r="Q214" s="100"/>
      <c r="R214" s="147"/>
      <c r="S214" s="148"/>
      <c r="T214" s="149"/>
      <c r="U214" s="150"/>
      <c r="V214" s="147"/>
      <c r="W214" s="149"/>
      <c r="X214" s="147"/>
      <c r="Y214" s="148"/>
      <c r="Z214" s="149"/>
      <c r="AA214" s="147"/>
      <c r="AB214" s="150"/>
      <c r="AC214" s="609"/>
      <c r="AD214" s="100"/>
      <c r="AE214" s="147"/>
      <c r="AF214" s="148"/>
      <c r="AG214" s="149"/>
      <c r="AH214" s="147"/>
      <c r="AI214" s="150"/>
      <c r="AJ214" s="150"/>
      <c r="AK214" s="150"/>
      <c r="AL214" s="150"/>
      <c r="AM214" s="150"/>
      <c r="AN214" s="150"/>
      <c r="AO214" s="150"/>
      <c r="AP214" s="150"/>
      <c r="AQ214" s="150"/>
      <c r="AR214" s="150"/>
      <c r="AS214" s="100"/>
      <c r="AT214" s="147"/>
      <c r="AU214" s="148"/>
      <c r="AV214" s="149"/>
      <c r="AW214" s="147"/>
      <c r="AX214" s="150"/>
      <c r="AY214" s="147"/>
      <c r="AZ214" s="147"/>
      <c r="BA214" s="148"/>
      <c r="BB214" s="149"/>
      <c r="BC214" s="147"/>
      <c r="BD214" s="419"/>
      <c r="BE214" s="129"/>
      <c r="BF214" s="129"/>
      <c r="BG214" s="129"/>
      <c r="BH214" s="129"/>
      <c r="BI214" s="129"/>
      <c r="BJ214" s="430"/>
      <c r="BK214" s="509"/>
      <c r="BM214" s="414"/>
      <c r="BN214" s="414"/>
      <c r="BO214" s="414"/>
      <c r="BP214" s="414"/>
      <c r="CB214" s="571"/>
      <c r="CC214" s="571"/>
      <c r="CD214" s="571"/>
      <c r="CE214" s="571"/>
      <c r="CF214" s="571"/>
      <c r="CG214" s="571"/>
      <c r="CH214" s="571"/>
      <c r="CI214" s="571"/>
      <c r="CJ214" s="571"/>
      <c r="CK214" s="571"/>
      <c r="CL214" s="571"/>
      <c r="CM214" s="571"/>
      <c r="CN214" s="571"/>
      <c r="CO214" s="571"/>
      <c r="CP214" s="571"/>
      <c r="CQ214" s="571"/>
      <c r="CR214" s="571"/>
      <c r="CS214" s="571"/>
      <c r="CT214" s="571"/>
      <c r="CU214" s="571"/>
      <c r="CV214" s="571"/>
      <c r="CW214" s="571"/>
      <c r="CX214" s="571"/>
      <c r="CY214" s="571"/>
      <c r="CZ214" s="571"/>
      <c r="DA214" s="571"/>
      <c r="DB214" s="571"/>
      <c r="DC214" s="571"/>
      <c r="DD214" s="571"/>
      <c r="DE214" s="571"/>
      <c r="DF214" s="571"/>
      <c r="DG214" s="571"/>
      <c r="DH214" s="571"/>
      <c r="DI214" s="571"/>
      <c r="DJ214" s="571"/>
      <c r="DK214" s="571"/>
      <c r="DL214" s="571"/>
      <c r="DM214" s="571"/>
      <c r="DN214" s="571"/>
      <c r="DO214" s="571"/>
      <c r="DP214" s="571"/>
      <c r="DQ214" s="571"/>
      <c r="DR214" s="571"/>
      <c r="DS214" s="571"/>
      <c r="DT214" s="571"/>
      <c r="DU214" s="571"/>
      <c r="DV214" s="571"/>
      <c r="DW214" s="571"/>
      <c r="DX214" s="571"/>
      <c r="DY214" s="571"/>
    </row>
    <row r="215" spans="1:129" s="433" customFormat="1" ht="15">
      <c r="A215" s="265"/>
      <c r="B215" s="361">
        <v>60250</v>
      </c>
      <c r="C215" s="13" t="s">
        <v>58</v>
      </c>
      <c r="D215" s="7" t="s">
        <v>11</v>
      </c>
      <c r="E215" s="105"/>
      <c r="F215" s="151"/>
      <c r="G215" s="152"/>
      <c r="H215" s="153"/>
      <c r="I215" s="1177"/>
      <c r="J215" s="604"/>
      <c r="K215" s="105"/>
      <c r="L215" s="151"/>
      <c r="M215" s="152"/>
      <c r="N215" s="153"/>
      <c r="O215" s="151"/>
      <c r="P215" s="154"/>
      <c r="Q215" s="105"/>
      <c r="R215" s="151"/>
      <c r="S215" s="152"/>
      <c r="T215" s="153"/>
      <c r="U215" s="154"/>
      <c r="V215" s="151"/>
      <c r="W215" s="153"/>
      <c r="X215" s="151"/>
      <c r="Y215" s="152"/>
      <c r="Z215" s="153"/>
      <c r="AA215" s="151"/>
      <c r="AB215" s="154"/>
      <c r="AC215" s="604"/>
      <c r="AD215" s="105"/>
      <c r="AE215" s="151"/>
      <c r="AF215" s="152"/>
      <c r="AG215" s="153"/>
      <c r="AH215" s="151"/>
      <c r="AI215" s="154"/>
      <c r="AJ215" s="105"/>
      <c r="AK215" s="153"/>
      <c r="AL215" s="151"/>
      <c r="AM215" s="152"/>
      <c r="AN215" s="153"/>
      <c r="AO215" s="153"/>
      <c r="AP215" s="153"/>
      <c r="AQ215" s="151"/>
      <c r="AR215" s="154"/>
      <c r="AS215" s="105"/>
      <c r="AT215" s="151"/>
      <c r="AU215" s="152"/>
      <c r="AV215" s="153"/>
      <c r="AW215" s="151"/>
      <c r="AX215" s="154"/>
      <c r="AY215" s="151"/>
      <c r="AZ215" s="151"/>
      <c r="BA215" s="152"/>
      <c r="BB215" s="153"/>
      <c r="BC215" s="151"/>
      <c r="BD215" s="154"/>
      <c r="BE215" s="128"/>
      <c r="BF215" s="128"/>
      <c r="BG215" s="128"/>
      <c r="BH215" s="128"/>
      <c r="BI215" s="128"/>
      <c r="BJ215" s="421"/>
      <c r="BK215" s="510"/>
      <c r="BM215" s="414"/>
      <c r="BN215" s="414"/>
      <c r="BO215" s="414"/>
      <c r="BP215" s="414"/>
      <c r="CB215" s="571"/>
      <c r="CC215" s="571"/>
      <c r="CD215" s="571"/>
      <c r="CE215" s="571"/>
      <c r="CF215" s="571"/>
      <c r="CG215" s="571"/>
      <c r="CH215" s="571"/>
      <c r="CI215" s="571"/>
      <c r="CJ215" s="571"/>
      <c r="CK215" s="571"/>
      <c r="CL215" s="571"/>
      <c r="CM215" s="571"/>
      <c r="CN215" s="571"/>
      <c r="CO215" s="571"/>
      <c r="CP215" s="571"/>
      <c r="CQ215" s="571"/>
      <c r="CR215" s="571"/>
      <c r="CS215" s="571"/>
      <c r="CT215" s="571"/>
      <c r="CU215" s="571"/>
      <c r="CV215" s="571"/>
      <c r="CW215" s="571"/>
      <c r="CX215" s="571"/>
      <c r="CY215" s="571"/>
      <c r="CZ215" s="571"/>
      <c r="DA215" s="571"/>
      <c r="DB215" s="571"/>
      <c r="DC215" s="571"/>
      <c r="DD215" s="571"/>
      <c r="DE215" s="571"/>
      <c r="DF215" s="571"/>
      <c r="DG215" s="571"/>
      <c r="DH215" s="571"/>
      <c r="DI215" s="571"/>
      <c r="DJ215" s="571"/>
      <c r="DK215" s="571"/>
      <c r="DL215" s="571"/>
      <c r="DM215" s="571"/>
      <c r="DN215" s="571"/>
      <c r="DO215" s="571"/>
      <c r="DP215" s="571"/>
      <c r="DQ215" s="571"/>
      <c r="DR215" s="571"/>
      <c r="DS215" s="571"/>
      <c r="DT215" s="571"/>
      <c r="DU215" s="571"/>
      <c r="DV215" s="571"/>
      <c r="DW215" s="571"/>
      <c r="DX215" s="571"/>
      <c r="DY215" s="571"/>
    </row>
    <row r="216" spans="1:129" s="433" customFormat="1" ht="15">
      <c r="A216" s="265"/>
      <c r="B216" s="361">
        <v>60251</v>
      </c>
      <c r="C216" s="13" t="s">
        <v>59</v>
      </c>
      <c r="D216" s="7" t="s">
        <v>11</v>
      </c>
      <c r="E216" s="105"/>
      <c r="F216" s="151"/>
      <c r="G216" s="152"/>
      <c r="H216" s="153"/>
      <c r="I216" s="1177"/>
      <c r="J216" s="604"/>
      <c r="K216" s="105"/>
      <c r="L216" s="151"/>
      <c r="M216" s="152"/>
      <c r="N216" s="153"/>
      <c r="O216" s="151"/>
      <c r="P216" s="154"/>
      <c r="Q216" s="105"/>
      <c r="R216" s="151"/>
      <c r="S216" s="152"/>
      <c r="T216" s="153"/>
      <c r="U216" s="154"/>
      <c r="V216" s="151"/>
      <c r="W216" s="153"/>
      <c r="X216" s="151"/>
      <c r="Y216" s="152"/>
      <c r="Z216" s="153"/>
      <c r="AA216" s="151"/>
      <c r="AB216" s="154"/>
      <c r="AC216" s="604"/>
      <c r="AD216" s="105"/>
      <c r="AE216" s="151"/>
      <c r="AF216" s="152"/>
      <c r="AG216" s="153"/>
      <c r="AH216" s="151"/>
      <c r="AI216" s="154"/>
      <c r="AJ216" s="105"/>
      <c r="AK216" s="153"/>
      <c r="AL216" s="151"/>
      <c r="AM216" s="152"/>
      <c r="AN216" s="153"/>
      <c r="AO216" s="153"/>
      <c r="AP216" s="153"/>
      <c r="AQ216" s="151"/>
      <c r="AR216" s="154"/>
      <c r="AS216" s="105"/>
      <c r="AT216" s="151"/>
      <c r="AU216" s="152"/>
      <c r="AV216" s="153"/>
      <c r="AW216" s="151"/>
      <c r="AX216" s="154"/>
      <c r="AY216" s="151"/>
      <c r="AZ216" s="151"/>
      <c r="BA216" s="152"/>
      <c r="BB216" s="153"/>
      <c r="BC216" s="151"/>
      <c r="BD216" s="162"/>
      <c r="BE216" s="128"/>
      <c r="BF216" s="128"/>
      <c r="BG216" s="128"/>
      <c r="BH216" s="128"/>
      <c r="BI216" s="128"/>
      <c r="BJ216" s="421"/>
      <c r="BK216" s="510"/>
      <c r="BM216" s="414"/>
      <c r="BN216" s="414"/>
      <c r="BO216" s="414"/>
      <c r="BP216" s="414"/>
      <c r="CB216" s="571"/>
      <c r="CC216" s="571"/>
      <c r="CD216" s="571"/>
      <c r="CE216" s="571"/>
      <c r="CF216" s="571"/>
      <c r="CG216" s="571"/>
      <c r="CH216" s="571"/>
      <c r="CI216" s="571"/>
      <c r="CJ216" s="571"/>
      <c r="CK216" s="571"/>
      <c r="CL216" s="571"/>
      <c r="CM216" s="571"/>
      <c r="CN216" s="571"/>
      <c r="CO216" s="571"/>
      <c r="CP216" s="571"/>
      <c r="CQ216" s="571"/>
      <c r="CR216" s="571"/>
      <c r="CS216" s="571"/>
      <c r="CT216" s="571"/>
      <c r="CU216" s="571"/>
      <c r="CV216" s="571"/>
      <c r="CW216" s="571"/>
      <c r="CX216" s="571"/>
      <c r="CY216" s="571"/>
      <c r="CZ216" s="571"/>
      <c r="DA216" s="571"/>
      <c r="DB216" s="571"/>
      <c r="DC216" s="571"/>
      <c r="DD216" s="571"/>
      <c r="DE216" s="571"/>
      <c r="DF216" s="571"/>
      <c r="DG216" s="571"/>
      <c r="DH216" s="571"/>
      <c r="DI216" s="571"/>
      <c r="DJ216" s="571"/>
      <c r="DK216" s="571"/>
      <c r="DL216" s="571"/>
      <c r="DM216" s="571"/>
      <c r="DN216" s="571"/>
      <c r="DO216" s="571"/>
      <c r="DP216" s="571"/>
      <c r="DQ216" s="571"/>
      <c r="DR216" s="571"/>
      <c r="DS216" s="571"/>
      <c r="DT216" s="571"/>
      <c r="DU216" s="571"/>
      <c r="DV216" s="571"/>
      <c r="DW216" s="571"/>
      <c r="DX216" s="571"/>
      <c r="DY216" s="571"/>
    </row>
    <row r="217" spans="1:129" s="433" customFormat="1" ht="15">
      <c r="A217" s="265"/>
      <c r="B217" s="360">
        <v>60252</v>
      </c>
      <c r="C217" s="13" t="s">
        <v>31</v>
      </c>
      <c r="D217" s="7" t="s">
        <v>11</v>
      </c>
      <c r="E217" s="95"/>
      <c r="F217" s="151"/>
      <c r="G217" s="144"/>
      <c r="H217" s="153"/>
      <c r="I217" s="1175"/>
      <c r="J217" s="604"/>
      <c r="K217" s="95"/>
      <c r="L217" s="151"/>
      <c r="M217" s="144"/>
      <c r="N217" s="153"/>
      <c r="O217" s="143"/>
      <c r="P217" s="154"/>
      <c r="Q217" s="95"/>
      <c r="R217" s="151"/>
      <c r="S217" s="144"/>
      <c r="T217" s="153"/>
      <c r="U217" s="146"/>
      <c r="V217" s="151"/>
      <c r="W217" s="145"/>
      <c r="X217" s="151"/>
      <c r="Y217" s="144"/>
      <c r="Z217" s="153"/>
      <c r="AA217" s="143"/>
      <c r="AB217" s="154"/>
      <c r="AC217" s="604"/>
      <c r="AD217" s="95"/>
      <c r="AE217" s="151"/>
      <c r="AF217" s="144"/>
      <c r="AG217" s="153"/>
      <c r="AH217" s="143"/>
      <c r="AI217" s="154"/>
      <c r="AJ217" s="95"/>
      <c r="AK217" s="145"/>
      <c r="AL217" s="151"/>
      <c r="AM217" s="144"/>
      <c r="AN217" s="153"/>
      <c r="AO217" s="153"/>
      <c r="AP217" s="153"/>
      <c r="AQ217" s="143"/>
      <c r="AR217" s="154"/>
      <c r="AS217" s="95"/>
      <c r="AT217" s="151"/>
      <c r="AU217" s="144"/>
      <c r="AV217" s="153"/>
      <c r="AW217" s="143"/>
      <c r="AX217" s="154"/>
      <c r="AY217" s="151"/>
      <c r="AZ217" s="151"/>
      <c r="BA217" s="144"/>
      <c r="BB217" s="153"/>
      <c r="BC217" s="143"/>
      <c r="BD217" s="162"/>
      <c r="BE217" s="128"/>
      <c r="BF217" s="128"/>
      <c r="BG217" s="128"/>
      <c r="BH217" s="128"/>
      <c r="BI217" s="128"/>
      <c r="BJ217" s="421"/>
      <c r="BK217" s="510"/>
      <c r="BM217" s="414"/>
      <c r="BN217" s="414"/>
      <c r="BO217" s="414"/>
      <c r="BP217" s="414"/>
      <c r="CB217" s="571"/>
      <c r="CC217" s="571"/>
      <c r="CD217" s="571"/>
      <c r="CE217" s="571"/>
      <c r="CF217" s="571"/>
      <c r="CG217" s="571"/>
      <c r="CH217" s="571"/>
      <c r="CI217" s="571"/>
      <c r="CJ217" s="571"/>
      <c r="CK217" s="571"/>
      <c r="CL217" s="571"/>
      <c r="CM217" s="571"/>
      <c r="CN217" s="571"/>
      <c r="CO217" s="571"/>
      <c r="CP217" s="571"/>
      <c r="CQ217" s="571"/>
      <c r="CR217" s="571"/>
      <c r="CS217" s="571"/>
      <c r="CT217" s="571"/>
      <c r="CU217" s="571"/>
      <c r="CV217" s="571"/>
      <c r="CW217" s="571"/>
      <c r="CX217" s="571"/>
      <c r="CY217" s="571"/>
      <c r="CZ217" s="571"/>
      <c r="DA217" s="571"/>
      <c r="DB217" s="571"/>
      <c r="DC217" s="571"/>
      <c r="DD217" s="571"/>
      <c r="DE217" s="571"/>
      <c r="DF217" s="571"/>
      <c r="DG217" s="571"/>
      <c r="DH217" s="571"/>
      <c r="DI217" s="571"/>
      <c r="DJ217" s="571"/>
      <c r="DK217" s="571"/>
      <c r="DL217" s="571"/>
      <c r="DM217" s="571"/>
      <c r="DN217" s="571"/>
      <c r="DO217" s="571"/>
      <c r="DP217" s="571"/>
      <c r="DQ217" s="571"/>
      <c r="DR217" s="571"/>
      <c r="DS217" s="571"/>
      <c r="DT217" s="571"/>
      <c r="DU217" s="571"/>
      <c r="DV217" s="571"/>
      <c r="DW217" s="571"/>
      <c r="DX217" s="571"/>
      <c r="DY217" s="571"/>
    </row>
    <row r="218" spans="1:129" s="433" customFormat="1" ht="25.5">
      <c r="A218" s="265"/>
      <c r="B218" s="360">
        <v>60253</v>
      </c>
      <c r="C218" s="17" t="s">
        <v>60</v>
      </c>
      <c r="D218" s="7" t="s">
        <v>11</v>
      </c>
      <c r="E218" s="95"/>
      <c r="F218" s="160"/>
      <c r="G218" s="144"/>
      <c r="H218" s="161"/>
      <c r="I218" s="1175"/>
      <c r="J218" s="656"/>
      <c r="K218" s="95"/>
      <c r="L218" s="160"/>
      <c r="M218" s="144"/>
      <c r="N218" s="161"/>
      <c r="O218" s="143"/>
      <c r="P218" s="162"/>
      <c r="Q218" s="95"/>
      <c r="R218" s="160"/>
      <c r="S218" s="144"/>
      <c r="T218" s="161"/>
      <c r="U218" s="146"/>
      <c r="V218" s="160"/>
      <c r="W218" s="145"/>
      <c r="X218" s="160"/>
      <c r="Y218" s="144"/>
      <c r="Z218" s="161"/>
      <c r="AA218" s="143"/>
      <c r="AB218" s="162"/>
      <c r="AC218" s="656"/>
      <c r="AD218" s="95"/>
      <c r="AE218" s="160"/>
      <c r="AF218" s="144"/>
      <c r="AG218" s="161"/>
      <c r="AH218" s="143"/>
      <c r="AI218" s="162"/>
      <c r="AJ218" s="95"/>
      <c r="AK218" s="145"/>
      <c r="AL218" s="160"/>
      <c r="AM218" s="144"/>
      <c r="AN218" s="161"/>
      <c r="AO218" s="161"/>
      <c r="AP218" s="161"/>
      <c r="AQ218" s="161"/>
      <c r="AR218" s="162"/>
      <c r="AS218" s="95"/>
      <c r="AT218" s="160"/>
      <c r="AU218" s="144"/>
      <c r="AV218" s="161"/>
      <c r="AW218" s="143"/>
      <c r="AX218" s="162"/>
      <c r="AY218" s="160"/>
      <c r="AZ218" s="160"/>
      <c r="BA218" s="144"/>
      <c r="BB218" s="161"/>
      <c r="BC218" s="143"/>
      <c r="BD218" s="154"/>
      <c r="BE218" s="128"/>
      <c r="BF218" s="128"/>
      <c r="BG218" s="128"/>
      <c r="BH218" s="128"/>
      <c r="BI218" s="128"/>
      <c r="BJ218" s="421"/>
      <c r="BK218" s="510"/>
      <c r="BM218" s="414"/>
      <c r="BN218" s="414"/>
      <c r="BO218" s="414"/>
      <c r="BP218" s="414"/>
      <c r="CB218" s="571"/>
      <c r="CC218" s="571"/>
      <c r="CD218" s="571"/>
      <c r="CE218" s="571"/>
      <c r="CF218" s="571"/>
      <c r="CG218" s="571"/>
      <c r="CH218" s="571"/>
      <c r="CI218" s="571"/>
      <c r="CJ218" s="571"/>
      <c r="CK218" s="571"/>
      <c r="CL218" s="571"/>
      <c r="CM218" s="571"/>
      <c r="CN218" s="571"/>
      <c r="CO218" s="571"/>
      <c r="CP218" s="571"/>
      <c r="CQ218" s="571"/>
      <c r="CR218" s="571"/>
      <c r="CS218" s="571"/>
      <c r="CT218" s="571"/>
      <c r="CU218" s="571"/>
      <c r="CV218" s="571"/>
      <c r="CW218" s="571"/>
      <c r="CX218" s="571"/>
      <c r="CY218" s="571"/>
      <c r="CZ218" s="571"/>
      <c r="DA218" s="571"/>
      <c r="DB218" s="571"/>
      <c r="DC218" s="571"/>
      <c r="DD218" s="571"/>
      <c r="DE218" s="571"/>
      <c r="DF218" s="571"/>
      <c r="DG218" s="571"/>
      <c r="DH218" s="571"/>
      <c r="DI218" s="571"/>
      <c r="DJ218" s="571"/>
      <c r="DK218" s="571"/>
      <c r="DL218" s="571"/>
      <c r="DM218" s="571"/>
      <c r="DN218" s="571"/>
      <c r="DO218" s="571"/>
      <c r="DP218" s="571"/>
      <c r="DQ218" s="571"/>
      <c r="DR218" s="571"/>
      <c r="DS218" s="571"/>
      <c r="DT218" s="571"/>
      <c r="DU218" s="571"/>
      <c r="DV218" s="571"/>
      <c r="DW218" s="571"/>
      <c r="DX218" s="571"/>
      <c r="DY218" s="571"/>
    </row>
    <row r="219" spans="1:129" s="433" customFormat="1" ht="25.5">
      <c r="A219" s="265"/>
      <c r="B219" s="361">
        <v>60254</v>
      </c>
      <c r="C219" s="17" t="s">
        <v>61</v>
      </c>
      <c r="D219" s="7" t="s">
        <v>11</v>
      </c>
      <c r="E219" s="105"/>
      <c r="F219" s="160"/>
      <c r="G219" s="152"/>
      <c r="H219" s="161"/>
      <c r="I219" s="1177"/>
      <c r="J219" s="656"/>
      <c r="K219" s="105"/>
      <c r="L219" s="160"/>
      <c r="M219" s="152"/>
      <c r="N219" s="161"/>
      <c r="O219" s="151"/>
      <c r="P219" s="162"/>
      <c r="Q219" s="105"/>
      <c r="R219" s="160"/>
      <c r="S219" s="152"/>
      <c r="T219" s="161"/>
      <c r="U219" s="154"/>
      <c r="V219" s="160"/>
      <c r="W219" s="153"/>
      <c r="X219" s="160"/>
      <c r="Y219" s="152"/>
      <c r="Z219" s="161"/>
      <c r="AA219" s="151"/>
      <c r="AB219" s="162"/>
      <c r="AC219" s="656"/>
      <c r="AD219" s="105"/>
      <c r="AE219" s="160"/>
      <c r="AF219" s="152"/>
      <c r="AG219" s="161"/>
      <c r="AH219" s="151"/>
      <c r="AI219" s="162"/>
      <c r="AJ219" s="105"/>
      <c r="AK219" s="153"/>
      <c r="AL219" s="160"/>
      <c r="AM219" s="152"/>
      <c r="AN219" s="161"/>
      <c r="AO219" s="161"/>
      <c r="AP219" s="161"/>
      <c r="AQ219" s="151"/>
      <c r="AR219" s="162"/>
      <c r="AS219" s="105"/>
      <c r="AT219" s="160"/>
      <c r="AU219" s="152"/>
      <c r="AV219" s="161"/>
      <c r="AW219" s="151"/>
      <c r="AX219" s="162"/>
      <c r="AY219" s="160"/>
      <c r="AZ219" s="160"/>
      <c r="BA219" s="152"/>
      <c r="BB219" s="161"/>
      <c r="BC219" s="151"/>
      <c r="BD219" s="154"/>
      <c r="BE219" s="128"/>
      <c r="BF219" s="128"/>
      <c r="BG219" s="128"/>
      <c r="BH219" s="128"/>
      <c r="BI219" s="128"/>
      <c r="BJ219" s="421"/>
      <c r="BK219" s="510"/>
      <c r="BM219" s="414"/>
      <c r="BN219" s="414"/>
      <c r="BO219" s="414"/>
      <c r="BP219" s="414"/>
      <c r="CB219" s="571"/>
      <c r="CC219" s="571"/>
      <c r="CD219" s="571"/>
      <c r="CE219" s="571"/>
      <c r="CF219" s="571"/>
      <c r="CG219" s="571"/>
      <c r="CH219" s="571"/>
      <c r="CI219" s="571"/>
      <c r="CJ219" s="571"/>
      <c r="CK219" s="571"/>
      <c r="CL219" s="571"/>
      <c r="CM219" s="571"/>
      <c r="CN219" s="571"/>
      <c r="CO219" s="571"/>
      <c r="CP219" s="571"/>
      <c r="CQ219" s="571"/>
      <c r="CR219" s="571"/>
      <c r="CS219" s="571"/>
      <c r="CT219" s="571"/>
      <c r="CU219" s="571"/>
      <c r="CV219" s="571"/>
      <c r="CW219" s="571"/>
      <c r="CX219" s="571"/>
      <c r="CY219" s="571"/>
      <c r="CZ219" s="571"/>
      <c r="DA219" s="571"/>
      <c r="DB219" s="571"/>
      <c r="DC219" s="571"/>
      <c r="DD219" s="571"/>
      <c r="DE219" s="571"/>
      <c r="DF219" s="571"/>
      <c r="DG219" s="571"/>
      <c r="DH219" s="571"/>
      <c r="DI219" s="571"/>
      <c r="DJ219" s="571"/>
      <c r="DK219" s="571"/>
      <c r="DL219" s="571"/>
      <c r="DM219" s="571"/>
      <c r="DN219" s="571"/>
      <c r="DO219" s="571"/>
      <c r="DP219" s="571"/>
      <c r="DQ219" s="571"/>
      <c r="DR219" s="571"/>
      <c r="DS219" s="571"/>
      <c r="DT219" s="571"/>
      <c r="DU219" s="571"/>
      <c r="DV219" s="571"/>
      <c r="DW219" s="571"/>
      <c r="DX219" s="571"/>
      <c r="DY219" s="571"/>
    </row>
    <row r="220" spans="1:129" s="436" customFormat="1" ht="15">
      <c r="A220" s="370"/>
      <c r="B220" s="361">
        <v>60255</v>
      </c>
      <c r="C220" s="13" t="s">
        <v>62</v>
      </c>
      <c r="D220" s="7" t="s">
        <v>11</v>
      </c>
      <c r="E220" s="105">
        <f>'Buxheti 2021'!E167</f>
        <v>0</v>
      </c>
      <c r="F220" s="151"/>
      <c r="G220" s="152"/>
      <c r="H220" s="153"/>
      <c r="I220" s="1177"/>
      <c r="J220" s="604"/>
      <c r="K220" s="105"/>
      <c r="L220" s="151"/>
      <c r="M220" s="152"/>
      <c r="N220" s="153"/>
      <c r="O220" s="151"/>
      <c r="P220" s="154"/>
      <c r="Q220" s="105"/>
      <c r="R220" s="151"/>
      <c r="S220" s="152"/>
      <c r="T220" s="153"/>
      <c r="U220" s="154"/>
      <c r="V220" s="151"/>
      <c r="W220" s="153"/>
      <c r="X220" s="151"/>
      <c r="Y220" s="152"/>
      <c r="Z220" s="153"/>
      <c r="AA220" s="151"/>
      <c r="AB220" s="154"/>
      <c r="AC220" s="604"/>
      <c r="AD220" s="105"/>
      <c r="AE220" s="151"/>
      <c r="AF220" s="152"/>
      <c r="AG220" s="153"/>
      <c r="AH220" s="151"/>
      <c r="AI220" s="154"/>
      <c r="AJ220" s="105"/>
      <c r="AK220" s="153"/>
      <c r="AL220" s="151"/>
      <c r="AM220" s="152"/>
      <c r="AN220" s="151"/>
      <c r="AO220" s="151"/>
      <c r="AP220" s="151"/>
      <c r="AQ220" s="151"/>
      <c r="AR220" s="154"/>
      <c r="AS220" s="105"/>
      <c r="AT220" s="151"/>
      <c r="AU220" s="152"/>
      <c r="AV220" s="153"/>
      <c r="AW220" s="151"/>
      <c r="AX220" s="154"/>
      <c r="AY220" s="151"/>
      <c r="AZ220" s="151"/>
      <c r="BA220" s="152"/>
      <c r="BB220" s="153"/>
      <c r="BC220" s="151"/>
      <c r="BD220" s="415"/>
      <c r="BE220" s="413"/>
      <c r="BF220" s="413"/>
      <c r="BG220" s="413"/>
      <c r="BH220" s="413"/>
      <c r="BI220" s="413"/>
      <c r="BJ220" s="432"/>
      <c r="BK220" s="512"/>
      <c r="BM220" s="414"/>
      <c r="BN220" s="414"/>
      <c r="BO220" s="414"/>
      <c r="BP220" s="414"/>
      <c r="CB220" s="1028"/>
      <c r="CC220" s="1028"/>
      <c r="CD220" s="1028"/>
      <c r="CE220" s="1028"/>
      <c r="CF220" s="1028"/>
      <c r="CG220" s="1028"/>
      <c r="CH220" s="1028"/>
      <c r="CI220" s="1028"/>
      <c r="CJ220" s="1028"/>
      <c r="CK220" s="1028"/>
      <c r="CL220" s="1028"/>
      <c r="CM220" s="1028"/>
      <c r="CN220" s="1028"/>
      <c r="CO220" s="1028"/>
      <c r="CP220" s="1028"/>
      <c r="CQ220" s="1028"/>
      <c r="CR220" s="1028"/>
      <c r="CS220" s="1028"/>
      <c r="CT220" s="1028"/>
      <c r="CU220" s="1028"/>
      <c r="CV220" s="1028"/>
      <c r="CW220" s="1028"/>
      <c r="CX220" s="1028"/>
      <c r="CY220" s="1028"/>
      <c r="CZ220" s="1028"/>
      <c r="DA220" s="1028"/>
      <c r="DB220" s="1028"/>
      <c r="DC220" s="1028"/>
      <c r="DD220" s="1028"/>
      <c r="DE220" s="1028"/>
      <c r="DF220" s="1028"/>
      <c r="DG220" s="1028"/>
      <c r="DH220" s="1028"/>
      <c r="DI220" s="1028"/>
      <c r="DJ220" s="1028"/>
      <c r="DK220" s="1028"/>
      <c r="DL220" s="1028"/>
      <c r="DM220" s="1028"/>
      <c r="DN220" s="1028"/>
      <c r="DO220" s="1028"/>
      <c r="DP220" s="1028"/>
      <c r="DQ220" s="1028"/>
      <c r="DR220" s="1028"/>
      <c r="DS220" s="1028"/>
      <c r="DT220" s="1028"/>
      <c r="DU220" s="1028"/>
      <c r="DV220" s="1028"/>
      <c r="DW220" s="1028"/>
      <c r="DX220" s="1028"/>
      <c r="DY220" s="1028"/>
    </row>
    <row r="221" spans="1:129" s="435" customFormat="1" ht="15">
      <c r="A221" s="369"/>
      <c r="B221" s="360">
        <v>60256</v>
      </c>
      <c r="C221" s="13" t="s">
        <v>63</v>
      </c>
      <c r="D221" s="7" t="s">
        <v>11</v>
      </c>
      <c r="E221" s="95"/>
      <c r="F221" s="151"/>
      <c r="G221" s="144"/>
      <c r="H221" s="153"/>
      <c r="I221" s="1175"/>
      <c r="J221" s="604"/>
      <c r="K221" s="95"/>
      <c r="L221" s="151"/>
      <c r="M221" s="144"/>
      <c r="N221" s="153"/>
      <c r="O221" s="143"/>
      <c r="P221" s="154"/>
      <c r="Q221" s="95"/>
      <c r="R221" s="151"/>
      <c r="S221" s="144"/>
      <c r="T221" s="153"/>
      <c r="U221" s="146"/>
      <c r="V221" s="151"/>
      <c r="W221" s="145"/>
      <c r="X221" s="151"/>
      <c r="Y221" s="144"/>
      <c r="Z221" s="153"/>
      <c r="AA221" s="143"/>
      <c r="AB221" s="154"/>
      <c r="AC221" s="604"/>
      <c r="AD221" s="95"/>
      <c r="AE221" s="151"/>
      <c r="AF221" s="144"/>
      <c r="AG221" s="153"/>
      <c r="AH221" s="143"/>
      <c r="AI221" s="154"/>
      <c r="AJ221" s="95"/>
      <c r="AK221" s="145"/>
      <c r="AL221" s="151"/>
      <c r="AM221" s="144"/>
      <c r="AN221" s="143"/>
      <c r="AO221" s="143"/>
      <c r="AP221" s="143"/>
      <c r="AQ221" s="143"/>
      <c r="AR221" s="154"/>
      <c r="AS221" s="95"/>
      <c r="AT221" s="151"/>
      <c r="AU221" s="144"/>
      <c r="AV221" s="153"/>
      <c r="AW221" s="143"/>
      <c r="AX221" s="154"/>
      <c r="AY221" s="151"/>
      <c r="AZ221" s="151"/>
      <c r="BA221" s="144"/>
      <c r="BB221" s="153"/>
      <c r="BC221" s="143"/>
      <c r="BD221" s="412"/>
      <c r="BE221" s="413"/>
      <c r="BF221" s="413"/>
      <c r="BG221" s="413"/>
      <c r="BH221" s="413"/>
      <c r="BI221" s="413"/>
      <c r="BJ221" s="432"/>
      <c r="BK221" s="512"/>
      <c r="BM221" s="414"/>
      <c r="BN221" s="414"/>
      <c r="BO221" s="414"/>
      <c r="BP221" s="414"/>
      <c r="CB221" s="1027"/>
      <c r="CC221" s="1027"/>
      <c r="CD221" s="1027"/>
      <c r="CE221" s="1027"/>
      <c r="CF221" s="1027"/>
      <c r="CG221" s="1027"/>
      <c r="CH221" s="1027"/>
      <c r="CI221" s="1027"/>
      <c r="CJ221" s="1027"/>
      <c r="CK221" s="1027"/>
      <c r="CL221" s="1027"/>
      <c r="CM221" s="1027"/>
      <c r="CN221" s="1027"/>
      <c r="CO221" s="1027"/>
      <c r="CP221" s="1027"/>
      <c r="CQ221" s="1027"/>
      <c r="CR221" s="1027"/>
      <c r="CS221" s="1027"/>
      <c r="CT221" s="1027"/>
      <c r="CU221" s="1027"/>
      <c r="CV221" s="1027"/>
      <c r="CW221" s="1027"/>
      <c r="CX221" s="1027"/>
      <c r="CY221" s="1027"/>
      <c r="CZ221" s="1027"/>
      <c r="DA221" s="1027"/>
      <c r="DB221" s="1027"/>
      <c r="DC221" s="1027"/>
      <c r="DD221" s="1027"/>
      <c r="DE221" s="1027"/>
      <c r="DF221" s="1027"/>
      <c r="DG221" s="1027"/>
      <c r="DH221" s="1027"/>
      <c r="DI221" s="1027"/>
      <c r="DJ221" s="1027"/>
      <c r="DK221" s="1027"/>
      <c r="DL221" s="1027"/>
      <c r="DM221" s="1027"/>
      <c r="DN221" s="1027"/>
      <c r="DO221" s="1027"/>
      <c r="DP221" s="1027"/>
      <c r="DQ221" s="1027"/>
      <c r="DR221" s="1027"/>
      <c r="DS221" s="1027"/>
      <c r="DT221" s="1027"/>
      <c r="DU221" s="1027"/>
      <c r="DV221" s="1027"/>
      <c r="DW221" s="1027"/>
      <c r="DX221" s="1027"/>
      <c r="DY221" s="1027"/>
    </row>
    <row r="222" spans="1:129" s="433" customFormat="1" ht="15">
      <c r="A222" s="265"/>
      <c r="B222" s="360" t="s">
        <v>98</v>
      </c>
      <c r="C222" s="13" t="s">
        <v>64</v>
      </c>
      <c r="D222" s="7" t="s">
        <v>11</v>
      </c>
      <c r="E222" s="95">
        <f>'Buxheti 2021'!E59</f>
        <v>800000</v>
      </c>
      <c r="F222" s="546"/>
      <c r="G222" s="144"/>
      <c r="H222" s="153"/>
      <c r="I222" s="1175"/>
      <c r="J222" s="604"/>
      <c r="K222" s="95"/>
      <c r="L222" s="151"/>
      <c r="M222" s="144"/>
      <c r="N222" s="153"/>
      <c r="O222" s="143"/>
      <c r="P222" s="154"/>
      <c r="Q222" s="95"/>
      <c r="R222" s="151"/>
      <c r="S222" s="144"/>
      <c r="T222" s="153"/>
      <c r="U222" s="146"/>
      <c r="V222" s="151"/>
      <c r="W222" s="145"/>
      <c r="X222" s="151"/>
      <c r="Y222" s="144"/>
      <c r="Z222" s="153"/>
      <c r="AA222" s="143"/>
      <c r="AB222" s="154"/>
      <c r="AC222" s="604"/>
      <c r="AD222" s="95"/>
      <c r="AE222" s="151"/>
      <c r="AF222" s="144"/>
      <c r="AG222" s="153"/>
      <c r="AH222" s="143"/>
      <c r="AI222" s="154"/>
      <c r="AJ222" s="95"/>
      <c r="AK222" s="145"/>
      <c r="AL222" s="151"/>
      <c r="AM222" s="144"/>
      <c r="AN222" s="151">
        <f>F222</f>
        <v>0</v>
      </c>
      <c r="AO222" s="153"/>
      <c r="AP222" s="153"/>
      <c r="AQ222" s="143"/>
      <c r="AR222" s="154"/>
      <c r="AS222" s="95"/>
      <c r="AT222" s="151"/>
      <c r="AU222" s="144"/>
      <c r="AV222" s="153"/>
      <c r="AW222" s="143"/>
      <c r="AX222" s="154"/>
      <c r="AY222" s="151"/>
      <c r="AZ222" s="151"/>
      <c r="BA222" s="144"/>
      <c r="BB222" s="153"/>
      <c r="BC222" s="143"/>
      <c r="BD222" s="146"/>
      <c r="BE222" s="128"/>
      <c r="BF222" s="128"/>
      <c r="BG222" s="128"/>
      <c r="BH222" s="128"/>
      <c r="BI222" s="128"/>
      <c r="BJ222" s="421"/>
      <c r="BK222" s="510"/>
      <c r="BM222" s="414"/>
      <c r="BN222" s="414"/>
      <c r="BO222" s="414"/>
      <c r="BP222" s="414"/>
      <c r="CB222" s="571"/>
      <c r="CC222" s="571"/>
      <c r="CD222" s="571"/>
      <c r="CE222" s="571"/>
      <c r="CF222" s="571"/>
      <c r="CG222" s="571"/>
      <c r="CH222" s="571"/>
      <c r="CI222" s="571"/>
      <c r="CJ222" s="571"/>
      <c r="CK222" s="571"/>
      <c r="CL222" s="571"/>
      <c r="CM222" s="571"/>
      <c r="CN222" s="571"/>
      <c r="CO222" s="571"/>
      <c r="CP222" s="571"/>
      <c r="CQ222" s="571"/>
      <c r="CR222" s="571"/>
      <c r="CS222" s="571"/>
      <c r="CT222" s="571"/>
      <c r="CU222" s="571"/>
      <c r="CV222" s="571"/>
      <c r="CW222" s="571"/>
      <c r="CX222" s="571"/>
      <c r="CY222" s="571"/>
      <c r="CZ222" s="571"/>
      <c r="DA222" s="571"/>
      <c r="DB222" s="571"/>
      <c r="DC222" s="571"/>
      <c r="DD222" s="571"/>
      <c r="DE222" s="571"/>
      <c r="DF222" s="571"/>
      <c r="DG222" s="571"/>
      <c r="DH222" s="571"/>
      <c r="DI222" s="571"/>
      <c r="DJ222" s="571"/>
      <c r="DK222" s="571"/>
      <c r="DL222" s="571"/>
      <c r="DM222" s="571"/>
      <c r="DN222" s="571"/>
      <c r="DO222" s="571"/>
      <c r="DP222" s="571"/>
      <c r="DQ222" s="571"/>
      <c r="DR222" s="571"/>
      <c r="DS222" s="571"/>
      <c r="DT222" s="571"/>
      <c r="DU222" s="571"/>
      <c r="DV222" s="571"/>
      <c r="DW222" s="571"/>
      <c r="DX222" s="571"/>
      <c r="DY222" s="571"/>
    </row>
    <row r="223" spans="1:129" s="433" customFormat="1" ht="15">
      <c r="A223" s="265"/>
      <c r="B223" s="359" t="s">
        <v>32</v>
      </c>
      <c r="C223" s="16" t="s">
        <v>84</v>
      </c>
      <c r="D223" s="25" t="s">
        <v>11</v>
      </c>
      <c r="E223" s="100">
        <f t="shared" ref="E223:G223" si="13">SUM(E224:E228)</f>
        <v>1500000</v>
      </c>
      <c r="F223" s="147">
        <f>F224+F225+F226+F227+F228</f>
        <v>1214658</v>
      </c>
      <c r="G223" s="148">
        <f t="shared" si="13"/>
        <v>0</v>
      </c>
      <c r="H223" s="149"/>
      <c r="I223" s="1176"/>
      <c r="J223" s="609"/>
      <c r="K223" s="100"/>
      <c r="L223" s="147"/>
      <c r="M223" s="148"/>
      <c r="N223" s="149"/>
      <c r="O223" s="147"/>
      <c r="P223" s="150"/>
      <c r="Q223" s="100"/>
      <c r="R223" s="147"/>
      <c r="S223" s="148"/>
      <c r="T223" s="149"/>
      <c r="U223" s="150"/>
      <c r="V223" s="147"/>
      <c r="W223" s="149"/>
      <c r="X223" s="147"/>
      <c r="Y223" s="148"/>
      <c r="Z223" s="149"/>
      <c r="AA223" s="147"/>
      <c r="AB223" s="150"/>
      <c r="AC223" s="609"/>
      <c r="AD223" s="100"/>
      <c r="AE223" s="147"/>
      <c r="AF223" s="148"/>
      <c r="AG223" s="149"/>
      <c r="AH223" s="147"/>
      <c r="AI223" s="150"/>
      <c r="AJ223" s="150"/>
      <c r="AK223" s="150"/>
      <c r="AL223" s="150"/>
      <c r="AM223" s="150"/>
      <c r="AN223" s="150"/>
      <c r="AO223" s="150"/>
      <c r="AP223" s="150"/>
      <c r="AQ223" s="150"/>
      <c r="AR223" s="150"/>
      <c r="AS223" s="100"/>
      <c r="AT223" s="147"/>
      <c r="AU223" s="148"/>
      <c r="AV223" s="149"/>
      <c r="AW223" s="147"/>
      <c r="AX223" s="150"/>
      <c r="AY223" s="147"/>
      <c r="AZ223" s="147"/>
      <c r="BA223" s="148"/>
      <c r="BB223" s="149"/>
      <c r="BC223" s="147"/>
      <c r="BD223" s="423"/>
      <c r="BE223" s="129"/>
      <c r="BF223" s="129"/>
      <c r="BG223" s="129"/>
      <c r="BH223" s="129"/>
      <c r="BI223" s="129"/>
      <c r="BJ223" s="430"/>
      <c r="BK223" s="509"/>
      <c r="BM223" s="414"/>
      <c r="BN223" s="414"/>
      <c r="BO223" s="414"/>
      <c r="BP223" s="414"/>
      <c r="CB223" s="571"/>
      <c r="CC223" s="571"/>
      <c r="CD223" s="571"/>
      <c r="CE223" s="571"/>
      <c r="CF223" s="571"/>
      <c r="CG223" s="571"/>
      <c r="CH223" s="571"/>
      <c r="CI223" s="571"/>
      <c r="CJ223" s="571"/>
      <c r="CK223" s="571"/>
      <c r="CL223" s="571"/>
      <c r="CM223" s="571"/>
      <c r="CN223" s="571"/>
      <c r="CO223" s="571"/>
      <c r="CP223" s="571"/>
      <c r="CQ223" s="571"/>
      <c r="CR223" s="571"/>
      <c r="CS223" s="571"/>
      <c r="CT223" s="571"/>
      <c r="CU223" s="571"/>
      <c r="CV223" s="571"/>
      <c r="CW223" s="571"/>
      <c r="CX223" s="571"/>
      <c r="CY223" s="571"/>
      <c r="CZ223" s="571"/>
      <c r="DA223" s="571"/>
      <c r="DB223" s="571"/>
      <c r="DC223" s="571"/>
      <c r="DD223" s="571"/>
      <c r="DE223" s="571"/>
      <c r="DF223" s="571"/>
      <c r="DG223" s="571"/>
      <c r="DH223" s="571"/>
      <c r="DI223" s="571"/>
      <c r="DJ223" s="571"/>
      <c r="DK223" s="571"/>
      <c r="DL223" s="571"/>
      <c r="DM223" s="571"/>
      <c r="DN223" s="571"/>
      <c r="DO223" s="571"/>
      <c r="DP223" s="571"/>
      <c r="DQ223" s="571"/>
      <c r="DR223" s="571"/>
      <c r="DS223" s="571"/>
      <c r="DT223" s="571"/>
      <c r="DU223" s="571"/>
      <c r="DV223" s="571"/>
      <c r="DW223" s="571"/>
      <c r="DX223" s="571"/>
      <c r="DY223" s="571"/>
    </row>
    <row r="224" spans="1:129" s="433" customFormat="1" ht="15">
      <c r="A224" s="265"/>
      <c r="B224" s="360">
        <v>60261</v>
      </c>
      <c r="C224" s="12" t="s">
        <v>33</v>
      </c>
      <c r="D224" s="7" t="s">
        <v>11</v>
      </c>
      <c r="E224" s="95">
        <f>'Buxheti 2021'!E61</f>
        <v>1500000</v>
      </c>
      <c r="F224" s="545">
        <v>1214658</v>
      </c>
      <c r="G224" s="144"/>
      <c r="H224" s="145"/>
      <c r="I224" s="1175"/>
      <c r="J224" s="653"/>
      <c r="K224" s="95"/>
      <c r="L224" s="143"/>
      <c r="M224" s="144"/>
      <c r="N224" s="145"/>
      <c r="O224" s="143"/>
      <c r="P224" s="146"/>
      <c r="Q224" s="95"/>
      <c r="R224" s="143"/>
      <c r="S224" s="144"/>
      <c r="T224" s="145"/>
      <c r="U224" s="146"/>
      <c r="V224" s="143"/>
      <c r="W224" s="145"/>
      <c r="X224" s="143"/>
      <c r="Y224" s="144"/>
      <c r="Z224" s="145"/>
      <c r="AA224" s="143"/>
      <c r="AB224" s="146"/>
      <c r="AC224" s="653"/>
      <c r="AD224" s="95"/>
      <c r="AE224" s="143"/>
      <c r="AF224" s="144"/>
      <c r="AG224" s="145"/>
      <c r="AH224" s="143"/>
      <c r="AI224" s="146"/>
      <c r="AJ224" s="95"/>
      <c r="AK224" s="145"/>
      <c r="AL224" s="143"/>
      <c r="AM224" s="144"/>
      <c r="AN224" s="145"/>
      <c r="AO224" s="145"/>
      <c r="AP224" s="145"/>
      <c r="AQ224" s="143"/>
      <c r="AR224" s="146"/>
      <c r="AS224" s="95"/>
      <c r="AT224" s="143"/>
      <c r="AU224" s="144"/>
      <c r="AV224" s="145"/>
      <c r="AW224" s="143"/>
      <c r="AX224" s="146"/>
      <c r="AY224" s="143"/>
      <c r="AZ224" s="143"/>
      <c r="BA224" s="144"/>
      <c r="BB224" s="145"/>
      <c r="BC224" s="143"/>
      <c r="BD224" s="146"/>
      <c r="BE224" s="128"/>
      <c r="BF224" s="128"/>
      <c r="BG224" s="128"/>
      <c r="BH224" s="128"/>
      <c r="BI224" s="128"/>
      <c r="BJ224" s="421"/>
      <c r="BK224" s="510"/>
      <c r="BM224" s="414"/>
      <c r="BN224" s="414"/>
      <c r="BO224" s="414"/>
      <c r="BP224" s="414"/>
      <c r="CB224" s="571"/>
      <c r="CC224" s="571"/>
      <c r="CD224" s="571"/>
      <c r="CE224" s="571"/>
      <c r="CF224" s="571"/>
      <c r="CG224" s="571"/>
      <c r="CH224" s="571"/>
      <c r="CI224" s="571"/>
      <c r="CJ224" s="571"/>
      <c r="CK224" s="571"/>
      <c r="CL224" s="571"/>
      <c r="CM224" s="571"/>
      <c r="CN224" s="571"/>
      <c r="CO224" s="571"/>
      <c r="CP224" s="571"/>
      <c r="CQ224" s="571"/>
      <c r="CR224" s="571"/>
      <c r="CS224" s="571"/>
      <c r="CT224" s="571"/>
      <c r="CU224" s="571"/>
      <c r="CV224" s="571"/>
      <c r="CW224" s="571"/>
      <c r="CX224" s="571"/>
      <c r="CY224" s="571"/>
      <c r="CZ224" s="571"/>
      <c r="DA224" s="571"/>
      <c r="DB224" s="571"/>
      <c r="DC224" s="571"/>
      <c r="DD224" s="571"/>
      <c r="DE224" s="571"/>
      <c r="DF224" s="571"/>
      <c r="DG224" s="571"/>
      <c r="DH224" s="571"/>
      <c r="DI224" s="571"/>
      <c r="DJ224" s="571"/>
      <c r="DK224" s="571"/>
      <c r="DL224" s="571"/>
      <c r="DM224" s="571"/>
      <c r="DN224" s="571"/>
      <c r="DO224" s="571"/>
      <c r="DP224" s="571"/>
      <c r="DQ224" s="571"/>
      <c r="DR224" s="571"/>
      <c r="DS224" s="571"/>
      <c r="DT224" s="571"/>
      <c r="DU224" s="571"/>
      <c r="DV224" s="571"/>
      <c r="DW224" s="571"/>
      <c r="DX224" s="571"/>
      <c r="DY224" s="571"/>
    </row>
    <row r="225" spans="1:129" s="433" customFormat="1" ht="15">
      <c r="A225" s="265"/>
      <c r="B225" s="360">
        <v>60262</v>
      </c>
      <c r="C225" s="12" t="s">
        <v>34</v>
      </c>
      <c r="D225" s="7" t="s">
        <v>11</v>
      </c>
      <c r="E225" s="95"/>
      <c r="F225" s="143"/>
      <c r="G225" s="144"/>
      <c r="H225" s="145"/>
      <c r="I225" s="1175"/>
      <c r="J225" s="653"/>
      <c r="K225" s="95"/>
      <c r="L225" s="143"/>
      <c r="M225" s="144"/>
      <c r="N225" s="145"/>
      <c r="O225" s="143"/>
      <c r="P225" s="146"/>
      <c r="Q225" s="95"/>
      <c r="R225" s="143"/>
      <c r="S225" s="144"/>
      <c r="T225" s="145"/>
      <c r="U225" s="146"/>
      <c r="V225" s="143"/>
      <c r="W225" s="145"/>
      <c r="X225" s="143"/>
      <c r="Y225" s="144"/>
      <c r="Z225" s="145"/>
      <c r="AA225" s="143"/>
      <c r="AB225" s="146"/>
      <c r="AC225" s="653"/>
      <c r="AD225" s="95"/>
      <c r="AE225" s="143"/>
      <c r="AF225" s="144"/>
      <c r="AG225" s="145"/>
      <c r="AH225" s="143"/>
      <c r="AI225" s="146"/>
      <c r="AJ225" s="95"/>
      <c r="AK225" s="145"/>
      <c r="AL225" s="143"/>
      <c r="AM225" s="144"/>
      <c r="AN225" s="145"/>
      <c r="AO225" s="145"/>
      <c r="AP225" s="145"/>
      <c r="AQ225" s="143"/>
      <c r="AR225" s="146"/>
      <c r="AS225" s="95"/>
      <c r="AT225" s="143"/>
      <c r="AU225" s="144"/>
      <c r="AV225" s="145"/>
      <c r="AW225" s="143"/>
      <c r="AX225" s="146"/>
      <c r="AY225" s="143"/>
      <c r="AZ225" s="143"/>
      <c r="BA225" s="144"/>
      <c r="BB225" s="145"/>
      <c r="BC225" s="143"/>
      <c r="BD225" s="154"/>
      <c r="BE225" s="128"/>
      <c r="BF225" s="128"/>
      <c r="BG225" s="128"/>
      <c r="BH225" s="128"/>
      <c r="BI225" s="128"/>
      <c r="BJ225" s="421"/>
      <c r="BK225" s="510"/>
      <c r="BM225" s="414"/>
      <c r="BN225" s="414"/>
      <c r="BO225" s="414"/>
      <c r="BP225" s="414"/>
      <c r="CB225" s="571"/>
      <c r="CC225" s="571"/>
      <c r="CD225" s="571"/>
      <c r="CE225" s="571"/>
      <c r="CF225" s="571"/>
      <c r="CG225" s="571"/>
      <c r="CH225" s="571"/>
      <c r="CI225" s="571"/>
      <c r="CJ225" s="571"/>
      <c r="CK225" s="571"/>
      <c r="CL225" s="571"/>
      <c r="CM225" s="571"/>
      <c r="CN225" s="571"/>
      <c r="CO225" s="571"/>
      <c r="CP225" s="571"/>
      <c r="CQ225" s="571"/>
      <c r="CR225" s="571"/>
      <c r="CS225" s="571"/>
      <c r="CT225" s="571"/>
      <c r="CU225" s="571"/>
      <c r="CV225" s="571"/>
      <c r="CW225" s="571"/>
      <c r="CX225" s="571"/>
      <c r="CY225" s="571"/>
      <c r="CZ225" s="571"/>
      <c r="DA225" s="571"/>
      <c r="DB225" s="571"/>
      <c r="DC225" s="571"/>
      <c r="DD225" s="571"/>
      <c r="DE225" s="571"/>
      <c r="DF225" s="571"/>
      <c r="DG225" s="571"/>
      <c r="DH225" s="571"/>
      <c r="DI225" s="571"/>
      <c r="DJ225" s="571"/>
      <c r="DK225" s="571"/>
      <c r="DL225" s="571"/>
      <c r="DM225" s="571"/>
      <c r="DN225" s="571"/>
      <c r="DO225" s="571"/>
      <c r="DP225" s="571"/>
      <c r="DQ225" s="571"/>
      <c r="DR225" s="571"/>
      <c r="DS225" s="571"/>
      <c r="DT225" s="571"/>
      <c r="DU225" s="571"/>
      <c r="DV225" s="571"/>
      <c r="DW225" s="571"/>
      <c r="DX225" s="571"/>
      <c r="DY225" s="571"/>
    </row>
    <row r="226" spans="1:129" s="433" customFormat="1" ht="15">
      <c r="A226" s="265"/>
      <c r="B226" s="360" t="s">
        <v>65</v>
      </c>
      <c r="C226" s="18" t="s">
        <v>35</v>
      </c>
      <c r="D226" s="7" t="s">
        <v>11</v>
      </c>
      <c r="E226" s="95"/>
      <c r="F226" s="143"/>
      <c r="G226" s="144"/>
      <c r="H226" s="145"/>
      <c r="I226" s="1175"/>
      <c r="J226" s="653"/>
      <c r="K226" s="95"/>
      <c r="L226" s="143"/>
      <c r="M226" s="144"/>
      <c r="N226" s="145"/>
      <c r="O226" s="143"/>
      <c r="P226" s="146"/>
      <c r="Q226" s="95"/>
      <c r="R226" s="143"/>
      <c r="S226" s="144"/>
      <c r="T226" s="145"/>
      <c r="U226" s="146"/>
      <c r="V226" s="143"/>
      <c r="W226" s="145"/>
      <c r="X226" s="143"/>
      <c r="Y226" s="144"/>
      <c r="Z226" s="145"/>
      <c r="AA226" s="143"/>
      <c r="AB226" s="146"/>
      <c r="AC226" s="653"/>
      <c r="AD226" s="95"/>
      <c r="AE226" s="143"/>
      <c r="AF226" s="144"/>
      <c r="AG226" s="145"/>
      <c r="AH226" s="143"/>
      <c r="AI226" s="146"/>
      <c r="AJ226" s="95"/>
      <c r="AK226" s="145"/>
      <c r="AL226" s="143"/>
      <c r="AM226" s="144"/>
      <c r="AN226" s="145"/>
      <c r="AO226" s="145"/>
      <c r="AP226" s="145"/>
      <c r="AQ226" s="143"/>
      <c r="AR226" s="146"/>
      <c r="AS226" s="95"/>
      <c r="AT226" s="143"/>
      <c r="AU226" s="144"/>
      <c r="AV226" s="145"/>
      <c r="AW226" s="143"/>
      <c r="AX226" s="146"/>
      <c r="AY226" s="143"/>
      <c r="AZ226" s="143"/>
      <c r="BA226" s="144"/>
      <c r="BB226" s="145"/>
      <c r="BC226" s="143"/>
      <c r="BD226" s="146"/>
      <c r="BE226" s="128"/>
      <c r="BF226" s="128"/>
      <c r="BG226" s="128"/>
      <c r="BH226" s="128"/>
      <c r="BI226" s="128"/>
      <c r="BJ226" s="421"/>
      <c r="BK226" s="510"/>
      <c r="BM226" s="414"/>
      <c r="BN226" s="414"/>
      <c r="BO226" s="414"/>
      <c r="BP226" s="414"/>
      <c r="CB226" s="571"/>
      <c r="CC226" s="571"/>
      <c r="CD226" s="571"/>
      <c r="CE226" s="571"/>
      <c r="CF226" s="571"/>
      <c r="CG226" s="571"/>
      <c r="CH226" s="571"/>
      <c r="CI226" s="571"/>
      <c r="CJ226" s="571"/>
      <c r="CK226" s="571"/>
      <c r="CL226" s="571"/>
      <c r="CM226" s="571"/>
      <c r="CN226" s="571"/>
      <c r="CO226" s="571"/>
      <c r="CP226" s="571"/>
      <c r="CQ226" s="571"/>
      <c r="CR226" s="571"/>
      <c r="CS226" s="571"/>
      <c r="CT226" s="571"/>
      <c r="CU226" s="571"/>
      <c r="CV226" s="571"/>
      <c r="CW226" s="571"/>
      <c r="CX226" s="571"/>
      <c r="CY226" s="571"/>
      <c r="CZ226" s="571"/>
      <c r="DA226" s="571"/>
      <c r="DB226" s="571"/>
      <c r="DC226" s="571"/>
      <c r="DD226" s="571"/>
      <c r="DE226" s="571"/>
      <c r="DF226" s="571"/>
      <c r="DG226" s="571"/>
      <c r="DH226" s="571"/>
      <c r="DI226" s="571"/>
      <c r="DJ226" s="571"/>
      <c r="DK226" s="571"/>
      <c r="DL226" s="571"/>
      <c r="DM226" s="571"/>
      <c r="DN226" s="571"/>
      <c r="DO226" s="571"/>
      <c r="DP226" s="571"/>
      <c r="DQ226" s="571"/>
      <c r="DR226" s="571"/>
      <c r="DS226" s="571"/>
      <c r="DT226" s="571"/>
      <c r="DU226" s="571"/>
      <c r="DV226" s="571"/>
      <c r="DW226" s="571"/>
      <c r="DX226" s="571"/>
      <c r="DY226" s="571"/>
    </row>
    <row r="227" spans="1:129" s="435" customFormat="1" ht="15">
      <c r="A227" s="369"/>
      <c r="B227" s="361">
        <v>60264</v>
      </c>
      <c r="C227" s="13" t="s">
        <v>36</v>
      </c>
      <c r="D227" s="7" t="s">
        <v>11</v>
      </c>
      <c r="E227" s="105"/>
      <c r="F227" s="151"/>
      <c r="G227" s="152"/>
      <c r="H227" s="153"/>
      <c r="I227" s="1177"/>
      <c r="J227" s="604"/>
      <c r="K227" s="105"/>
      <c r="L227" s="151"/>
      <c r="M227" s="152"/>
      <c r="N227" s="153"/>
      <c r="O227" s="151"/>
      <c r="P227" s="154"/>
      <c r="Q227" s="105"/>
      <c r="R227" s="151"/>
      <c r="S227" s="152"/>
      <c r="T227" s="153"/>
      <c r="U227" s="154"/>
      <c r="V227" s="151"/>
      <c r="W227" s="153"/>
      <c r="X227" s="151"/>
      <c r="Y227" s="152"/>
      <c r="Z227" s="153"/>
      <c r="AA227" s="151"/>
      <c r="AB227" s="154"/>
      <c r="AC227" s="604"/>
      <c r="AD227" s="105"/>
      <c r="AE227" s="151"/>
      <c r="AF227" s="152"/>
      <c r="AG227" s="153"/>
      <c r="AH227" s="151"/>
      <c r="AI227" s="154"/>
      <c r="AJ227" s="105"/>
      <c r="AK227" s="153"/>
      <c r="AL227" s="151"/>
      <c r="AM227" s="152"/>
      <c r="AN227" s="153"/>
      <c r="AO227" s="153"/>
      <c r="AP227" s="153"/>
      <c r="AQ227" s="151"/>
      <c r="AR227" s="154"/>
      <c r="AS227" s="105"/>
      <c r="AT227" s="151"/>
      <c r="AU227" s="152"/>
      <c r="AV227" s="153"/>
      <c r="AW227" s="151"/>
      <c r="AX227" s="154"/>
      <c r="AY227" s="151"/>
      <c r="AZ227" s="151"/>
      <c r="BA227" s="152"/>
      <c r="BB227" s="153"/>
      <c r="BC227" s="151"/>
      <c r="BD227" s="412"/>
      <c r="BE227" s="413"/>
      <c r="BF227" s="413"/>
      <c r="BG227" s="413"/>
      <c r="BH227" s="413"/>
      <c r="BI227" s="413"/>
      <c r="BJ227" s="432"/>
      <c r="BK227" s="512"/>
      <c r="BM227" s="414"/>
      <c r="BN227" s="414"/>
      <c r="BO227" s="414"/>
      <c r="BP227" s="414"/>
      <c r="CB227" s="1027"/>
      <c r="CC227" s="1027"/>
      <c r="CD227" s="1027"/>
      <c r="CE227" s="1027"/>
      <c r="CF227" s="1027"/>
      <c r="CG227" s="1027"/>
      <c r="CH227" s="1027"/>
      <c r="CI227" s="1027"/>
      <c r="CJ227" s="1027"/>
      <c r="CK227" s="1027"/>
      <c r="CL227" s="1027"/>
      <c r="CM227" s="1027"/>
      <c r="CN227" s="1027"/>
      <c r="CO227" s="1027"/>
      <c r="CP227" s="1027"/>
      <c r="CQ227" s="1027"/>
      <c r="CR227" s="1027"/>
      <c r="CS227" s="1027"/>
      <c r="CT227" s="1027"/>
      <c r="CU227" s="1027"/>
      <c r="CV227" s="1027"/>
      <c r="CW227" s="1027"/>
      <c r="CX227" s="1027"/>
      <c r="CY227" s="1027"/>
      <c r="CZ227" s="1027"/>
      <c r="DA227" s="1027"/>
      <c r="DB227" s="1027"/>
      <c r="DC227" s="1027"/>
      <c r="DD227" s="1027"/>
      <c r="DE227" s="1027"/>
      <c r="DF227" s="1027"/>
      <c r="DG227" s="1027"/>
      <c r="DH227" s="1027"/>
      <c r="DI227" s="1027"/>
      <c r="DJ227" s="1027"/>
      <c r="DK227" s="1027"/>
      <c r="DL227" s="1027"/>
      <c r="DM227" s="1027"/>
      <c r="DN227" s="1027"/>
      <c r="DO227" s="1027"/>
      <c r="DP227" s="1027"/>
      <c r="DQ227" s="1027"/>
      <c r="DR227" s="1027"/>
      <c r="DS227" s="1027"/>
      <c r="DT227" s="1027"/>
      <c r="DU227" s="1027"/>
      <c r="DV227" s="1027"/>
      <c r="DW227" s="1027"/>
      <c r="DX227" s="1027"/>
      <c r="DY227" s="1027"/>
    </row>
    <row r="228" spans="1:129" s="433" customFormat="1" ht="15">
      <c r="A228" s="265"/>
      <c r="B228" s="360">
        <v>60269</v>
      </c>
      <c r="C228" s="12" t="s">
        <v>37</v>
      </c>
      <c r="D228" s="7" t="s">
        <v>11</v>
      </c>
      <c r="E228" s="95"/>
      <c r="F228" s="143"/>
      <c r="G228" s="144"/>
      <c r="H228" s="145"/>
      <c r="I228" s="1175"/>
      <c r="J228" s="653"/>
      <c r="K228" s="95"/>
      <c r="L228" s="143"/>
      <c r="M228" s="144"/>
      <c r="N228" s="145"/>
      <c r="O228" s="143"/>
      <c r="P228" s="146"/>
      <c r="Q228" s="95"/>
      <c r="R228" s="143"/>
      <c r="S228" s="144"/>
      <c r="T228" s="145"/>
      <c r="U228" s="146"/>
      <c r="V228" s="143"/>
      <c r="W228" s="145"/>
      <c r="X228" s="143"/>
      <c r="Y228" s="144"/>
      <c r="Z228" s="145"/>
      <c r="AA228" s="143"/>
      <c r="AB228" s="146"/>
      <c r="AC228" s="653"/>
      <c r="AD228" s="95"/>
      <c r="AE228" s="143"/>
      <c r="AF228" s="144"/>
      <c r="AG228" s="145"/>
      <c r="AH228" s="143"/>
      <c r="AI228" s="146"/>
      <c r="AJ228" s="95"/>
      <c r="AK228" s="145"/>
      <c r="AL228" s="143"/>
      <c r="AM228" s="144"/>
      <c r="AN228" s="145"/>
      <c r="AO228" s="145"/>
      <c r="AP228" s="145"/>
      <c r="AQ228" s="143"/>
      <c r="AR228" s="146"/>
      <c r="AS228" s="95"/>
      <c r="AT228" s="143"/>
      <c r="AU228" s="144"/>
      <c r="AV228" s="145"/>
      <c r="AW228" s="143"/>
      <c r="AX228" s="146"/>
      <c r="AY228" s="143"/>
      <c r="AZ228" s="143"/>
      <c r="BA228" s="144"/>
      <c r="BB228" s="145"/>
      <c r="BC228" s="143"/>
      <c r="BD228" s="146"/>
      <c r="BE228" s="128"/>
      <c r="BF228" s="128"/>
      <c r="BG228" s="128"/>
      <c r="BH228" s="128"/>
      <c r="BI228" s="128"/>
      <c r="BJ228" s="421"/>
      <c r="BK228" s="510"/>
      <c r="BM228" s="414"/>
      <c r="BN228" s="414"/>
      <c r="BO228" s="414"/>
      <c r="BP228" s="414"/>
      <c r="CB228" s="571"/>
      <c r="CC228" s="571"/>
      <c r="CD228" s="571"/>
      <c r="CE228" s="571"/>
      <c r="CF228" s="571"/>
      <c r="CG228" s="571"/>
      <c r="CH228" s="571"/>
      <c r="CI228" s="571"/>
      <c r="CJ228" s="571"/>
      <c r="CK228" s="571"/>
      <c r="CL228" s="571"/>
      <c r="CM228" s="571"/>
      <c r="CN228" s="571"/>
      <c r="CO228" s="571"/>
      <c r="CP228" s="571"/>
      <c r="CQ228" s="571"/>
      <c r="CR228" s="571"/>
      <c r="CS228" s="571"/>
      <c r="CT228" s="571"/>
      <c r="CU228" s="571"/>
      <c r="CV228" s="571"/>
      <c r="CW228" s="571"/>
      <c r="CX228" s="571"/>
      <c r="CY228" s="571"/>
      <c r="CZ228" s="571"/>
      <c r="DA228" s="571"/>
      <c r="DB228" s="571"/>
      <c r="DC228" s="571"/>
      <c r="DD228" s="571"/>
      <c r="DE228" s="571"/>
      <c r="DF228" s="571"/>
      <c r="DG228" s="571"/>
      <c r="DH228" s="571"/>
      <c r="DI228" s="571"/>
      <c r="DJ228" s="571"/>
      <c r="DK228" s="571"/>
      <c r="DL228" s="571"/>
      <c r="DM228" s="571"/>
      <c r="DN228" s="571"/>
      <c r="DO228" s="571"/>
      <c r="DP228" s="571"/>
      <c r="DQ228" s="571"/>
      <c r="DR228" s="571"/>
      <c r="DS228" s="571"/>
      <c r="DT228" s="571"/>
      <c r="DU228" s="571"/>
      <c r="DV228" s="571"/>
      <c r="DW228" s="571"/>
      <c r="DX228" s="571"/>
      <c r="DY228" s="571"/>
    </row>
    <row r="229" spans="1:129" s="433" customFormat="1" ht="15">
      <c r="A229" s="265"/>
      <c r="B229" s="359" t="s">
        <v>38</v>
      </c>
      <c r="C229" s="16" t="s">
        <v>85</v>
      </c>
      <c r="D229" s="25" t="s">
        <v>11</v>
      </c>
      <c r="E229" s="100">
        <f t="shared" ref="E229:G229" si="14">SUM(E230:E235)</f>
        <v>0</v>
      </c>
      <c r="F229" s="147">
        <f>F230+F231+F232+F233+F234+F235</f>
        <v>0</v>
      </c>
      <c r="G229" s="148">
        <f t="shared" si="14"/>
        <v>0</v>
      </c>
      <c r="H229" s="149"/>
      <c r="I229" s="1176"/>
      <c r="J229" s="609"/>
      <c r="K229" s="100"/>
      <c r="L229" s="147"/>
      <c r="M229" s="148"/>
      <c r="N229" s="149"/>
      <c r="O229" s="147"/>
      <c r="P229" s="150"/>
      <c r="Q229" s="100"/>
      <c r="R229" s="147"/>
      <c r="S229" s="148"/>
      <c r="T229" s="149"/>
      <c r="U229" s="150"/>
      <c r="V229" s="147"/>
      <c r="W229" s="149"/>
      <c r="X229" s="147"/>
      <c r="Y229" s="148"/>
      <c r="Z229" s="149"/>
      <c r="AA229" s="147"/>
      <c r="AB229" s="150"/>
      <c r="AC229" s="609"/>
      <c r="AD229" s="100"/>
      <c r="AE229" s="147"/>
      <c r="AF229" s="148"/>
      <c r="AG229" s="149"/>
      <c r="AH229" s="147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00"/>
      <c r="AT229" s="147"/>
      <c r="AU229" s="148"/>
      <c r="AV229" s="149"/>
      <c r="AW229" s="147"/>
      <c r="AX229" s="150"/>
      <c r="AY229" s="147"/>
      <c r="AZ229" s="147"/>
      <c r="BA229" s="148"/>
      <c r="BB229" s="149"/>
      <c r="BC229" s="147"/>
      <c r="BD229" s="423"/>
      <c r="BE229" s="129"/>
      <c r="BF229" s="129"/>
      <c r="BG229" s="129"/>
      <c r="BH229" s="129"/>
      <c r="BI229" s="129"/>
      <c r="BJ229" s="430"/>
      <c r="BK229" s="509"/>
      <c r="BM229" s="414"/>
      <c r="BN229" s="414"/>
      <c r="BO229" s="414"/>
      <c r="BP229" s="414"/>
      <c r="CB229" s="571"/>
      <c r="CC229" s="571"/>
      <c r="CD229" s="571"/>
      <c r="CE229" s="571"/>
      <c r="CF229" s="571"/>
      <c r="CG229" s="571"/>
      <c r="CH229" s="571"/>
      <c r="CI229" s="571"/>
      <c r="CJ229" s="571"/>
      <c r="CK229" s="571"/>
      <c r="CL229" s="571"/>
      <c r="CM229" s="571"/>
      <c r="CN229" s="571"/>
      <c r="CO229" s="571"/>
      <c r="CP229" s="571"/>
      <c r="CQ229" s="571"/>
      <c r="CR229" s="571"/>
      <c r="CS229" s="571"/>
      <c r="CT229" s="571"/>
      <c r="CU229" s="571"/>
      <c r="CV229" s="571"/>
      <c r="CW229" s="571"/>
      <c r="CX229" s="571"/>
      <c r="CY229" s="571"/>
      <c r="CZ229" s="571"/>
      <c r="DA229" s="571"/>
      <c r="DB229" s="571"/>
      <c r="DC229" s="571"/>
      <c r="DD229" s="571"/>
      <c r="DE229" s="571"/>
      <c r="DF229" s="571"/>
      <c r="DG229" s="571"/>
      <c r="DH229" s="571"/>
      <c r="DI229" s="571"/>
      <c r="DJ229" s="571"/>
      <c r="DK229" s="571"/>
      <c r="DL229" s="571"/>
      <c r="DM229" s="571"/>
      <c r="DN229" s="571"/>
      <c r="DO229" s="571"/>
      <c r="DP229" s="571"/>
      <c r="DQ229" s="571"/>
      <c r="DR229" s="571"/>
      <c r="DS229" s="571"/>
      <c r="DT229" s="571"/>
      <c r="DU229" s="571"/>
      <c r="DV229" s="571"/>
      <c r="DW229" s="571"/>
      <c r="DX229" s="571"/>
      <c r="DY229" s="571"/>
    </row>
    <row r="230" spans="1:129" s="433" customFormat="1" ht="15">
      <c r="A230" s="265"/>
      <c r="B230" s="360">
        <v>60271</v>
      </c>
      <c r="C230" s="12" t="s">
        <v>66</v>
      </c>
      <c r="D230" s="7" t="s">
        <v>11</v>
      </c>
      <c r="E230" s="95"/>
      <c r="F230" s="143"/>
      <c r="G230" s="144"/>
      <c r="H230" s="145"/>
      <c r="I230" s="1175"/>
      <c r="J230" s="653"/>
      <c r="K230" s="95"/>
      <c r="L230" s="143"/>
      <c r="M230" s="144"/>
      <c r="N230" s="145"/>
      <c r="O230" s="143"/>
      <c r="P230" s="146"/>
      <c r="Q230" s="95"/>
      <c r="R230" s="143"/>
      <c r="S230" s="144"/>
      <c r="T230" s="145"/>
      <c r="U230" s="146"/>
      <c r="V230" s="143"/>
      <c r="W230" s="145"/>
      <c r="X230" s="143"/>
      <c r="Y230" s="144"/>
      <c r="Z230" s="145"/>
      <c r="AA230" s="143"/>
      <c r="AB230" s="146"/>
      <c r="AC230" s="653"/>
      <c r="AD230" s="95"/>
      <c r="AE230" s="143"/>
      <c r="AF230" s="144"/>
      <c r="AG230" s="145"/>
      <c r="AH230" s="143"/>
      <c r="AI230" s="146"/>
      <c r="AJ230" s="95"/>
      <c r="AK230" s="145"/>
      <c r="AL230" s="143"/>
      <c r="AM230" s="144"/>
      <c r="AN230" s="145"/>
      <c r="AO230" s="145"/>
      <c r="AP230" s="145"/>
      <c r="AQ230" s="143"/>
      <c r="AR230" s="146"/>
      <c r="AS230" s="95"/>
      <c r="AT230" s="143"/>
      <c r="AU230" s="144"/>
      <c r="AV230" s="145"/>
      <c r="AW230" s="143"/>
      <c r="AX230" s="146"/>
      <c r="AY230" s="143"/>
      <c r="AZ230" s="143"/>
      <c r="BA230" s="144"/>
      <c r="BB230" s="145"/>
      <c r="BC230" s="143"/>
      <c r="BD230" s="146"/>
      <c r="BE230" s="128"/>
      <c r="BF230" s="128"/>
      <c r="BG230" s="128"/>
      <c r="BH230" s="128"/>
      <c r="BI230" s="128"/>
      <c r="BJ230" s="421"/>
      <c r="BK230" s="510"/>
      <c r="BM230" s="414"/>
      <c r="BN230" s="414"/>
      <c r="BO230" s="414"/>
      <c r="BP230" s="414"/>
      <c r="CB230" s="571"/>
      <c r="CC230" s="571"/>
      <c r="CD230" s="571"/>
      <c r="CE230" s="571"/>
      <c r="CF230" s="571"/>
      <c r="CG230" s="571"/>
      <c r="CH230" s="571"/>
      <c r="CI230" s="571"/>
      <c r="CJ230" s="571"/>
      <c r="CK230" s="571"/>
      <c r="CL230" s="571"/>
      <c r="CM230" s="571"/>
      <c r="CN230" s="571"/>
      <c r="CO230" s="571"/>
      <c r="CP230" s="571"/>
      <c r="CQ230" s="571"/>
      <c r="CR230" s="571"/>
      <c r="CS230" s="571"/>
      <c r="CT230" s="571"/>
      <c r="CU230" s="571"/>
      <c r="CV230" s="571"/>
      <c r="CW230" s="571"/>
      <c r="CX230" s="571"/>
      <c r="CY230" s="571"/>
      <c r="CZ230" s="571"/>
      <c r="DA230" s="571"/>
      <c r="DB230" s="571"/>
      <c r="DC230" s="571"/>
      <c r="DD230" s="571"/>
      <c r="DE230" s="571"/>
      <c r="DF230" s="571"/>
      <c r="DG230" s="571"/>
      <c r="DH230" s="571"/>
      <c r="DI230" s="571"/>
      <c r="DJ230" s="571"/>
      <c r="DK230" s="571"/>
      <c r="DL230" s="571"/>
      <c r="DM230" s="571"/>
      <c r="DN230" s="571"/>
      <c r="DO230" s="571"/>
      <c r="DP230" s="571"/>
      <c r="DQ230" s="571"/>
      <c r="DR230" s="571"/>
      <c r="DS230" s="571"/>
      <c r="DT230" s="571"/>
      <c r="DU230" s="571"/>
      <c r="DV230" s="571"/>
      <c r="DW230" s="571"/>
      <c r="DX230" s="571"/>
      <c r="DY230" s="571"/>
    </row>
    <row r="231" spans="1:129" s="433" customFormat="1" ht="15">
      <c r="A231" s="265"/>
      <c r="B231" s="360">
        <v>60272</v>
      </c>
      <c r="C231" s="12" t="s">
        <v>67</v>
      </c>
      <c r="D231" s="7" t="s">
        <v>11</v>
      </c>
      <c r="E231" s="95"/>
      <c r="F231" s="143"/>
      <c r="G231" s="144"/>
      <c r="H231" s="145"/>
      <c r="I231" s="1175"/>
      <c r="J231" s="653"/>
      <c r="K231" s="95"/>
      <c r="L231" s="143"/>
      <c r="M231" s="144"/>
      <c r="N231" s="145"/>
      <c r="O231" s="143"/>
      <c r="P231" s="146"/>
      <c r="Q231" s="95"/>
      <c r="R231" s="143"/>
      <c r="S231" s="144"/>
      <c r="T231" s="145"/>
      <c r="U231" s="146"/>
      <c r="V231" s="143"/>
      <c r="W231" s="145"/>
      <c r="X231" s="143"/>
      <c r="Y231" s="144"/>
      <c r="Z231" s="145"/>
      <c r="AA231" s="143"/>
      <c r="AB231" s="146"/>
      <c r="AC231" s="653"/>
      <c r="AD231" s="95"/>
      <c r="AE231" s="143"/>
      <c r="AF231" s="144"/>
      <c r="AG231" s="145"/>
      <c r="AH231" s="143"/>
      <c r="AI231" s="146"/>
      <c r="AJ231" s="95"/>
      <c r="AK231" s="145"/>
      <c r="AL231" s="143"/>
      <c r="AM231" s="144"/>
      <c r="AN231" s="145"/>
      <c r="AO231" s="145"/>
      <c r="AP231" s="145"/>
      <c r="AQ231" s="143"/>
      <c r="AR231" s="146"/>
      <c r="AS231" s="95"/>
      <c r="AT231" s="143"/>
      <c r="AU231" s="144"/>
      <c r="AV231" s="145"/>
      <c r="AW231" s="143"/>
      <c r="AX231" s="146"/>
      <c r="AY231" s="143"/>
      <c r="AZ231" s="143"/>
      <c r="BA231" s="144"/>
      <c r="BB231" s="145"/>
      <c r="BC231" s="143"/>
      <c r="BD231" s="146"/>
      <c r="BE231" s="128"/>
      <c r="BF231" s="128"/>
      <c r="BG231" s="128"/>
      <c r="BH231" s="128"/>
      <c r="BI231" s="128"/>
      <c r="BJ231" s="421"/>
      <c r="BK231" s="510"/>
      <c r="BM231" s="414"/>
      <c r="BN231" s="414"/>
      <c r="BO231" s="414"/>
      <c r="BP231" s="414"/>
      <c r="CB231" s="571"/>
      <c r="CC231" s="571"/>
      <c r="CD231" s="571"/>
      <c r="CE231" s="571"/>
      <c r="CF231" s="571"/>
      <c r="CG231" s="571"/>
      <c r="CH231" s="571"/>
      <c r="CI231" s="571"/>
      <c r="CJ231" s="571"/>
      <c r="CK231" s="571"/>
      <c r="CL231" s="571"/>
      <c r="CM231" s="571"/>
      <c r="CN231" s="571"/>
      <c r="CO231" s="571"/>
      <c r="CP231" s="571"/>
      <c r="CQ231" s="571"/>
      <c r="CR231" s="571"/>
      <c r="CS231" s="571"/>
      <c r="CT231" s="571"/>
      <c r="CU231" s="571"/>
      <c r="CV231" s="571"/>
      <c r="CW231" s="571"/>
      <c r="CX231" s="571"/>
      <c r="CY231" s="571"/>
      <c r="CZ231" s="571"/>
      <c r="DA231" s="571"/>
      <c r="DB231" s="571"/>
      <c r="DC231" s="571"/>
      <c r="DD231" s="571"/>
      <c r="DE231" s="571"/>
      <c r="DF231" s="571"/>
      <c r="DG231" s="571"/>
      <c r="DH231" s="571"/>
      <c r="DI231" s="571"/>
      <c r="DJ231" s="571"/>
      <c r="DK231" s="571"/>
      <c r="DL231" s="571"/>
      <c r="DM231" s="571"/>
      <c r="DN231" s="571"/>
      <c r="DO231" s="571"/>
      <c r="DP231" s="571"/>
      <c r="DQ231" s="571"/>
      <c r="DR231" s="571"/>
      <c r="DS231" s="571"/>
      <c r="DT231" s="571"/>
      <c r="DU231" s="571"/>
      <c r="DV231" s="571"/>
      <c r="DW231" s="571"/>
      <c r="DX231" s="571"/>
      <c r="DY231" s="571"/>
    </row>
    <row r="232" spans="1:129" s="433" customFormat="1" ht="21" customHeight="1">
      <c r="A232" s="265"/>
      <c r="B232" s="360">
        <v>60273</v>
      </c>
      <c r="C232" s="12" t="s">
        <v>68</v>
      </c>
      <c r="D232" s="7" t="s">
        <v>11</v>
      </c>
      <c r="E232" s="95"/>
      <c r="F232" s="143"/>
      <c r="G232" s="144"/>
      <c r="H232" s="145"/>
      <c r="I232" s="1175"/>
      <c r="J232" s="653"/>
      <c r="K232" s="95"/>
      <c r="L232" s="143"/>
      <c r="M232" s="144"/>
      <c r="N232" s="145"/>
      <c r="O232" s="143"/>
      <c r="P232" s="146"/>
      <c r="Q232" s="95"/>
      <c r="R232" s="143"/>
      <c r="S232" s="144"/>
      <c r="T232" s="145"/>
      <c r="U232" s="146"/>
      <c r="V232" s="143"/>
      <c r="W232" s="145"/>
      <c r="X232" s="143"/>
      <c r="Y232" s="144"/>
      <c r="Z232" s="145"/>
      <c r="AA232" s="143"/>
      <c r="AB232" s="146"/>
      <c r="AC232" s="653"/>
      <c r="AD232" s="95"/>
      <c r="AE232" s="143"/>
      <c r="AF232" s="144"/>
      <c r="AG232" s="145"/>
      <c r="AH232" s="143"/>
      <c r="AI232" s="146"/>
      <c r="AJ232" s="95"/>
      <c r="AK232" s="145"/>
      <c r="AL232" s="143"/>
      <c r="AM232" s="144"/>
      <c r="AN232" s="145"/>
      <c r="AO232" s="145"/>
      <c r="AP232" s="145"/>
      <c r="AQ232" s="143"/>
      <c r="AR232" s="146"/>
      <c r="AS232" s="95"/>
      <c r="AT232" s="143"/>
      <c r="AU232" s="144"/>
      <c r="AV232" s="145"/>
      <c r="AW232" s="143"/>
      <c r="AX232" s="146"/>
      <c r="AY232" s="143"/>
      <c r="AZ232" s="143"/>
      <c r="BA232" s="144"/>
      <c r="BB232" s="145"/>
      <c r="BC232" s="143"/>
      <c r="BD232" s="146"/>
      <c r="BE232" s="128"/>
      <c r="BF232" s="128"/>
      <c r="BG232" s="128"/>
      <c r="BH232" s="128"/>
      <c r="BI232" s="128"/>
      <c r="BJ232" s="421"/>
      <c r="BK232" s="510"/>
      <c r="BM232" s="414"/>
      <c r="BN232" s="414"/>
      <c r="BO232" s="414"/>
      <c r="BP232" s="414"/>
      <c r="CB232" s="571"/>
      <c r="CC232" s="571"/>
      <c r="CD232" s="571"/>
      <c r="CE232" s="571"/>
      <c r="CF232" s="571"/>
      <c r="CG232" s="571"/>
      <c r="CH232" s="571"/>
      <c r="CI232" s="571"/>
      <c r="CJ232" s="571"/>
      <c r="CK232" s="571"/>
      <c r="CL232" s="571"/>
      <c r="CM232" s="571"/>
      <c r="CN232" s="571"/>
      <c r="CO232" s="571"/>
      <c r="CP232" s="571"/>
      <c r="CQ232" s="571"/>
      <c r="CR232" s="571"/>
      <c r="CS232" s="571"/>
      <c r="CT232" s="571"/>
      <c r="CU232" s="571"/>
      <c r="CV232" s="571"/>
      <c r="CW232" s="571"/>
      <c r="CX232" s="571"/>
      <c r="CY232" s="571"/>
      <c r="CZ232" s="571"/>
      <c r="DA232" s="571"/>
      <c r="DB232" s="571"/>
      <c r="DC232" s="571"/>
      <c r="DD232" s="571"/>
      <c r="DE232" s="571"/>
      <c r="DF232" s="571"/>
      <c r="DG232" s="571"/>
      <c r="DH232" s="571"/>
      <c r="DI232" s="571"/>
      <c r="DJ232" s="571"/>
      <c r="DK232" s="571"/>
      <c r="DL232" s="571"/>
      <c r="DM232" s="571"/>
      <c r="DN232" s="571"/>
      <c r="DO232" s="571"/>
      <c r="DP232" s="571"/>
      <c r="DQ232" s="571"/>
      <c r="DR232" s="571"/>
      <c r="DS232" s="571"/>
      <c r="DT232" s="571"/>
      <c r="DU232" s="571"/>
      <c r="DV232" s="571"/>
      <c r="DW232" s="571"/>
      <c r="DX232" s="571"/>
      <c r="DY232" s="571"/>
    </row>
    <row r="233" spans="1:129" s="433" customFormat="1" ht="25.5">
      <c r="A233" s="265"/>
      <c r="B233" s="360" t="s">
        <v>99</v>
      </c>
      <c r="C233" s="19" t="s">
        <v>39</v>
      </c>
      <c r="D233" s="7" t="s">
        <v>11</v>
      </c>
      <c r="E233" s="95"/>
      <c r="F233" s="143"/>
      <c r="G233" s="144"/>
      <c r="H233" s="145"/>
      <c r="I233" s="1175"/>
      <c r="J233" s="653"/>
      <c r="K233" s="95"/>
      <c r="L233" s="143"/>
      <c r="M233" s="144"/>
      <c r="N233" s="145"/>
      <c r="O233" s="143"/>
      <c r="P233" s="146"/>
      <c r="Q233" s="95"/>
      <c r="R233" s="143"/>
      <c r="S233" s="144"/>
      <c r="T233" s="145"/>
      <c r="U233" s="146"/>
      <c r="V233" s="143"/>
      <c r="W233" s="145"/>
      <c r="X233" s="143"/>
      <c r="Y233" s="144"/>
      <c r="Z233" s="145"/>
      <c r="AA233" s="143"/>
      <c r="AB233" s="146"/>
      <c r="AC233" s="653"/>
      <c r="AD233" s="95"/>
      <c r="AE233" s="143"/>
      <c r="AF233" s="144"/>
      <c r="AG233" s="145"/>
      <c r="AH233" s="143"/>
      <c r="AI233" s="146"/>
      <c r="AJ233" s="105"/>
      <c r="AK233" s="153"/>
      <c r="AL233" s="151"/>
      <c r="AM233" s="144"/>
      <c r="AN233" s="145"/>
      <c r="AO233" s="145"/>
      <c r="AP233" s="145"/>
      <c r="AQ233" s="145"/>
      <c r="AR233" s="146"/>
      <c r="AS233" s="95"/>
      <c r="AT233" s="143"/>
      <c r="AU233" s="144"/>
      <c r="AV233" s="145"/>
      <c r="AW233" s="143"/>
      <c r="AX233" s="146"/>
      <c r="AY233" s="143"/>
      <c r="AZ233" s="143"/>
      <c r="BA233" s="144"/>
      <c r="BB233" s="145"/>
      <c r="BC233" s="143"/>
      <c r="BD233" s="146"/>
      <c r="BE233" s="128"/>
      <c r="BF233" s="128"/>
      <c r="BG233" s="128"/>
      <c r="BH233" s="128"/>
      <c r="BI233" s="128"/>
      <c r="BJ233" s="421"/>
      <c r="BK233" s="510"/>
      <c r="BM233" s="414"/>
      <c r="BN233" s="414"/>
      <c r="BO233" s="414"/>
      <c r="BP233" s="414"/>
      <c r="CB233" s="571"/>
      <c r="CC233" s="571"/>
      <c r="CD233" s="571"/>
      <c r="CE233" s="571"/>
      <c r="CF233" s="571"/>
      <c r="CG233" s="571"/>
      <c r="CH233" s="571"/>
      <c r="CI233" s="571"/>
      <c r="CJ233" s="571"/>
      <c r="CK233" s="571"/>
      <c r="CL233" s="571"/>
      <c r="CM233" s="571"/>
      <c r="CN233" s="571"/>
      <c r="CO233" s="571"/>
      <c r="CP233" s="571"/>
      <c r="CQ233" s="571"/>
      <c r="CR233" s="571"/>
      <c r="CS233" s="571"/>
      <c r="CT233" s="571"/>
      <c r="CU233" s="571"/>
      <c r="CV233" s="571"/>
      <c r="CW233" s="571"/>
      <c r="CX233" s="571"/>
      <c r="CY233" s="571"/>
      <c r="CZ233" s="571"/>
      <c r="DA233" s="571"/>
      <c r="DB233" s="571"/>
      <c r="DC233" s="571"/>
      <c r="DD233" s="571"/>
      <c r="DE233" s="571"/>
      <c r="DF233" s="571"/>
      <c r="DG233" s="571"/>
      <c r="DH233" s="571"/>
      <c r="DI233" s="571"/>
      <c r="DJ233" s="571"/>
      <c r="DK233" s="571"/>
      <c r="DL233" s="571"/>
      <c r="DM233" s="571"/>
      <c r="DN233" s="571"/>
      <c r="DO233" s="571"/>
      <c r="DP233" s="571"/>
      <c r="DQ233" s="571"/>
      <c r="DR233" s="571"/>
      <c r="DS233" s="571"/>
      <c r="DT233" s="571"/>
      <c r="DU233" s="571"/>
      <c r="DV233" s="571"/>
      <c r="DW233" s="571"/>
      <c r="DX233" s="571"/>
      <c r="DY233" s="571"/>
    </row>
    <row r="234" spans="1:129" s="435" customFormat="1" ht="15">
      <c r="A234" s="369"/>
      <c r="B234" s="360">
        <v>60275</v>
      </c>
      <c r="C234" s="19" t="s">
        <v>69</v>
      </c>
      <c r="D234" s="7" t="s">
        <v>11</v>
      </c>
      <c r="E234" s="95"/>
      <c r="F234" s="143"/>
      <c r="G234" s="144"/>
      <c r="H234" s="145"/>
      <c r="I234" s="1175"/>
      <c r="J234" s="653"/>
      <c r="K234" s="95"/>
      <c r="L234" s="143"/>
      <c r="M234" s="144"/>
      <c r="N234" s="145"/>
      <c r="O234" s="143"/>
      <c r="P234" s="146"/>
      <c r="Q234" s="95"/>
      <c r="R234" s="143"/>
      <c r="S234" s="144"/>
      <c r="T234" s="145"/>
      <c r="U234" s="146"/>
      <c r="V234" s="143"/>
      <c r="W234" s="145"/>
      <c r="X234" s="143"/>
      <c r="Y234" s="144"/>
      <c r="Z234" s="145"/>
      <c r="AA234" s="143"/>
      <c r="AB234" s="146"/>
      <c r="AC234" s="653"/>
      <c r="AD234" s="95"/>
      <c r="AE234" s="143"/>
      <c r="AF234" s="144"/>
      <c r="AG234" s="145"/>
      <c r="AH234" s="143"/>
      <c r="AI234" s="146"/>
      <c r="AJ234" s="95"/>
      <c r="AK234" s="145"/>
      <c r="AL234" s="143"/>
      <c r="AM234" s="144"/>
      <c r="AN234" s="145"/>
      <c r="AO234" s="145"/>
      <c r="AP234" s="145"/>
      <c r="AQ234" s="143"/>
      <c r="AR234" s="146"/>
      <c r="AS234" s="95"/>
      <c r="AT234" s="143"/>
      <c r="AU234" s="144"/>
      <c r="AV234" s="145"/>
      <c r="AW234" s="143"/>
      <c r="AX234" s="146"/>
      <c r="AY234" s="143"/>
      <c r="AZ234" s="143"/>
      <c r="BA234" s="144"/>
      <c r="BB234" s="145"/>
      <c r="BC234" s="143"/>
      <c r="BD234" s="412"/>
      <c r="BE234" s="413"/>
      <c r="BF234" s="413"/>
      <c r="BG234" s="413"/>
      <c r="BH234" s="413"/>
      <c r="BI234" s="413"/>
      <c r="BJ234" s="432"/>
      <c r="BK234" s="512"/>
      <c r="BM234" s="414"/>
      <c r="BN234" s="414"/>
      <c r="BO234" s="414"/>
      <c r="BP234" s="414"/>
      <c r="CB234" s="1027"/>
      <c r="CC234" s="1027"/>
      <c r="CD234" s="1027"/>
      <c r="CE234" s="1027"/>
      <c r="CF234" s="1027"/>
      <c r="CG234" s="1027"/>
      <c r="CH234" s="1027"/>
      <c r="CI234" s="1027"/>
      <c r="CJ234" s="1027"/>
      <c r="CK234" s="1027"/>
      <c r="CL234" s="1027"/>
      <c r="CM234" s="1027"/>
      <c r="CN234" s="1027"/>
      <c r="CO234" s="1027"/>
      <c r="CP234" s="1027"/>
      <c r="CQ234" s="1027"/>
      <c r="CR234" s="1027"/>
      <c r="CS234" s="1027"/>
      <c r="CT234" s="1027"/>
      <c r="CU234" s="1027"/>
      <c r="CV234" s="1027"/>
      <c r="CW234" s="1027"/>
      <c r="CX234" s="1027"/>
      <c r="CY234" s="1027"/>
      <c r="CZ234" s="1027"/>
      <c r="DA234" s="1027"/>
      <c r="DB234" s="1027"/>
      <c r="DC234" s="1027"/>
      <c r="DD234" s="1027"/>
      <c r="DE234" s="1027"/>
      <c r="DF234" s="1027"/>
      <c r="DG234" s="1027"/>
      <c r="DH234" s="1027"/>
      <c r="DI234" s="1027"/>
      <c r="DJ234" s="1027"/>
      <c r="DK234" s="1027"/>
      <c r="DL234" s="1027"/>
      <c r="DM234" s="1027"/>
      <c r="DN234" s="1027"/>
      <c r="DO234" s="1027"/>
      <c r="DP234" s="1027"/>
      <c r="DQ234" s="1027"/>
      <c r="DR234" s="1027"/>
      <c r="DS234" s="1027"/>
      <c r="DT234" s="1027"/>
      <c r="DU234" s="1027"/>
      <c r="DV234" s="1027"/>
      <c r="DW234" s="1027"/>
      <c r="DX234" s="1027"/>
      <c r="DY234" s="1027"/>
    </row>
    <row r="235" spans="1:129" s="433" customFormat="1" ht="15">
      <c r="A235" s="265"/>
      <c r="B235" s="360">
        <v>60279</v>
      </c>
      <c r="C235" s="12" t="s">
        <v>70</v>
      </c>
      <c r="D235" s="7" t="s">
        <v>11</v>
      </c>
      <c r="E235" s="95"/>
      <c r="F235" s="143"/>
      <c r="G235" s="144"/>
      <c r="H235" s="145"/>
      <c r="I235" s="1175"/>
      <c r="J235" s="653"/>
      <c r="K235" s="95"/>
      <c r="L235" s="143"/>
      <c r="M235" s="144"/>
      <c r="N235" s="145"/>
      <c r="O235" s="143"/>
      <c r="P235" s="146"/>
      <c r="Q235" s="95"/>
      <c r="R235" s="143"/>
      <c r="S235" s="144"/>
      <c r="T235" s="145"/>
      <c r="U235" s="146"/>
      <c r="V235" s="143"/>
      <c r="W235" s="145"/>
      <c r="X235" s="143"/>
      <c r="Y235" s="144"/>
      <c r="Z235" s="145"/>
      <c r="AA235" s="143"/>
      <c r="AB235" s="146"/>
      <c r="AC235" s="653"/>
      <c r="AD235" s="95"/>
      <c r="AE235" s="143"/>
      <c r="AF235" s="144"/>
      <c r="AG235" s="145"/>
      <c r="AH235" s="143"/>
      <c r="AI235" s="146"/>
      <c r="AJ235" s="95"/>
      <c r="AK235" s="145"/>
      <c r="AL235" s="143"/>
      <c r="AM235" s="144"/>
      <c r="AN235" s="145"/>
      <c r="AO235" s="145"/>
      <c r="AP235" s="145"/>
      <c r="AQ235" s="143"/>
      <c r="AR235" s="146"/>
      <c r="AS235" s="95"/>
      <c r="AT235" s="143"/>
      <c r="AU235" s="144"/>
      <c r="AV235" s="145"/>
      <c r="AW235" s="143"/>
      <c r="AX235" s="146"/>
      <c r="AY235" s="143"/>
      <c r="AZ235" s="143"/>
      <c r="BA235" s="144"/>
      <c r="BB235" s="145"/>
      <c r="BC235" s="143"/>
      <c r="BD235" s="415"/>
      <c r="BE235" s="413"/>
      <c r="BF235" s="413"/>
      <c r="BG235" s="413"/>
      <c r="BH235" s="413"/>
      <c r="BI235" s="413"/>
      <c r="BJ235" s="432"/>
      <c r="BK235" s="512"/>
      <c r="BM235" s="414"/>
      <c r="BN235" s="414"/>
      <c r="BO235" s="414"/>
      <c r="BP235" s="414"/>
      <c r="CB235" s="571"/>
      <c r="CC235" s="571"/>
      <c r="CD235" s="571"/>
      <c r="CE235" s="571"/>
      <c r="CF235" s="571"/>
      <c r="CG235" s="571"/>
      <c r="CH235" s="571"/>
      <c r="CI235" s="571"/>
      <c r="CJ235" s="571"/>
      <c r="CK235" s="571"/>
      <c r="CL235" s="571"/>
      <c r="CM235" s="571"/>
      <c r="CN235" s="571"/>
      <c r="CO235" s="571"/>
      <c r="CP235" s="571"/>
      <c r="CQ235" s="571"/>
      <c r="CR235" s="571"/>
      <c r="CS235" s="571"/>
      <c r="CT235" s="571"/>
      <c r="CU235" s="571"/>
      <c r="CV235" s="571"/>
      <c r="CW235" s="571"/>
      <c r="CX235" s="571"/>
      <c r="CY235" s="571"/>
      <c r="CZ235" s="571"/>
      <c r="DA235" s="571"/>
      <c r="DB235" s="571"/>
      <c r="DC235" s="571"/>
      <c r="DD235" s="571"/>
      <c r="DE235" s="571"/>
      <c r="DF235" s="571"/>
      <c r="DG235" s="571"/>
      <c r="DH235" s="571"/>
      <c r="DI235" s="571"/>
      <c r="DJ235" s="571"/>
      <c r="DK235" s="571"/>
      <c r="DL235" s="571"/>
      <c r="DM235" s="571"/>
      <c r="DN235" s="571"/>
      <c r="DO235" s="571"/>
      <c r="DP235" s="571"/>
      <c r="DQ235" s="571"/>
      <c r="DR235" s="571"/>
      <c r="DS235" s="571"/>
      <c r="DT235" s="571"/>
      <c r="DU235" s="571"/>
      <c r="DV235" s="571"/>
      <c r="DW235" s="571"/>
      <c r="DX235" s="571"/>
      <c r="DY235" s="571"/>
    </row>
    <row r="236" spans="1:129" s="433" customFormat="1" ht="15">
      <c r="A236" s="265"/>
      <c r="B236" s="359" t="s">
        <v>88</v>
      </c>
      <c r="C236" s="14" t="s">
        <v>81</v>
      </c>
      <c r="D236" s="25" t="s">
        <v>11</v>
      </c>
      <c r="E236" s="100">
        <f t="shared" ref="E236" si="15">SUM(E237:E238)</f>
        <v>0</v>
      </c>
      <c r="F236" s="147">
        <f>F237+F238</f>
        <v>0</v>
      </c>
      <c r="G236" s="148">
        <f t="shared" ref="G236" si="16">SUM(G237:G238)</f>
        <v>0</v>
      </c>
      <c r="H236" s="149"/>
      <c r="I236" s="1176"/>
      <c r="J236" s="609"/>
      <c r="K236" s="100"/>
      <c r="L236" s="147"/>
      <c r="M236" s="148"/>
      <c r="N236" s="149"/>
      <c r="O236" s="147"/>
      <c r="P236" s="150"/>
      <c r="Q236" s="100"/>
      <c r="R236" s="147"/>
      <c r="S236" s="148"/>
      <c r="T236" s="149"/>
      <c r="U236" s="150"/>
      <c r="V236" s="147"/>
      <c r="W236" s="149"/>
      <c r="X236" s="147"/>
      <c r="Y236" s="148"/>
      <c r="Z236" s="149"/>
      <c r="AA236" s="147"/>
      <c r="AB236" s="150"/>
      <c r="AC236" s="609"/>
      <c r="AD236" s="100"/>
      <c r="AE236" s="147"/>
      <c r="AF236" s="148"/>
      <c r="AG236" s="149"/>
      <c r="AH236" s="147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00"/>
      <c r="AT236" s="147"/>
      <c r="AU236" s="148"/>
      <c r="AV236" s="149"/>
      <c r="AW236" s="147"/>
      <c r="AX236" s="150"/>
      <c r="AY236" s="147"/>
      <c r="AZ236" s="147"/>
      <c r="BA236" s="148"/>
      <c r="BB236" s="149"/>
      <c r="BC236" s="147"/>
      <c r="BD236" s="419"/>
      <c r="BE236" s="129"/>
      <c r="BF236" s="129"/>
      <c r="BG236" s="129"/>
      <c r="BH236" s="129"/>
      <c r="BI236" s="129"/>
      <c r="BJ236" s="430"/>
      <c r="BK236" s="509"/>
      <c r="BM236" s="414"/>
      <c r="BN236" s="414"/>
      <c r="BO236" s="414"/>
      <c r="BP236" s="414"/>
      <c r="CB236" s="571"/>
      <c r="CC236" s="571"/>
      <c r="CD236" s="571"/>
      <c r="CE236" s="571"/>
      <c r="CF236" s="571"/>
      <c r="CG236" s="571"/>
      <c r="CH236" s="571"/>
      <c r="CI236" s="571"/>
      <c r="CJ236" s="571"/>
      <c r="CK236" s="571"/>
      <c r="CL236" s="571"/>
      <c r="CM236" s="571"/>
      <c r="CN236" s="571"/>
      <c r="CO236" s="571"/>
      <c r="CP236" s="571"/>
      <c r="CQ236" s="571"/>
      <c r="CR236" s="571"/>
      <c r="CS236" s="571"/>
      <c r="CT236" s="571"/>
      <c r="CU236" s="571"/>
      <c r="CV236" s="571"/>
      <c r="CW236" s="571"/>
      <c r="CX236" s="571"/>
      <c r="CY236" s="571"/>
      <c r="CZ236" s="571"/>
      <c r="DA236" s="571"/>
      <c r="DB236" s="571"/>
      <c r="DC236" s="571"/>
      <c r="DD236" s="571"/>
      <c r="DE236" s="571"/>
      <c r="DF236" s="571"/>
      <c r="DG236" s="571"/>
      <c r="DH236" s="571"/>
      <c r="DI236" s="571"/>
      <c r="DJ236" s="571"/>
      <c r="DK236" s="571"/>
      <c r="DL236" s="571"/>
      <c r="DM236" s="571"/>
      <c r="DN236" s="571"/>
      <c r="DO236" s="571"/>
      <c r="DP236" s="571"/>
      <c r="DQ236" s="571"/>
      <c r="DR236" s="571"/>
      <c r="DS236" s="571"/>
      <c r="DT236" s="571"/>
      <c r="DU236" s="571"/>
      <c r="DV236" s="571"/>
      <c r="DW236" s="571"/>
      <c r="DX236" s="571"/>
      <c r="DY236" s="571"/>
    </row>
    <row r="237" spans="1:129" s="435" customFormat="1" ht="15">
      <c r="A237" s="369"/>
      <c r="B237" s="361">
        <v>60281</v>
      </c>
      <c r="C237" s="13" t="s">
        <v>71</v>
      </c>
      <c r="D237" s="7" t="s">
        <v>11</v>
      </c>
      <c r="E237" s="105"/>
      <c r="F237" s="151"/>
      <c r="G237" s="152"/>
      <c r="H237" s="153"/>
      <c r="I237" s="1177"/>
      <c r="J237" s="604"/>
      <c r="K237" s="105"/>
      <c r="L237" s="151"/>
      <c r="M237" s="152"/>
      <c r="N237" s="153"/>
      <c r="O237" s="151"/>
      <c r="P237" s="154"/>
      <c r="Q237" s="105"/>
      <c r="R237" s="151"/>
      <c r="S237" s="152"/>
      <c r="T237" s="153"/>
      <c r="U237" s="154"/>
      <c r="V237" s="151"/>
      <c r="W237" s="153"/>
      <c r="X237" s="151"/>
      <c r="Y237" s="152"/>
      <c r="Z237" s="153"/>
      <c r="AA237" s="151"/>
      <c r="AB237" s="154"/>
      <c r="AC237" s="604"/>
      <c r="AD237" s="105"/>
      <c r="AE237" s="151"/>
      <c r="AF237" s="152"/>
      <c r="AG237" s="153"/>
      <c r="AH237" s="151"/>
      <c r="AI237" s="154"/>
      <c r="AJ237" s="105"/>
      <c r="AK237" s="153"/>
      <c r="AL237" s="151"/>
      <c r="AM237" s="152"/>
      <c r="AN237" s="153"/>
      <c r="AO237" s="153"/>
      <c r="AP237" s="153"/>
      <c r="AQ237" s="151"/>
      <c r="AR237" s="154"/>
      <c r="AS237" s="105"/>
      <c r="AT237" s="151"/>
      <c r="AU237" s="152"/>
      <c r="AV237" s="153"/>
      <c r="AW237" s="151"/>
      <c r="AX237" s="154"/>
      <c r="AY237" s="151"/>
      <c r="AZ237" s="151"/>
      <c r="BA237" s="152"/>
      <c r="BB237" s="153"/>
      <c r="BC237" s="151"/>
      <c r="BD237" s="412"/>
      <c r="BE237" s="413"/>
      <c r="BF237" s="413"/>
      <c r="BG237" s="413"/>
      <c r="BH237" s="413"/>
      <c r="BI237" s="413"/>
      <c r="BJ237" s="432"/>
      <c r="BK237" s="512"/>
      <c r="BM237" s="414"/>
      <c r="BN237" s="414"/>
      <c r="BO237" s="414"/>
      <c r="BP237" s="414"/>
      <c r="CB237" s="1027"/>
      <c r="CC237" s="1027"/>
      <c r="CD237" s="1027"/>
      <c r="CE237" s="1027"/>
      <c r="CF237" s="1027"/>
      <c r="CG237" s="1027"/>
      <c r="CH237" s="1027"/>
      <c r="CI237" s="1027"/>
      <c r="CJ237" s="1027"/>
      <c r="CK237" s="1027"/>
      <c r="CL237" s="1027"/>
      <c r="CM237" s="1027"/>
      <c r="CN237" s="1027"/>
      <c r="CO237" s="1027"/>
      <c r="CP237" s="1027"/>
      <c r="CQ237" s="1027"/>
      <c r="CR237" s="1027"/>
      <c r="CS237" s="1027"/>
      <c r="CT237" s="1027"/>
      <c r="CU237" s="1027"/>
      <c r="CV237" s="1027"/>
      <c r="CW237" s="1027"/>
      <c r="CX237" s="1027"/>
      <c r="CY237" s="1027"/>
      <c r="CZ237" s="1027"/>
      <c r="DA237" s="1027"/>
      <c r="DB237" s="1027"/>
      <c r="DC237" s="1027"/>
      <c r="DD237" s="1027"/>
      <c r="DE237" s="1027"/>
      <c r="DF237" s="1027"/>
      <c r="DG237" s="1027"/>
      <c r="DH237" s="1027"/>
      <c r="DI237" s="1027"/>
      <c r="DJ237" s="1027"/>
      <c r="DK237" s="1027"/>
      <c r="DL237" s="1027"/>
      <c r="DM237" s="1027"/>
      <c r="DN237" s="1027"/>
      <c r="DO237" s="1027"/>
      <c r="DP237" s="1027"/>
      <c r="DQ237" s="1027"/>
      <c r="DR237" s="1027"/>
      <c r="DS237" s="1027"/>
      <c r="DT237" s="1027"/>
      <c r="DU237" s="1027"/>
      <c r="DV237" s="1027"/>
      <c r="DW237" s="1027"/>
      <c r="DX237" s="1027"/>
      <c r="DY237" s="1027"/>
    </row>
    <row r="238" spans="1:129" s="433" customFormat="1" ht="15">
      <c r="A238" s="265"/>
      <c r="B238" s="361">
        <v>60282</v>
      </c>
      <c r="C238" s="13" t="s">
        <v>86</v>
      </c>
      <c r="D238" s="24" t="s">
        <v>11</v>
      </c>
      <c r="E238" s="105"/>
      <c r="F238" s="151"/>
      <c r="G238" s="152"/>
      <c r="H238" s="153"/>
      <c r="I238" s="1177"/>
      <c r="J238" s="604"/>
      <c r="K238" s="105"/>
      <c r="L238" s="151"/>
      <c r="M238" s="152"/>
      <c r="N238" s="153"/>
      <c r="O238" s="151"/>
      <c r="P238" s="154"/>
      <c r="Q238" s="105"/>
      <c r="R238" s="151"/>
      <c r="S238" s="152"/>
      <c r="T238" s="153"/>
      <c r="U238" s="154"/>
      <c r="V238" s="151"/>
      <c r="W238" s="153"/>
      <c r="X238" s="151"/>
      <c r="Y238" s="152"/>
      <c r="Z238" s="153"/>
      <c r="AA238" s="151"/>
      <c r="AB238" s="154"/>
      <c r="AC238" s="604"/>
      <c r="AD238" s="105"/>
      <c r="AE238" s="151"/>
      <c r="AF238" s="152"/>
      <c r="AG238" s="153"/>
      <c r="AH238" s="151"/>
      <c r="AI238" s="154"/>
      <c r="AJ238" s="105"/>
      <c r="AK238" s="153"/>
      <c r="AL238" s="151"/>
      <c r="AM238" s="152"/>
      <c r="AN238" s="153"/>
      <c r="AO238" s="153"/>
      <c r="AP238" s="153"/>
      <c r="AQ238" s="151"/>
      <c r="AR238" s="154"/>
      <c r="AS238" s="105"/>
      <c r="AT238" s="151"/>
      <c r="AU238" s="152"/>
      <c r="AV238" s="153"/>
      <c r="AW238" s="151"/>
      <c r="AX238" s="154"/>
      <c r="AY238" s="151"/>
      <c r="AZ238" s="151"/>
      <c r="BA238" s="152"/>
      <c r="BB238" s="153"/>
      <c r="BC238" s="151"/>
      <c r="BD238" s="146"/>
      <c r="BE238" s="128"/>
      <c r="BF238" s="128"/>
      <c r="BG238" s="128"/>
      <c r="BH238" s="128"/>
      <c r="BI238" s="128"/>
      <c r="BJ238" s="421"/>
      <c r="BK238" s="510"/>
      <c r="BM238" s="414"/>
      <c r="BN238" s="414"/>
      <c r="BO238" s="414"/>
      <c r="BP238" s="414"/>
      <c r="CB238" s="571"/>
      <c r="CC238" s="571"/>
      <c r="CD238" s="571"/>
      <c r="CE238" s="571"/>
      <c r="CF238" s="571"/>
      <c r="CG238" s="571"/>
      <c r="CH238" s="571"/>
      <c r="CI238" s="571"/>
      <c r="CJ238" s="571"/>
      <c r="CK238" s="571"/>
      <c r="CL238" s="571"/>
      <c r="CM238" s="571"/>
      <c r="CN238" s="571"/>
      <c r="CO238" s="571"/>
      <c r="CP238" s="571"/>
      <c r="CQ238" s="571"/>
      <c r="CR238" s="571"/>
      <c r="CS238" s="571"/>
      <c r="CT238" s="571"/>
      <c r="CU238" s="571"/>
      <c r="CV238" s="571"/>
      <c r="CW238" s="571"/>
      <c r="CX238" s="571"/>
      <c r="CY238" s="571"/>
      <c r="CZ238" s="571"/>
      <c r="DA238" s="571"/>
      <c r="DB238" s="571"/>
      <c r="DC238" s="571"/>
      <c r="DD238" s="571"/>
      <c r="DE238" s="571"/>
      <c r="DF238" s="571"/>
      <c r="DG238" s="571"/>
      <c r="DH238" s="571"/>
      <c r="DI238" s="571"/>
      <c r="DJ238" s="571"/>
      <c r="DK238" s="571"/>
      <c r="DL238" s="571"/>
      <c r="DM238" s="571"/>
      <c r="DN238" s="571"/>
      <c r="DO238" s="571"/>
      <c r="DP238" s="571"/>
      <c r="DQ238" s="571"/>
      <c r="DR238" s="571"/>
      <c r="DS238" s="571"/>
      <c r="DT238" s="571"/>
      <c r="DU238" s="571"/>
      <c r="DV238" s="571"/>
      <c r="DW238" s="571"/>
      <c r="DX238" s="571"/>
      <c r="DY238" s="571"/>
    </row>
    <row r="239" spans="1:129" s="433" customFormat="1" ht="15">
      <c r="A239" s="265"/>
      <c r="B239" s="359" t="s">
        <v>72</v>
      </c>
      <c r="C239" s="11" t="s">
        <v>73</v>
      </c>
      <c r="D239" s="25" t="s">
        <v>11</v>
      </c>
      <c r="E239" s="100">
        <f>SUM(E240:E253)</f>
        <v>820000</v>
      </c>
      <c r="F239" s="147">
        <f>F240+F241+F242+F243+F244+F245+F247+F246+F248+F249+F250+F251+F252+F253</f>
        <v>100000</v>
      </c>
      <c r="G239" s="148">
        <f>SUM(G240:G253)</f>
        <v>0</v>
      </c>
      <c r="H239" s="149"/>
      <c r="I239" s="1176"/>
      <c r="J239" s="609"/>
      <c r="K239" s="100"/>
      <c r="L239" s="147"/>
      <c r="M239" s="148"/>
      <c r="N239" s="149"/>
      <c r="O239" s="147"/>
      <c r="P239" s="150"/>
      <c r="Q239" s="100"/>
      <c r="R239" s="147"/>
      <c r="S239" s="148"/>
      <c r="T239" s="149"/>
      <c r="U239" s="150"/>
      <c r="V239" s="147"/>
      <c r="W239" s="149"/>
      <c r="X239" s="147"/>
      <c r="Y239" s="148"/>
      <c r="Z239" s="149"/>
      <c r="AA239" s="147"/>
      <c r="AB239" s="150"/>
      <c r="AC239" s="609"/>
      <c r="AD239" s="100"/>
      <c r="AE239" s="147"/>
      <c r="AF239" s="148"/>
      <c r="AG239" s="149"/>
      <c r="AH239" s="147"/>
      <c r="AI239" s="150"/>
      <c r="AJ239" s="150"/>
      <c r="AK239" s="150"/>
      <c r="AL239" s="150"/>
      <c r="AM239" s="150"/>
      <c r="AN239" s="150"/>
      <c r="AO239" s="150"/>
      <c r="AP239" s="150"/>
      <c r="AQ239" s="150"/>
      <c r="AR239" s="150"/>
      <c r="AS239" s="100"/>
      <c r="AT239" s="147"/>
      <c r="AU239" s="148"/>
      <c r="AV239" s="149"/>
      <c r="AW239" s="147"/>
      <c r="AX239" s="150"/>
      <c r="AY239" s="147"/>
      <c r="AZ239" s="147"/>
      <c r="BA239" s="148"/>
      <c r="BB239" s="149"/>
      <c r="BC239" s="147"/>
      <c r="BD239" s="423"/>
      <c r="BE239" s="129"/>
      <c r="BF239" s="129"/>
      <c r="BG239" s="129"/>
      <c r="BH239" s="129"/>
      <c r="BI239" s="129"/>
      <c r="BJ239" s="430"/>
      <c r="BK239" s="509"/>
      <c r="BM239" s="414"/>
      <c r="BN239" s="414"/>
      <c r="BO239" s="414"/>
      <c r="BP239" s="414"/>
      <c r="CB239" s="571"/>
      <c r="CC239" s="571"/>
      <c r="CD239" s="571"/>
      <c r="CE239" s="571"/>
      <c r="CF239" s="571"/>
      <c r="CG239" s="571"/>
      <c r="CH239" s="571"/>
      <c r="CI239" s="571"/>
      <c r="CJ239" s="571"/>
      <c r="CK239" s="571"/>
      <c r="CL239" s="571"/>
      <c r="CM239" s="571"/>
      <c r="CN239" s="571"/>
      <c r="CO239" s="571"/>
      <c r="CP239" s="571"/>
      <c r="CQ239" s="571"/>
      <c r="CR239" s="571"/>
      <c r="CS239" s="571"/>
      <c r="CT239" s="571"/>
      <c r="CU239" s="571"/>
      <c r="CV239" s="571"/>
      <c r="CW239" s="571"/>
      <c r="CX239" s="571"/>
      <c r="CY239" s="571"/>
      <c r="CZ239" s="571"/>
      <c r="DA239" s="571"/>
      <c r="DB239" s="571"/>
      <c r="DC239" s="571"/>
      <c r="DD239" s="571"/>
      <c r="DE239" s="571"/>
      <c r="DF239" s="571"/>
      <c r="DG239" s="571"/>
      <c r="DH239" s="571"/>
      <c r="DI239" s="571"/>
      <c r="DJ239" s="571"/>
      <c r="DK239" s="571"/>
      <c r="DL239" s="571"/>
      <c r="DM239" s="571"/>
      <c r="DN239" s="571"/>
      <c r="DO239" s="571"/>
      <c r="DP239" s="571"/>
      <c r="DQ239" s="571"/>
      <c r="DR239" s="571"/>
      <c r="DS239" s="571"/>
      <c r="DT239" s="571"/>
      <c r="DU239" s="571"/>
      <c r="DV239" s="571"/>
      <c r="DW239" s="571"/>
      <c r="DX239" s="571"/>
      <c r="DY239" s="571"/>
    </row>
    <row r="240" spans="1:129" s="433" customFormat="1" ht="15">
      <c r="A240" s="265"/>
      <c r="B240" s="360">
        <v>6029001</v>
      </c>
      <c r="C240" s="12" t="s">
        <v>74</v>
      </c>
      <c r="D240" s="7" t="s">
        <v>11</v>
      </c>
      <c r="E240" s="95"/>
      <c r="F240" s="143"/>
      <c r="G240" s="144"/>
      <c r="H240" s="145"/>
      <c r="I240" s="1175"/>
      <c r="J240" s="653"/>
      <c r="K240" s="95"/>
      <c r="L240" s="143"/>
      <c r="M240" s="144"/>
      <c r="N240" s="145"/>
      <c r="O240" s="143"/>
      <c r="P240" s="146"/>
      <c r="Q240" s="95"/>
      <c r="R240" s="143"/>
      <c r="S240" s="144"/>
      <c r="T240" s="145"/>
      <c r="U240" s="146"/>
      <c r="V240" s="143"/>
      <c r="W240" s="145"/>
      <c r="X240" s="143"/>
      <c r="Y240" s="144"/>
      <c r="Z240" s="145"/>
      <c r="AA240" s="143"/>
      <c r="AB240" s="146"/>
      <c r="AC240" s="653"/>
      <c r="AD240" s="95"/>
      <c r="AE240" s="143"/>
      <c r="AF240" s="144"/>
      <c r="AG240" s="145"/>
      <c r="AH240" s="143"/>
      <c r="AI240" s="146"/>
      <c r="AJ240" s="95"/>
      <c r="AK240" s="145"/>
      <c r="AL240" s="143"/>
      <c r="AM240" s="144"/>
      <c r="AN240" s="145"/>
      <c r="AO240" s="145"/>
      <c r="AP240" s="145"/>
      <c r="AQ240" s="143"/>
      <c r="AR240" s="146"/>
      <c r="AS240" s="95"/>
      <c r="AT240" s="143"/>
      <c r="AU240" s="144"/>
      <c r="AV240" s="145"/>
      <c r="AW240" s="143"/>
      <c r="AX240" s="146"/>
      <c r="AY240" s="143"/>
      <c r="AZ240" s="143"/>
      <c r="BA240" s="144"/>
      <c r="BB240" s="145"/>
      <c r="BC240" s="143"/>
      <c r="BD240" s="146"/>
      <c r="BE240" s="128"/>
      <c r="BF240" s="128"/>
      <c r="BG240" s="128"/>
      <c r="BH240" s="128"/>
      <c r="BI240" s="128"/>
      <c r="BJ240" s="421"/>
      <c r="BK240" s="510"/>
      <c r="BM240" s="414"/>
      <c r="BN240" s="414"/>
      <c r="BO240" s="414"/>
      <c r="BP240" s="414"/>
      <c r="CB240" s="571"/>
      <c r="CC240" s="571"/>
      <c r="CD240" s="571"/>
      <c r="CE240" s="571"/>
      <c r="CF240" s="571"/>
      <c r="CG240" s="571"/>
      <c r="CH240" s="571"/>
      <c r="CI240" s="571"/>
      <c r="CJ240" s="571"/>
      <c r="CK240" s="571"/>
      <c r="CL240" s="571"/>
      <c r="CM240" s="571"/>
      <c r="CN240" s="571"/>
      <c r="CO240" s="571"/>
      <c r="CP240" s="571"/>
      <c r="CQ240" s="571"/>
      <c r="CR240" s="571"/>
      <c r="CS240" s="571"/>
      <c r="CT240" s="571"/>
      <c r="CU240" s="571"/>
      <c r="CV240" s="571"/>
      <c r="CW240" s="571"/>
      <c r="CX240" s="571"/>
      <c r="CY240" s="571"/>
      <c r="CZ240" s="571"/>
      <c r="DA240" s="571"/>
      <c r="DB240" s="571"/>
      <c r="DC240" s="571"/>
      <c r="DD240" s="571"/>
      <c r="DE240" s="571"/>
      <c r="DF240" s="571"/>
      <c r="DG240" s="571"/>
      <c r="DH240" s="571"/>
      <c r="DI240" s="571"/>
      <c r="DJ240" s="571"/>
      <c r="DK240" s="571"/>
      <c r="DL240" s="571"/>
      <c r="DM240" s="571"/>
      <c r="DN240" s="571"/>
      <c r="DO240" s="571"/>
      <c r="DP240" s="571"/>
      <c r="DQ240" s="571"/>
      <c r="DR240" s="571"/>
      <c r="DS240" s="571"/>
      <c r="DT240" s="571"/>
      <c r="DU240" s="571"/>
      <c r="DV240" s="571"/>
      <c r="DW240" s="571"/>
      <c r="DX240" s="571"/>
      <c r="DY240" s="571"/>
    </row>
    <row r="241" spans="1:140" s="433" customFormat="1" ht="15">
      <c r="A241" s="265"/>
      <c r="B241" s="360">
        <v>6029002</v>
      </c>
      <c r="C241" s="12" t="s">
        <v>75</v>
      </c>
      <c r="D241" s="7" t="s">
        <v>11</v>
      </c>
      <c r="E241" s="95"/>
      <c r="F241" s="143"/>
      <c r="G241" s="144"/>
      <c r="H241" s="145"/>
      <c r="I241" s="1175"/>
      <c r="J241" s="653"/>
      <c r="K241" s="95"/>
      <c r="L241" s="143"/>
      <c r="M241" s="144"/>
      <c r="N241" s="145"/>
      <c r="O241" s="143"/>
      <c r="P241" s="146"/>
      <c r="Q241" s="95"/>
      <c r="R241" s="143"/>
      <c r="S241" s="144"/>
      <c r="T241" s="145"/>
      <c r="U241" s="146"/>
      <c r="V241" s="143"/>
      <c r="W241" s="145"/>
      <c r="X241" s="143"/>
      <c r="Y241" s="144"/>
      <c r="Z241" s="145"/>
      <c r="AA241" s="143"/>
      <c r="AB241" s="146"/>
      <c r="AC241" s="653"/>
      <c r="AD241" s="95"/>
      <c r="AE241" s="143"/>
      <c r="AF241" s="144"/>
      <c r="AG241" s="145"/>
      <c r="AH241" s="143"/>
      <c r="AI241" s="146"/>
      <c r="AJ241" s="95"/>
      <c r="AK241" s="145"/>
      <c r="AL241" s="143"/>
      <c r="AM241" s="144"/>
      <c r="AN241" s="145"/>
      <c r="AO241" s="145"/>
      <c r="AP241" s="145"/>
      <c r="AQ241" s="143"/>
      <c r="AR241" s="146"/>
      <c r="AS241" s="95"/>
      <c r="AT241" s="143"/>
      <c r="AU241" s="144"/>
      <c r="AV241" s="145"/>
      <c r="AW241" s="143"/>
      <c r="AX241" s="146"/>
      <c r="AY241" s="143"/>
      <c r="AZ241" s="143"/>
      <c r="BA241" s="144"/>
      <c r="BB241" s="145"/>
      <c r="BC241" s="143"/>
      <c r="BD241" s="162"/>
      <c r="BE241" s="128"/>
      <c r="BF241" s="128"/>
      <c r="BG241" s="128"/>
      <c r="BH241" s="128"/>
      <c r="BI241" s="128"/>
      <c r="BJ241" s="421"/>
      <c r="BK241" s="510"/>
      <c r="BM241" s="414"/>
      <c r="BN241" s="414"/>
      <c r="BO241" s="414"/>
      <c r="BP241" s="414"/>
      <c r="CB241" s="571"/>
      <c r="CC241" s="571"/>
      <c r="CD241" s="571"/>
      <c r="CE241" s="571"/>
      <c r="CF241" s="571"/>
      <c r="CG241" s="571"/>
      <c r="CH241" s="571"/>
      <c r="CI241" s="571"/>
      <c r="CJ241" s="571"/>
      <c r="CK241" s="571"/>
      <c r="CL241" s="571"/>
      <c r="CM241" s="571"/>
      <c r="CN241" s="571"/>
      <c r="CO241" s="571"/>
      <c r="CP241" s="571"/>
      <c r="CQ241" s="571"/>
      <c r="CR241" s="571"/>
      <c r="CS241" s="571"/>
      <c r="CT241" s="571"/>
      <c r="CU241" s="571"/>
      <c r="CV241" s="571"/>
      <c r="CW241" s="571"/>
      <c r="CX241" s="571"/>
      <c r="CY241" s="571"/>
      <c r="CZ241" s="571"/>
      <c r="DA241" s="571"/>
      <c r="DB241" s="571"/>
      <c r="DC241" s="571"/>
      <c r="DD241" s="571"/>
      <c r="DE241" s="571"/>
      <c r="DF241" s="571"/>
      <c r="DG241" s="571"/>
      <c r="DH241" s="571"/>
      <c r="DI241" s="571"/>
      <c r="DJ241" s="571"/>
      <c r="DK241" s="571"/>
      <c r="DL241" s="571"/>
      <c r="DM241" s="571"/>
      <c r="DN241" s="571"/>
      <c r="DO241" s="571"/>
      <c r="DP241" s="571"/>
      <c r="DQ241" s="571"/>
      <c r="DR241" s="571"/>
      <c r="DS241" s="571"/>
      <c r="DT241" s="571"/>
      <c r="DU241" s="571"/>
      <c r="DV241" s="571"/>
      <c r="DW241" s="571"/>
      <c r="DX241" s="571"/>
      <c r="DY241" s="571"/>
    </row>
    <row r="242" spans="1:140" s="433" customFormat="1" ht="15">
      <c r="A242" s="265"/>
      <c r="B242" s="360">
        <v>6029003</v>
      </c>
      <c r="C242" s="12" t="s">
        <v>76</v>
      </c>
      <c r="D242" s="7" t="s">
        <v>11</v>
      </c>
      <c r="E242" s="95"/>
      <c r="F242" s="143"/>
      <c r="G242" s="144"/>
      <c r="H242" s="145"/>
      <c r="I242" s="1175"/>
      <c r="J242" s="653"/>
      <c r="K242" s="95"/>
      <c r="L242" s="143"/>
      <c r="M242" s="144"/>
      <c r="N242" s="145"/>
      <c r="O242" s="143"/>
      <c r="P242" s="146"/>
      <c r="Q242" s="95"/>
      <c r="R242" s="143"/>
      <c r="S242" s="144"/>
      <c r="T242" s="145"/>
      <c r="U242" s="146"/>
      <c r="V242" s="143"/>
      <c r="W242" s="145"/>
      <c r="X242" s="143"/>
      <c r="Y242" s="144"/>
      <c r="Z242" s="145"/>
      <c r="AA242" s="143"/>
      <c r="AB242" s="146"/>
      <c r="AC242" s="653"/>
      <c r="AD242" s="95"/>
      <c r="AE242" s="143"/>
      <c r="AF242" s="144"/>
      <c r="AG242" s="145"/>
      <c r="AH242" s="143"/>
      <c r="AI242" s="146"/>
      <c r="AJ242" s="95"/>
      <c r="AK242" s="145"/>
      <c r="AL242" s="143"/>
      <c r="AM242" s="144"/>
      <c r="AN242" s="145"/>
      <c r="AO242" s="145"/>
      <c r="AP242" s="145"/>
      <c r="AQ242" s="143"/>
      <c r="AR242" s="146"/>
      <c r="AS242" s="95"/>
      <c r="AT242" s="143"/>
      <c r="AU242" s="144"/>
      <c r="AV242" s="145"/>
      <c r="AW242" s="143"/>
      <c r="AX242" s="146"/>
      <c r="AY242" s="143"/>
      <c r="AZ242" s="143"/>
      <c r="BA242" s="144"/>
      <c r="BB242" s="145"/>
      <c r="BC242" s="143"/>
      <c r="BD242" s="154"/>
      <c r="BE242" s="128"/>
      <c r="BF242" s="128"/>
      <c r="BG242" s="128"/>
      <c r="BH242" s="128"/>
      <c r="BI242" s="128"/>
      <c r="BJ242" s="421"/>
      <c r="BK242" s="510"/>
      <c r="BM242" s="414"/>
      <c r="BN242" s="414"/>
      <c r="BO242" s="414"/>
      <c r="BP242" s="414"/>
      <c r="CB242" s="571"/>
      <c r="CC242" s="571"/>
      <c r="CD242" s="571"/>
      <c r="CE242" s="571"/>
      <c r="CF242" s="571"/>
      <c r="CG242" s="571"/>
      <c r="CH242" s="571"/>
      <c r="CI242" s="571"/>
      <c r="CJ242" s="571"/>
      <c r="CK242" s="571"/>
      <c r="CL242" s="571"/>
      <c r="CM242" s="571"/>
      <c r="CN242" s="571"/>
      <c r="CO242" s="571"/>
      <c r="CP242" s="571"/>
      <c r="CQ242" s="571"/>
      <c r="CR242" s="571"/>
      <c r="CS242" s="571"/>
      <c r="CT242" s="571"/>
      <c r="CU242" s="571"/>
      <c r="CV242" s="571"/>
      <c r="CW242" s="571"/>
      <c r="CX242" s="571"/>
      <c r="CY242" s="571"/>
      <c r="CZ242" s="571"/>
      <c r="DA242" s="571"/>
      <c r="DB242" s="571"/>
      <c r="DC242" s="571"/>
      <c r="DD242" s="571"/>
      <c r="DE242" s="571"/>
      <c r="DF242" s="571"/>
      <c r="DG242" s="571"/>
      <c r="DH242" s="571"/>
      <c r="DI242" s="571"/>
      <c r="DJ242" s="571"/>
      <c r="DK242" s="571"/>
      <c r="DL242" s="571"/>
      <c r="DM242" s="571"/>
      <c r="DN242" s="571"/>
      <c r="DO242" s="571"/>
      <c r="DP242" s="571"/>
      <c r="DQ242" s="571"/>
      <c r="DR242" s="571"/>
      <c r="DS242" s="571"/>
      <c r="DT242" s="571"/>
      <c r="DU242" s="571"/>
      <c r="DV242" s="571"/>
      <c r="DW242" s="571"/>
      <c r="DX242" s="571"/>
      <c r="DY242" s="571"/>
    </row>
    <row r="243" spans="1:140" s="433" customFormat="1" ht="25.5">
      <c r="A243" s="265"/>
      <c r="B243" s="360">
        <v>6029004</v>
      </c>
      <c r="C243" s="17" t="s">
        <v>87</v>
      </c>
      <c r="D243" s="7" t="s">
        <v>11</v>
      </c>
      <c r="E243" s="95"/>
      <c r="F243" s="551"/>
      <c r="G243" s="144"/>
      <c r="H243" s="161"/>
      <c r="I243" s="1175"/>
      <c r="J243" s="656"/>
      <c r="K243" s="95"/>
      <c r="L243" s="160"/>
      <c r="M243" s="144"/>
      <c r="N243" s="161"/>
      <c r="O243" s="143"/>
      <c r="P243" s="162"/>
      <c r="Q243" s="95"/>
      <c r="R243" s="160"/>
      <c r="S243" s="144"/>
      <c r="T243" s="161"/>
      <c r="U243" s="146"/>
      <c r="V243" s="160"/>
      <c r="W243" s="145"/>
      <c r="X243" s="160"/>
      <c r="Y243" s="144"/>
      <c r="Z243" s="161"/>
      <c r="AA243" s="143"/>
      <c r="AB243" s="162"/>
      <c r="AC243" s="656"/>
      <c r="AD243" s="95"/>
      <c r="AE243" s="160"/>
      <c r="AF243" s="144"/>
      <c r="AG243" s="161"/>
      <c r="AH243" s="143"/>
      <c r="AI243" s="162"/>
      <c r="AJ243" s="95"/>
      <c r="AK243" s="145"/>
      <c r="AL243" s="160"/>
      <c r="AM243" s="144"/>
      <c r="AN243" s="161"/>
      <c r="AO243" s="161"/>
      <c r="AP243" s="161"/>
      <c r="AQ243" s="143"/>
      <c r="AR243" s="162"/>
      <c r="AS243" s="95"/>
      <c r="AT243" s="160"/>
      <c r="AU243" s="144"/>
      <c r="AV243" s="161"/>
      <c r="AW243" s="143"/>
      <c r="AX243" s="162"/>
      <c r="AY243" s="160"/>
      <c r="AZ243" s="160"/>
      <c r="BA243" s="144"/>
      <c r="BB243" s="161"/>
      <c r="BC243" s="143"/>
      <c r="BD243" s="162"/>
      <c r="BE243" s="128"/>
      <c r="BF243" s="128"/>
      <c r="BG243" s="128"/>
      <c r="BH243" s="128"/>
      <c r="BI243" s="128"/>
      <c r="BJ243" s="421"/>
      <c r="BK243" s="510"/>
      <c r="BM243" s="414"/>
      <c r="BN243" s="414"/>
      <c r="BO243" s="414"/>
      <c r="BP243" s="414"/>
      <c r="CB243" s="571"/>
      <c r="CC243" s="571"/>
      <c r="CD243" s="571"/>
      <c r="CE243" s="571"/>
      <c r="CF243" s="571"/>
      <c r="CG243" s="571"/>
      <c r="CH243" s="571"/>
      <c r="CI243" s="571"/>
      <c r="CJ243" s="571"/>
      <c r="CK243" s="571"/>
      <c r="CL243" s="571"/>
      <c r="CM243" s="571"/>
      <c r="CN243" s="571"/>
      <c r="CO243" s="571"/>
      <c r="CP243" s="571"/>
      <c r="CQ243" s="571"/>
      <c r="CR243" s="571"/>
      <c r="CS243" s="571"/>
      <c r="CT243" s="571"/>
      <c r="CU243" s="571"/>
      <c r="CV243" s="571"/>
      <c r="CW243" s="571"/>
      <c r="CX243" s="571"/>
      <c r="CY243" s="571"/>
      <c r="CZ243" s="571"/>
      <c r="DA243" s="571"/>
      <c r="DB243" s="571"/>
      <c r="DC243" s="571"/>
      <c r="DD243" s="571"/>
      <c r="DE243" s="571"/>
      <c r="DF243" s="571"/>
      <c r="DG243" s="571"/>
      <c r="DH243" s="571"/>
      <c r="DI243" s="571"/>
      <c r="DJ243" s="571"/>
      <c r="DK243" s="571"/>
      <c r="DL243" s="571"/>
      <c r="DM243" s="571"/>
      <c r="DN243" s="571"/>
      <c r="DO243" s="571"/>
      <c r="DP243" s="571"/>
      <c r="DQ243" s="571"/>
      <c r="DR243" s="571"/>
      <c r="DS243" s="571"/>
      <c r="DT243" s="571"/>
      <c r="DU243" s="571"/>
      <c r="DV243" s="571"/>
      <c r="DW243" s="571"/>
      <c r="DX243" s="571"/>
      <c r="DY243" s="571"/>
    </row>
    <row r="244" spans="1:140" s="764" customFormat="1" ht="15">
      <c r="A244" s="748"/>
      <c r="B244" s="866" t="s">
        <v>337</v>
      </c>
      <c r="C244" s="756" t="s">
        <v>335</v>
      </c>
      <c r="D244" s="24" t="s">
        <v>11</v>
      </c>
      <c r="E244" s="867">
        <f>'Buxheti 2021'!E73</f>
        <v>800000</v>
      </c>
      <c r="F244" s="551">
        <v>17000</v>
      </c>
      <c r="G244" s="868"/>
      <c r="H244" s="759"/>
      <c r="I244" s="1175"/>
      <c r="J244" s="873"/>
      <c r="K244" s="867"/>
      <c r="L244" s="551"/>
      <c r="M244" s="868"/>
      <c r="N244" s="870"/>
      <c r="O244" s="545"/>
      <c r="P244" s="869"/>
      <c r="Q244" s="867"/>
      <c r="R244" s="551"/>
      <c r="S244" s="868"/>
      <c r="T244" s="870"/>
      <c r="U244" s="871"/>
      <c r="V244" s="551"/>
      <c r="W244" s="872"/>
      <c r="X244" s="551">
        <f>F244</f>
        <v>17000</v>
      </c>
      <c r="Y244" s="868"/>
      <c r="Z244" s="870"/>
      <c r="AA244" s="545"/>
      <c r="AB244" s="869"/>
      <c r="AC244" s="873"/>
      <c r="AD244" s="867"/>
      <c r="AE244" s="551"/>
      <c r="AF244" s="868"/>
      <c r="AG244" s="870"/>
      <c r="AH244" s="545"/>
      <c r="AI244" s="869"/>
      <c r="AJ244" s="867"/>
      <c r="AK244" s="872"/>
      <c r="AL244" s="551"/>
      <c r="AM244" s="868"/>
      <c r="AN244" s="870"/>
      <c r="AO244" s="870"/>
      <c r="AP244" s="870"/>
      <c r="AQ244" s="545"/>
      <c r="AR244" s="869"/>
      <c r="AS244" s="867"/>
      <c r="AT244" s="551"/>
      <c r="AU244" s="868"/>
      <c r="AV244" s="870"/>
      <c r="AW244" s="545"/>
      <c r="AX244" s="869"/>
      <c r="AY244" s="551"/>
      <c r="AZ244" s="551"/>
      <c r="BA244" s="868"/>
      <c r="BB244" s="870"/>
      <c r="BC244" s="545"/>
      <c r="BD244" s="869"/>
      <c r="BE244" s="128"/>
      <c r="BF244" s="128"/>
      <c r="BG244" s="128"/>
      <c r="BH244" s="128"/>
      <c r="BI244" s="128"/>
      <c r="BJ244" s="421"/>
      <c r="BK244" s="510"/>
      <c r="BM244" s="762"/>
      <c r="BN244" s="762"/>
      <c r="BO244" s="762"/>
      <c r="BP244" s="762"/>
      <c r="CB244" s="748"/>
      <c r="CC244" s="748"/>
      <c r="CD244" s="748"/>
      <c r="CE244" s="748"/>
      <c r="CF244" s="748"/>
      <c r="CG244" s="748"/>
      <c r="CH244" s="748"/>
      <c r="CI244" s="748"/>
      <c r="CJ244" s="748"/>
      <c r="CK244" s="748"/>
      <c r="CL244" s="748"/>
      <c r="CM244" s="748"/>
      <c r="CN244" s="748"/>
      <c r="CO244" s="748"/>
      <c r="CP244" s="748"/>
      <c r="CQ244" s="748"/>
      <c r="CR244" s="748"/>
      <c r="CS244" s="748"/>
      <c r="CT244" s="748"/>
      <c r="CU244" s="748"/>
      <c r="CV244" s="748"/>
      <c r="CW244" s="748"/>
      <c r="CX244" s="748"/>
      <c r="CY244" s="748"/>
      <c r="CZ244" s="748"/>
      <c r="DA244" s="748"/>
      <c r="DB244" s="748"/>
      <c r="DC244" s="748"/>
      <c r="DD244" s="748"/>
      <c r="DE244" s="748"/>
      <c r="DF244" s="748"/>
      <c r="DG244" s="748"/>
      <c r="DH244" s="748"/>
      <c r="DI244" s="748"/>
      <c r="DJ244" s="748"/>
      <c r="DK244" s="748"/>
      <c r="DL244" s="748"/>
      <c r="DM244" s="748"/>
      <c r="DN244" s="748"/>
      <c r="DO244" s="748"/>
      <c r="DP244" s="748"/>
      <c r="DQ244" s="748"/>
      <c r="DR244" s="748"/>
      <c r="DS244" s="748"/>
      <c r="DT244" s="748"/>
      <c r="DU244" s="748"/>
      <c r="DV244" s="748"/>
      <c r="DW244" s="748"/>
      <c r="DX244" s="748"/>
      <c r="DY244" s="748"/>
    </row>
    <row r="245" spans="1:140" s="764" customFormat="1" ht="15">
      <c r="A245" s="748"/>
      <c r="B245" s="866">
        <v>6029005</v>
      </c>
      <c r="C245" s="756" t="s">
        <v>335</v>
      </c>
      <c r="D245" s="24" t="s">
        <v>11</v>
      </c>
      <c r="E245" s="867"/>
      <c r="F245" s="551">
        <v>17000</v>
      </c>
      <c r="G245" s="868"/>
      <c r="H245" s="759"/>
      <c r="I245" s="1175"/>
      <c r="J245" s="873"/>
      <c r="K245" s="867"/>
      <c r="L245" s="551"/>
      <c r="M245" s="868"/>
      <c r="N245" s="870"/>
      <c r="O245" s="545"/>
      <c r="P245" s="869"/>
      <c r="Q245" s="867"/>
      <c r="R245" s="551"/>
      <c r="S245" s="868"/>
      <c r="T245" s="870"/>
      <c r="U245" s="871"/>
      <c r="V245" s="551"/>
      <c r="W245" s="872"/>
      <c r="X245" s="551">
        <f>F245</f>
        <v>17000</v>
      </c>
      <c r="Y245" s="868"/>
      <c r="Z245" s="870"/>
      <c r="AA245" s="545"/>
      <c r="AB245" s="869"/>
      <c r="AC245" s="873"/>
      <c r="AD245" s="867"/>
      <c r="AE245" s="551"/>
      <c r="AF245" s="868"/>
      <c r="AG245" s="870"/>
      <c r="AH245" s="545"/>
      <c r="AI245" s="869"/>
      <c r="AJ245" s="867"/>
      <c r="AK245" s="872"/>
      <c r="AL245" s="551"/>
      <c r="AM245" s="868"/>
      <c r="AN245" s="870"/>
      <c r="AO245" s="870"/>
      <c r="AP245" s="870"/>
      <c r="AQ245" s="545"/>
      <c r="AR245" s="869"/>
      <c r="AS245" s="867"/>
      <c r="AT245" s="551"/>
      <c r="AU245" s="868"/>
      <c r="AV245" s="870"/>
      <c r="AW245" s="545"/>
      <c r="AX245" s="869"/>
      <c r="AY245" s="551"/>
      <c r="AZ245" s="551"/>
      <c r="BA245" s="868"/>
      <c r="BB245" s="870"/>
      <c r="BC245" s="545"/>
      <c r="BD245" s="869"/>
      <c r="BE245" s="128"/>
      <c r="BF245" s="128"/>
      <c r="BG245" s="128"/>
      <c r="BH245" s="128"/>
      <c r="BI245" s="128"/>
      <c r="BJ245" s="421"/>
      <c r="BK245" s="510"/>
      <c r="BM245" s="762"/>
      <c r="BN245" s="762"/>
      <c r="BO245" s="762"/>
      <c r="BP245" s="762"/>
      <c r="CB245" s="748"/>
      <c r="CC245" s="748"/>
      <c r="CD245" s="748"/>
      <c r="CE245" s="748"/>
      <c r="CF245" s="748"/>
      <c r="CG245" s="748"/>
      <c r="CH245" s="748"/>
      <c r="CI245" s="748"/>
      <c r="CJ245" s="748"/>
      <c r="CK245" s="748"/>
      <c r="CL245" s="748"/>
      <c r="CM245" s="748"/>
      <c r="CN245" s="748"/>
      <c r="CO245" s="748"/>
      <c r="CP245" s="748"/>
      <c r="CQ245" s="748"/>
      <c r="CR245" s="748"/>
      <c r="CS245" s="748"/>
      <c r="CT245" s="748"/>
      <c r="CU245" s="748"/>
      <c r="CV245" s="748"/>
      <c r="CW245" s="748"/>
      <c r="CX245" s="748"/>
      <c r="CY245" s="748"/>
      <c r="CZ245" s="748"/>
      <c r="DA245" s="748"/>
      <c r="DB245" s="748"/>
      <c r="DC245" s="748"/>
      <c r="DD245" s="748"/>
      <c r="DE245" s="748"/>
      <c r="DF245" s="748"/>
      <c r="DG245" s="748"/>
      <c r="DH245" s="748"/>
      <c r="DI245" s="748"/>
      <c r="DJ245" s="748"/>
      <c r="DK245" s="748"/>
      <c r="DL245" s="748"/>
      <c r="DM245" s="748"/>
      <c r="DN245" s="748"/>
      <c r="DO245" s="748"/>
      <c r="DP245" s="748"/>
      <c r="DQ245" s="748"/>
      <c r="DR245" s="748"/>
      <c r="DS245" s="748"/>
      <c r="DT245" s="748"/>
      <c r="DU245" s="748"/>
      <c r="DV245" s="748"/>
      <c r="DW245" s="748"/>
      <c r="DX245" s="748"/>
      <c r="DY245" s="748"/>
      <c r="EJ245" s="764">
        <v>50000</v>
      </c>
    </row>
    <row r="246" spans="1:140" s="764" customFormat="1" ht="15">
      <c r="A246" s="748"/>
      <c r="B246" s="866">
        <v>6029005</v>
      </c>
      <c r="C246" s="756" t="s">
        <v>335</v>
      </c>
      <c r="D246" s="24" t="s">
        <v>11</v>
      </c>
      <c r="E246" s="867"/>
      <c r="F246" s="551">
        <v>8500</v>
      </c>
      <c r="G246" s="868"/>
      <c r="H246" s="759"/>
      <c r="I246" s="1175"/>
      <c r="J246" s="873"/>
      <c r="K246" s="867"/>
      <c r="L246" s="551"/>
      <c r="M246" s="868"/>
      <c r="N246" s="870"/>
      <c r="O246" s="545"/>
      <c r="P246" s="869"/>
      <c r="Q246" s="867"/>
      <c r="R246" s="551"/>
      <c r="S246" s="868"/>
      <c r="T246" s="870"/>
      <c r="U246" s="871"/>
      <c r="V246" s="551"/>
      <c r="W246" s="872"/>
      <c r="X246" s="551">
        <f>F246</f>
        <v>8500</v>
      </c>
      <c r="Y246" s="868"/>
      <c r="Z246" s="870"/>
      <c r="AA246" s="545"/>
      <c r="AB246" s="869"/>
      <c r="AC246" s="873"/>
      <c r="AD246" s="867"/>
      <c r="AE246" s="551"/>
      <c r="AF246" s="868"/>
      <c r="AG246" s="870"/>
      <c r="AH246" s="545"/>
      <c r="AI246" s="869"/>
      <c r="AJ246" s="867"/>
      <c r="AK246" s="872"/>
      <c r="AL246" s="551"/>
      <c r="AM246" s="868"/>
      <c r="AN246" s="870"/>
      <c r="AO246" s="870"/>
      <c r="AP246" s="870"/>
      <c r="AQ246" s="545"/>
      <c r="AR246" s="869"/>
      <c r="AS246" s="867"/>
      <c r="AT246" s="551"/>
      <c r="AU246" s="868"/>
      <c r="AV246" s="870"/>
      <c r="AW246" s="545"/>
      <c r="AX246" s="869"/>
      <c r="AY246" s="551"/>
      <c r="AZ246" s="551"/>
      <c r="BA246" s="868"/>
      <c r="BB246" s="870"/>
      <c r="BC246" s="545"/>
      <c r="BD246" s="869"/>
      <c r="BE246" s="128"/>
      <c r="BF246" s="128"/>
      <c r="BG246" s="128"/>
      <c r="BH246" s="128"/>
      <c r="BI246" s="128"/>
      <c r="BJ246" s="421"/>
      <c r="BK246" s="510"/>
      <c r="BM246" s="762"/>
      <c r="BN246" s="762"/>
      <c r="BO246" s="762"/>
      <c r="BP246" s="762"/>
      <c r="CB246" s="748"/>
      <c r="CC246" s="748"/>
      <c r="CD246" s="748"/>
      <c r="CE246" s="748"/>
      <c r="CF246" s="748"/>
      <c r="CG246" s="748"/>
      <c r="CH246" s="748"/>
      <c r="CI246" s="748"/>
      <c r="CJ246" s="748"/>
      <c r="CK246" s="748"/>
      <c r="CL246" s="748"/>
      <c r="CM246" s="748"/>
      <c r="CN246" s="748"/>
      <c r="CO246" s="748"/>
      <c r="CP246" s="748"/>
      <c r="CQ246" s="748"/>
      <c r="CR246" s="748"/>
      <c r="CS246" s="748"/>
      <c r="CT246" s="748"/>
      <c r="CU246" s="748"/>
      <c r="CV246" s="748"/>
      <c r="CW246" s="748"/>
      <c r="CX246" s="748"/>
      <c r="CY246" s="748"/>
      <c r="CZ246" s="748"/>
      <c r="DA246" s="748"/>
      <c r="DB246" s="748"/>
      <c r="DC246" s="748"/>
      <c r="DD246" s="748"/>
      <c r="DE246" s="748"/>
      <c r="DF246" s="748"/>
      <c r="DG246" s="748"/>
      <c r="DH246" s="748"/>
      <c r="DI246" s="748"/>
      <c r="DJ246" s="748"/>
      <c r="DK246" s="748"/>
      <c r="DL246" s="748"/>
      <c r="DM246" s="748"/>
      <c r="DN246" s="748"/>
      <c r="DO246" s="748"/>
      <c r="DP246" s="748"/>
      <c r="DQ246" s="748"/>
      <c r="DR246" s="748"/>
      <c r="DS246" s="748"/>
      <c r="DT246" s="748"/>
      <c r="DU246" s="748"/>
      <c r="DV246" s="748"/>
      <c r="DW246" s="748"/>
      <c r="DX246" s="748"/>
      <c r="DY246" s="748"/>
      <c r="EJ246" s="764">
        <v>70710</v>
      </c>
    </row>
    <row r="247" spans="1:140" s="764" customFormat="1" ht="15">
      <c r="A247" s="748"/>
      <c r="B247" s="866"/>
      <c r="C247" s="756" t="s">
        <v>335</v>
      </c>
      <c r="D247" s="24" t="s">
        <v>11</v>
      </c>
      <c r="E247" s="867"/>
      <c r="F247" s="551">
        <v>17000</v>
      </c>
      <c r="G247" s="868"/>
      <c r="H247" s="754"/>
      <c r="I247" s="1175"/>
      <c r="J247" s="873"/>
      <c r="K247" s="867"/>
      <c r="L247" s="551"/>
      <c r="M247" s="868"/>
      <c r="N247" s="870"/>
      <c r="O247" s="545"/>
      <c r="P247" s="869"/>
      <c r="Q247" s="867"/>
      <c r="R247" s="551"/>
      <c r="S247" s="868"/>
      <c r="T247" s="870"/>
      <c r="U247" s="871"/>
      <c r="V247" s="551"/>
      <c r="W247" s="872"/>
      <c r="X247" s="551"/>
      <c r="Y247" s="868"/>
      <c r="Z247" s="870"/>
      <c r="AA247" s="545"/>
      <c r="AB247" s="869"/>
      <c r="AC247" s="873"/>
      <c r="AD247" s="867"/>
      <c r="AE247" s="551"/>
      <c r="AF247" s="868"/>
      <c r="AG247" s="870"/>
      <c r="AH247" s="545"/>
      <c r="AI247" s="869"/>
      <c r="AJ247" s="867"/>
      <c r="AK247" s="872"/>
      <c r="AL247" s="551"/>
      <c r="AM247" s="868"/>
      <c r="AN247" s="870"/>
      <c r="AO247" s="870"/>
      <c r="AP247" s="870"/>
      <c r="AQ247" s="545"/>
      <c r="AR247" s="869"/>
      <c r="AS247" s="867"/>
      <c r="AT247" s="551"/>
      <c r="AU247" s="868"/>
      <c r="AV247" s="870"/>
      <c r="AW247" s="545"/>
      <c r="AX247" s="869"/>
      <c r="AY247" s="551"/>
      <c r="AZ247" s="551"/>
      <c r="BA247" s="868"/>
      <c r="BB247" s="870"/>
      <c r="BC247" s="545"/>
      <c r="BD247" s="869"/>
      <c r="BE247" s="128"/>
      <c r="BF247" s="128"/>
      <c r="BG247" s="128"/>
      <c r="BH247" s="128"/>
      <c r="BI247" s="128"/>
      <c r="BJ247" s="421"/>
      <c r="BK247" s="510"/>
      <c r="BM247" s="762"/>
      <c r="BN247" s="762"/>
      <c r="BO247" s="762"/>
      <c r="BP247" s="762"/>
      <c r="CB247" s="748"/>
      <c r="CC247" s="748"/>
      <c r="CD247" s="748"/>
      <c r="CE247" s="748"/>
      <c r="CF247" s="748"/>
      <c r="CG247" s="748"/>
      <c r="CH247" s="748"/>
      <c r="CI247" s="748"/>
      <c r="CJ247" s="748"/>
      <c r="CK247" s="748"/>
      <c r="CL247" s="748"/>
      <c r="CM247" s="748"/>
      <c r="CN247" s="748"/>
      <c r="CO247" s="748"/>
      <c r="CP247" s="748"/>
      <c r="CQ247" s="748"/>
      <c r="CR247" s="748"/>
      <c r="CS247" s="748"/>
      <c r="CT247" s="748"/>
      <c r="CU247" s="748"/>
      <c r="CV247" s="748"/>
      <c r="CW247" s="748"/>
      <c r="CX247" s="748"/>
      <c r="CY247" s="748"/>
      <c r="CZ247" s="748"/>
      <c r="DA247" s="748"/>
      <c r="DB247" s="748"/>
      <c r="DC247" s="748"/>
      <c r="DD247" s="748"/>
      <c r="DE247" s="748"/>
      <c r="DF247" s="748"/>
      <c r="DG247" s="748"/>
      <c r="DH247" s="748"/>
      <c r="DI247" s="748"/>
      <c r="DJ247" s="748"/>
      <c r="DK247" s="748"/>
      <c r="DL247" s="748"/>
      <c r="DM247" s="748"/>
      <c r="DN247" s="748"/>
      <c r="DO247" s="748"/>
      <c r="DP247" s="748"/>
      <c r="DQ247" s="748"/>
      <c r="DR247" s="748"/>
      <c r="DS247" s="748"/>
      <c r="DT247" s="748"/>
      <c r="DU247" s="748"/>
      <c r="DV247" s="748"/>
      <c r="DW247" s="748"/>
      <c r="DX247" s="748"/>
      <c r="DY247" s="748"/>
      <c r="EJ247" s="764">
        <v>76355</v>
      </c>
    </row>
    <row r="248" spans="1:140" s="764" customFormat="1" ht="15">
      <c r="A248" s="748"/>
      <c r="B248" s="866">
        <v>6029005</v>
      </c>
      <c r="C248" s="756" t="s">
        <v>335</v>
      </c>
      <c r="D248" s="24" t="s">
        <v>11</v>
      </c>
      <c r="E248" s="867">
        <f>'Buxheti 2021'!E182</f>
        <v>0</v>
      </c>
      <c r="F248" s="546">
        <f>25500+15000</f>
        <v>40500</v>
      </c>
      <c r="G248" s="868"/>
      <c r="H248" s="759"/>
      <c r="I248" s="1175"/>
      <c r="J248" s="862"/>
      <c r="K248" s="867"/>
      <c r="L248" s="546"/>
      <c r="M248" s="868"/>
      <c r="N248" s="759"/>
      <c r="O248" s="545"/>
      <c r="P248" s="758"/>
      <c r="Q248" s="867"/>
      <c r="R248" s="546"/>
      <c r="S248" s="868"/>
      <c r="T248" s="759"/>
      <c r="U248" s="871"/>
      <c r="V248" s="546"/>
      <c r="W248" s="872"/>
      <c r="X248" s="546">
        <f>F248</f>
        <v>40500</v>
      </c>
      <c r="Y248" s="868"/>
      <c r="Z248" s="759"/>
      <c r="AA248" s="545"/>
      <c r="AB248" s="758"/>
      <c r="AC248" s="862"/>
      <c r="AD248" s="867"/>
      <c r="AE248" s="546"/>
      <c r="AF248" s="868"/>
      <c r="AG248" s="759"/>
      <c r="AH248" s="545"/>
      <c r="AI248" s="758"/>
      <c r="AJ248" s="867"/>
      <c r="AK248" s="872"/>
      <c r="AL248" s="546"/>
      <c r="AM248" s="868"/>
      <c r="AN248" s="759"/>
      <c r="AO248" s="759"/>
      <c r="AP248" s="759"/>
      <c r="AQ248" s="545"/>
      <c r="AR248" s="758"/>
      <c r="AS248" s="867"/>
      <c r="AT248" s="546"/>
      <c r="AU248" s="868"/>
      <c r="AV248" s="759"/>
      <c r="AW248" s="545"/>
      <c r="AX248" s="758"/>
      <c r="AY248" s="546"/>
      <c r="AZ248" s="546"/>
      <c r="BA248" s="868"/>
      <c r="BB248" s="759"/>
      <c r="BC248" s="545"/>
      <c r="BD248" s="758"/>
      <c r="BE248" s="128"/>
      <c r="BF248" s="128"/>
      <c r="BG248" s="128"/>
      <c r="BH248" s="128"/>
      <c r="BI248" s="128"/>
      <c r="BJ248" s="421"/>
      <c r="BK248" s="510"/>
      <c r="BM248" s="762"/>
      <c r="BN248" s="762"/>
      <c r="BO248" s="762"/>
      <c r="BP248" s="762"/>
      <c r="CB248" s="748"/>
      <c r="CC248" s="748"/>
      <c r="CD248" s="748"/>
      <c r="CE248" s="748"/>
      <c r="CF248" s="748"/>
      <c r="CG248" s="748"/>
      <c r="CH248" s="748"/>
      <c r="CI248" s="748"/>
      <c r="CJ248" s="748"/>
      <c r="CK248" s="748"/>
      <c r="CL248" s="748"/>
      <c r="CM248" s="748"/>
      <c r="CN248" s="748"/>
      <c r="CO248" s="748"/>
      <c r="CP248" s="748"/>
      <c r="CQ248" s="748"/>
      <c r="CR248" s="748"/>
      <c r="CS248" s="748"/>
      <c r="CT248" s="748"/>
      <c r="CU248" s="748"/>
      <c r="CV248" s="748"/>
      <c r="CW248" s="748"/>
      <c r="CX248" s="748"/>
      <c r="CY248" s="748"/>
      <c r="CZ248" s="748"/>
      <c r="DA248" s="748"/>
      <c r="DB248" s="748"/>
      <c r="DC248" s="748"/>
      <c r="DD248" s="748"/>
      <c r="DE248" s="748"/>
      <c r="DF248" s="748"/>
      <c r="DG248" s="748"/>
      <c r="DH248" s="748"/>
      <c r="DI248" s="748"/>
      <c r="DJ248" s="748"/>
      <c r="DK248" s="748"/>
      <c r="DL248" s="748"/>
      <c r="DM248" s="748"/>
      <c r="DN248" s="748"/>
      <c r="DO248" s="748"/>
      <c r="DP248" s="748"/>
      <c r="DQ248" s="748"/>
      <c r="DR248" s="748"/>
      <c r="DS248" s="748"/>
      <c r="DT248" s="748"/>
      <c r="DU248" s="748"/>
      <c r="DV248" s="748"/>
      <c r="DW248" s="748"/>
      <c r="DX248" s="748"/>
      <c r="DY248" s="748"/>
      <c r="DZ248" s="1238">
        <f>F239+F356+F608</f>
        <v>210000</v>
      </c>
      <c r="EJ248" s="764">
        <v>104557</v>
      </c>
    </row>
    <row r="249" spans="1:140" s="764" customFormat="1" ht="25.5">
      <c r="A249" s="748"/>
      <c r="B249" s="866">
        <v>6029006</v>
      </c>
      <c r="C249" s="874" t="s">
        <v>77</v>
      </c>
      <c r="D249" s="24" t="s">
        <v>11</v>
      </c>
      <c r="E249" s="867"/>
      <c r="F249" s="551"/>
      <c r="G249" s="868"/>
      <c r="H249" s="870"/>
      <c r="I249" s="1175"/>
      <c r="J249" s="873"/>
      <c r="K249" s="867"/>
      <c r="L249" s="551"/>
      <c r="M249" s="868"/>
      <c r="N249" s="870"/>
      <c r="O249" s="545"/>
      <c r="P249" s="869"/>
      <c r="Q249" s="867"/>
      <c r="R249" s="551"/>
      <c r="S249" s="868"/>
      <c r="T249" s="870"/>
      <c r="U249" s="871"/>
      <c r="V249" s="551"/>
      <c r="W249" s="872"/>
      <c r="X249" s="551"/>
      <c r="Y249" s="868"/>
      <c r="Z249" s="870"/>
      <c r="AA249" s="545"/>
      <c r="AB249" s="869"/>
      <c r="AC249" s="873"/>
      <c r="AD249" s="867"/>
      <c r="AE249" s="551"/>
      <c r="AF249" s="868"/>
      <c r="AG249" s="870"/>
      <c r="AH249" s="545"/>
      <c r="AI249" s="869"/>
      <c r="AJ249" s="867"/>
      <c r="AK249" s="872"/>
      <c r="AL249" s="551"/>
      <c r="AM249" s="868"/>
      <c r="AN249" s="870"/>
      <c r="AO249" s="870"/>
      <c r="AP249" s="870"/>
      <c r="AQ249" s="545"/>
      <c r="AR249" s="869"/>
      <c r="AS249" s="867"/>
      <c r="AT249" s="551"/>
      <c r="AU249" s="868"/>
      <c r="AV249" s="870"/>
      <c r="AW249" s="545"/>
      <c r="AX249" s="869"/>
      <c r="AY249" s="551"/>
      <c r="AZ249" s="551"/>
      <c r="BA249" s="868"/>
      <c r="BB249" s="870"/>
      <c r="BC249" s="545"/>
      <c r="BD249" s="758"/>
      <c r="BE249" s="128"/>
      <c r="BF249" s="128"/>
      <c r="BG249" s="128"/>
      <c r="BH249" s="128"/>
      <c r="BI249" s="128"/>
      <c r="BJ249" s="421"/>
      <c r="BK249" s="510"/>
      <c r="BM249" s="762"/>
      <c r="BN249" s="762"/>
      <c r="BO249" s="762"/>
      <c r="BP249" s="762"/>
      <c r="CB249" s="748"/>
      <c r="CC249" s="748"/>
      <c r="CD249" s="748"/>
      <c r="CE249" s="748"/>
      <c r="CF249" s="748"/>
      <c r="CG249" s="748"/>
      <c r="CH249" s="748"/>
      <c r="CI249" s="748"/>
      <c r="CJ249" s="748"/>
      <c r="CK249" s="748"/>
      <c r="CL249" s="748"/>
      <c r="CM249" s="748"/>
      <c r="CN249" s="748"/>
      <c r="CO249" s="748"/>
      <c r="CP249" s="748"/>
      <c r="CQ249" s="748"/>
      <c r="CR249" s="748"/>
      <c r="CS249" s="748"/>
      <c r="CT249" s="748"/>
      <c r="CU249" s="748"/>
      <c r="CV249" s="748"/>
      <c r="CW249" s="748"/>
      <c r="CX249" s="748"/>
      <c r="CY249" s="748"/>
      <c r="CZ249" s="748"/>
      <c r="DA249" s="748"/>
      <c r="DB249" s="748"/>
      <c r="DC249" s="748"/>
      <c r="DD249" s="748"/>
      <c r="DE249" s="748"/>
      <c r="DF249" s="748"/>
      <c r="DG249" s="748"/>
      <c r="DH249" s="748"/>
      <c r="DI249" s="748"/>
      <c r="DJ249" s="748"/>
      <c r="DK249" s="748"/>
      <c r="DL249" s="748"/>
      <c r="DM249" s="748"/>
      <c r="DN249" s="748"/>
      <c r="DO249" s="748"/>
      <c r="DP249" s="748"/>
      <c r="DQ249" s="748"/>
      <c r="DR249" s="748"/>
      <c r="DS249" s="748"/>
      <c r="DT249" s="748"/>
      <c r="DU249" s="748"/>
      <c r="DV249" s="748"/>
      <c r="DW249" s="748"/>
      <c r="DX249" s="748"/>
      <c r="DY249" s="748"/>
      <c r="EG249" s="764">
        <f>EJ249+EJ248+EJ247+EJ246+EJ245</f>
        <v>1914743</v>
      </c>
      <c r="EJ249" s="764">
        <v>1613121</v>
      </c>
    </row>
    <row r="250" spans="1:140" s="764" customFormat="1" ht="15">
      <c r="A250" s="748"/>
      <c r="B250" s="755">
        <v>6029007</v>
      </c>
      <c r="C250" s="756" t="s">
        <v>78</v>
      </c>
      <c r="D250" s="24" t="s">
        <v>11</v>
      </c>
      <c r="E250" s="700"/>
      <c r="F250" s="546"/>
      <c r="G250" s="757"/>
      <c r="H250" s="759"/>
      <c r="I250" s="1177"/>
      <c r="J250" s="862"/>
      <c r="K250" s="700"/>
      <c r="L250" s="546"/>
      <c r="M250" s="757"/>
      <c r="N250" s="759"/>
      <c r="O250" s="546"/>
      <c r="P250" s="758"/>
      <c r="Q250" s="700"/>
      <c r="R250" s="546"/>
      <c r="S250" s="757"/>
      <c r="T250" s="759"/>
      <c r="U250" s="758"/>
      <c r="V250" s="546"/>
      <c r="W250" s="759"/>
      <c r="X250" s="546"/>
      <c r="Y250" s="757"/>
      <c r="Z250" s="759"/>
      <c r="AA250" s="546"/>
      <c r="AB250" s="758"/>
      <c r="AC250" s="862"/>
      <c r="AD250" s="700"/>
      <c r="AE250" s="546"/>
      <c r="AF250" s="757"/>
      <c r="AG250" s="759"/>
      <c r="AH250" s="546"/>
      <c r="AI250" s="758"/>
      <c r="AJ250" s="700"/>
      <c r="AK250" s="759"/>
      <c r="AL250" s="546"/>
      <c r="AM250" s="757"/>
      <c r="AN250" s="759"/>
      <c r="AO250" s="759"/>
      <c r="AP250" s="759"/>
      <c r="AQ250" s="546"/>
      <c r="AR250" s="758"/>
      <c r="AS250" s="700"/>
      <c r="AT250" s="546"/>
      <c r="AU250" s="757"/>
      <c r="AV250" s="759"/>
      <c r="AW250" s="546"/>
      <c r="AX250" s="758"/>
      <c r="AY250" s="546"/>
      <c r="AZ250" s="546"/>
      <c r="BA250" s="757"/>
      <c r="BB250" s="759"/>
      <c r="BC250" s="546"/>
      <c r="BD250" s="871"/>
      <c r="BE250" s="128"/>
      <c r="BF250" s="128"/>
      <c r="BG250" s="128"/>
      <c r="BH250" s="128"/>
      <c r="BI250" s="128"/>
      <c r="BJ250" s="421"/>
      <c r="BK250" s="510"/>
      <c r="BM250" s="762"/>
      <c r="BN250" s="762"/>
      <c r="BO250" s="762"/>
      <c r="BP250" s="762"/>
      <c r="CB250" s="748"/>
      <c r="CC250" s="748"/>
      <c r="CD250" s="748"/>
      <c r="CE250" s="748"/>
      <c r="CF250" s="748"/>
      <c r="CG250" s="748"/>
      <c r="CH250" s="748"/>
      <c r="CI250" s="748"/>
      <c r="CJ250" s="748"/>
      <c r="CK250" s="748"/>
      <c r="CL250" s="748"/>
      <c r="CM250" s="748"/>
      <c r="CN250" s="748"/>
      <c r="CO250" s="748"/>
      <c r="CP250" s="748"/>
      <c r="CQ250" s="748"/>
      <c r="CR250" s="748"/>
      <c r="CS250" s="748"/>
      <c r="CT250" s="748"/>
      <c r="CU250" s="748"/>
      <c r="CV250" s="748"/>
      <c r="CW250" s="748"/>
      <c r="CX250" s="748"/>
      <c r="CY250" s="748"/>
      <c r="CZ250" s="748"/>
      <c r="DA250" s="748"/>
      <c r="DB250" s="748"/>
      <c r="DC250" s="748"/>
      <c r="DD250" s="748"/>
      <c r="DE250" s="748"/>
      <c r="DF250" s="748"/>
      <c r="DG250" s="748"/>
      <c r="DH250" s="748"/>
      <c r="DI250" s="748"/>
      <c r="DJ250" s="748"/>
      <c r="DK250" s="748"/>
      <c r="DL250" s="748"/>
      <c r="DM250" s="748"/>
      <c r="DN250" s="748"/>
      <c r="DO250" s="748"/>
      <c r="DP250" s="748"/>
      <c r="DQ250" s="748"/>
      <c r="DR250" s="748"/>
      <c r="DS250" s="748"/>
      <c r="DT250" s="748"/>
      <c r="DU250" s="748"/>
      <c r="DV250" s="748"/>
      <c r="DW250" s="748"/>
      <c r="DX250" s="748"/>
      <c r="DY250" s="748"/>
      <c r="EJ250" s="764">
        <v>274542</v>
      </c>
    </row>
    <row r="251" spans="1:140" s="764" customFormat="1" ht="15.75" thickBot="1">
      <c r="A251" s="748"/>
      <c r="B251" s="866">
        <v>6029008</v>
      </c>
      <c r="C251" s="756" t="s">
        <v>79</v>
      </c>
      <c r="D251" s="24" t="s">
        <v>11</v>
      </c>
      <c r="E251" s="867">
        <f>'Buxheti 2021'!E75</f>
        <v>20000</v>
      </c>
      <c r="F251" s="546"/>
      <c r="G251" s="868"/>
      <c r="H251" s="759"/>
      <c r="I251" s="1175"/>
      <c r="J251" s="862"/>
      <c r="K251" s="867"/>
      <c r="L251" s="546"/>
      <c r="M251" s="868"/>
      <c r="N251" s="759"/>
      <c r="O251" s="545"/>
      <c r="P251" s="758"/>
      <c r="Q251" s="867"/>
      <c r="R251" s="546"/>
      <c r="S251" s="868"/>
      <c r="T251" s="759"/>
      <c r="U251" s="871"/>
      <c r="V251" s="546"/>
      <c r="W251" s="872"/>
      <c r="X251" s="546"/>
      <c r="Y251" s="868"/>
      <c r="Z251" s="759"/>
      <c r="AA251" s="545"/>
      <c r="AB251" s="546"/>
      <c r="AC251" s="546"/>
      <c r="AD251" s="545"/>
      <c r="AE251" s="546"/>
      <c r="AF251" s="545"/>
      <c r="AG251" s="546"/>
      <c r="AH251" s="545"/>
      <c r="AI251" s="546"/>
      <c r="AJ251" s="545"/>
      <c r="AK251" s="545"/>
      <c r="AL251" s="545"/>
      <c r="AM251" s="545"/>
      <c r="AN251" s="546"/>
      <c r="AO251" s="546"/>
      <c r="AP251" s="546"/>
      <c r="AQ251" s="545"/>
      <c r="AR251" s="546"/>
      <c r="AS251" s="545"/>
      <c r="AT251" s="546"/>
      <c r="AU251" s="545"/>
      <c r="AV251" s="759"/>
      <c r="AW251" s="545"/>
      <c r="AX251" s="758"/>
      <c r="AY251" s="546"/>
      <c r="AZ251" s="546"/>
      <c r="BA251" s="868"/>
      <c r="BB251" s="759"/>
      <c r="BC251" s="545"/>
      <c r="BD251" s="875"/>
      <c r="BE251" s="128"/>
      <c r="BF251" s="128"/>
      <c r="BG251" s="128"/>
      <c r="BH251" s="128"/>
      <c r="BI251" s="128"/>
      <c r="BJ251" s="421"/>
      <c r="BK251" s="510"/>
      <c r="BM251" s="762"/>
      <c r="BN251" s="762"/>
      <c r="BO251" s="762"/>
      <c r="BP251" s="762"/>
      <c r="CB251" s="748"/>
      <c r="CC251" s="748"/>
      <c r="CD251" s="748"/>
      <c r="CE251" s="748"/>
      <c r="CF251" s="748"/>
      <c r="CG251" s="748"/>
      <c r="CH251" s="748"/>
      <c r="CI251" s="748"/>
      <c r="CJ251" s="748"/>
      <c r="CK251" s="748"/>
      <c r="CL251" s="748"/>
      <c r="CM251" s="748"/>
      <c r="CN251" s="748"/>
      <c r="CO251" s="748"/>
      <c r="CP251" s="748"/>
      <c r="CQ251" s="748"/>
      <c r="CR251" s="748"/>
      <c r="CS251" s="748"/>
      <c r="CT251" s="748"/>
      <c r="CU251" s="748"/>
      <c r="CV251" s="748"/>
      <c r="CW251" s="748"/>
      <c r="CX251" s="748"/>
      <c r="CY251" s="748"/>
      <c r="CZ251" s="748"/>
      <c r="DA251" s="748"/>
      <c r="DB251" s="748"/>
      <c r="DC251" s="748"/>
      <c r="DD251" s="748"/>
      <c r="DE251" s="748"/>
      <c r="DF251" s="748"/>
      <c r="DG251" s="748"/>
      <c r="DH251" s="748"/>
      <c r="DI251" s="748"/>
      <c r="DJ251" s="748"/>
      <c r="DK251" s="748"/>
      <c r="DL251" s="748"/>
      <c r="DM251" s="748"/>
      <c r="DN251" s="748"/>
      <c r="DO251" s="748"/>
      <c r="DP251" s="748"/>
      <c r="DQ251" s="748"/>
      <c r="DR251" s="748"/>
      <c r="DS251" s="748"/>
      <c r="DT251" s="748"/>
      <c r="DU251" s="748"/>
      <c r="DV251" s="748"/>
      <c r="DW251" s="748"/>
      <c r="DX251" s="748"/>
      <c r="DY251" s="748"/>
      <c r="EG251" s="764">
        <f>EG249+EJ251+EJ250</f>
        <v>3124695</v>
      </c>
      <c r="EJ251" s="764">
        <v>935410</v>
      </c>
    </row>
    <row r="252" spans="1:140" s="764" customFormat="1" ht="16.5" thickBot="1">
      <c r="A252" s="748"/>
      <c r="B252" s="866">
        <v>6029009</v>
      </c>
      <c r="C252" s="876" t="s">
        <v>80</v>
      </c>
      <c r="D252" s="24" t="s">
        <v>11</v>
      </c>
      <c r="E252" s="867"/>
      <c r="F252" s="545"/>
      <c r="G252" s="868"/>
      <c r="H252" s="872"/>
      <c r="I252" s="1175"/>
      <c r="J252" s="889"/>
      <c r="K252" s="867"/>
      <c r="L252" s="545"/>
      <c r="M252" s="868"/>
      <c r="N252" s="872"/>
      <c r="O252" s="545"/>
      <c r="P252" s="871"/>
      <c r="Q252" s="867"/>
      <c r="R252" s="545"/>
      <c r="S252" s="868"/>
      <c r="T252" s="872"/>
      <c r="U252" s="871"/>
      <c r="V252" s="545"/>
      <c r="W252" s="872"/>
      <c r="X252" s="545"/>
      <c r="Y252" s="868"/>
      <c r="Z252" s="872"/>
      <c r="AA252" s="545"/>
      <c r="AB252" s="545"/>
      <c r="AC252" s="545"/>
      <c r="AD252" s="545"/>
      <c r="AE252" s="545"/>
      <c r="AF252" s="545"/>
      <c r="AG252" s="545"/>
      <c r="AH252" s="545"/>
      <c r="AI252" s="545"/>
      <c r="AJ252" s="545"/>
      <c r="AK252" s="545"/>
      <c r="AL252" s="545"/>
      <c r="AM252" s="545"/>
      <c r="AN252" s="545"/>
      <c r="AO252" s="545"/>
      <c r="AP252" s="545"/>
      <c r="AQ252" s="545"/>
      <c r="AR252" s="545"/>
      <c r="AS252" s="545"/>
      <c r="AT252" s="545"/>
      <c r="AU252" s="545"/>
      <c r="AV252" s="872"/>
      <c r="AW252" s="545"/>
      <c r="AX252" s="871"/>
      <c r="AY252" s="545"/>
      <c r="AZ252" s="545"/>
      <c r="BA252" s="868"/>
      <c r="BB252" s="872"/>
      <c r="BC252" s="545"/>
      <c r="BD252" s="877"/>
      <c r="BE252" s="128"/>
      <c r="BF252" s="128"/>
      <c r="BG252" s="128"/>
      <c r="BH252" s="128"/>
      <c r="BI252" s="128"/>
      <c r="BJ252" s="421"/>
      <c r="BK252" s="510"/>
      <c r="CB252" s="748"/>
      <c r="CC252" s="748"/>
      <c r="CD252" s="748"/>
      <c r="CE252" s="748"/>
      <c r="CF252" s="748"/>
      <c r="CG252" s="748"/>
      <c r="CH252" s="748"/>
      <c r="CI252" s="748"/>
      <c r="CJ252" s="748"/>
      <c r="CK252" s="748"/>
      <c r="CL252" s="748"/>
      <c r="CM252" s="748"/>
      <c r="CN252" s="748"/>
      <c r="CO252" s="748"/>
      <c r="CP252" s="748"/>
      <c r="CQ252" s="748"/>
      <c r="CR252" s="748"/>
      <c r="CS252" s="748"/>
      <c r="CT252" s="748"/>
      <c r="CU252" s="748"/>
      <c r="CV252" s="748"/>
      <c r="CW252" s="748"/>
      <c r="CX252" s="748"/>
      <c r="CY252" s="748"/>
      <c r="CZ252" s="748"/>
      <c r="DA252" s="748"/>
      <c r="DB252" s="748"/>
      <c r="DC252" s="748"/>
      <c r="DD252" s="748"/>
      <c r="DE252" s="748"/>
      <c r="DF252" s="748"/>
      <c r="DG252" s="748"/>
      <c r="DH252" s="748"/>
      <c r="DI252" s="748"/>
      <c r="DJ252" s="748"/>
      <c r="DK252" s="748"/>
      <c r="DL252" s="748"/>
      <c r="DM252" s="748"/>
      <c r="DN252" s="748"/>
      <c r="DO252" s="748"/>
      <c r="DP252" s="748"/>
      <c r="DQ252" s="748"/>
      <c r="DR252" s="748"/>
      <c r="DS252" s="748"/>
      <c r="DT252" s="748"/>
      <c r="DU252" s="748"/>
      <c r="DV252" s="748"/>
      <c r="DW252" s="748"/>
      <c r="DX252" s="748"/>
      <c r="DY252" s="748"/>
      <c r="DZ252" s="748"/>
      <c r="EA252" s="748"/>
    </row>
    <row r="253" spans="1:140" s="433" customFormat="1" ht="15.75" thickBot="1">
      <c r="A253" s="265"/>
      <c r="B253" s="363">
        <v>6029099</v>
      </c>
      <c r="C253" s="20" t="s">
        <v>82</v>
      </c>
      <c r="D253" s="8" t="s">
        <v>11</v>
      </c>
      <c r="E253" s="119"/>
      <c r="F253" s="163"/>
      <c r="G253" s="164"/>
      <c r="H253" s="166"/>
      <c r="I253" s="1179"/>
      <c r="J253" s="1195"/>
      <c r="K253" s="119"/>
      <c r="L253" s="163"/>
      <c r="M253" s="164"/>
      <c r="N253" s="166"/>
      <c r="O253" s="165"/>
      <c r="P253" s="443"/>
      <c r="Q253" s="444"/>
      <c r="R253" s="163"/>
      <c r="S253" s="164"/>
      <c r="T253" s="166"/>
      <c r="U253" s="557"/>
      <c r="V253" s="441"/>
      <c r="W253" s="566"/>
      <c r="X253" s="163"/>
      <c r="Y253" s="164"/>
      <c r="Z253" s="166"/>
      <c r="AA253" s="165"/>
      <c r="AB253" s="441"/>
      <c r="AC253" s="441"/>
      <c r="AD253" s="143"/>
      <c r="AE253" s="441"/>
      <c r="AF253" s="143"/>
      <c r="AG253" s="441"/>
      <c r="AH253" s="143"/>
      <c r="AI253" s="441"/>
      <c r="AJ253" s="143"/>
      <c r="AK253" s="143"/>
      <c r="AL253" s="441"/>
      <c r="AM253" s="143"/>
      <c r="AN253" s="441"/>
      <c r="AO253" s="441"/>
      <c r="AP253" s="441"/>
      <c r="AQ253" s="143"/>
      <c r="AR253" s="441"/>
      <c r="AS253" s="143"/>
      <c r="AT253" s="441"/>
      <c r="AU253" s="143"/>
      <c r="AV253" s="166"/>
      <c r="AW253" s="165"/>
      <c r="AX253" s="443"/>
      <c r="AY253" s="482"/>
      <c r="AZ253" s="482"/>
      <c r="BA253" s="164"/>
      <c r="BB253" s="166"/>
      <c r="BC253" s="165"/>
      <c r="BD253" s="133"/>
      <c r="BE253" s="128"/>
      <c r="BF253" s="128"/>
      <c r="BG253" s="128"/>
      <c r="BH253" s="128"/>
      <c r="BI253" s="128"/>
      <c r="BJ253" s="421"/>
      <c r="BK253" s="510"/>
      <c r="CB253" s="571"/>
      <c r="CC253" s="571"/>
      <c r="CD253" s="571"/>
      <c r="CE253" s="571"/>
      <c r="CF253" s="571"/>
      <c r="CG253" s="571"/>
      <c r="CH253" s="571"/>
      <c r="CI253" s="571"/>
      <c r="CJ253" s="571"/>
      <c r="CK253" s="571"/>
      <c r="CL253" s="571"/>
      <c r="CM253" s="571"/>
      <c r="CN253" s="571"/>
      <c r="CO253" s="571"/>
      <c r="CP253" s="571"/>
      <c r="CQ253" s="571"/>
      <c r="CR253" s="571"/>
      <c r="CS253" s="571"/>
      <c r="CT253" s="571"/>
      <c r="CU253" s="571"/>
      <c r="CV253" s="571"/>
      <c r="CW253" s="571"/>
      <c r="CX253" s="571"/>
      <c r="CY253" s="571"/>
      <c r="CZ253" s="571"/>
      <c r="DA253" s="571"/>
      <c r="DB253" s="571"/>
      <c r="DC253" s="571"/>
      <c r="DD253" s="571"/>
      <c r="DE253" s="571"/>
      <c r="DF253" s="571"/>
      <c r="DG253" s="571"/>
      <c r="DH253" s="571"/>
      <c r="DI253" s="571"/>
      <c r="DJ253" s="571"/>
      <c r="DK253" s="571"/>
      <c r="DL253" s="571"/>
      <c r="DM253" s="571"/>
      <c r="DN253" s="571"/>
      <c r="DO253" s="571"/>
      <c r="DP253" s="571"/>
      <c r="DQ253" s="571"/>
      <c r="DR253" s="571"/>
      <c r="DS253" s="571"/>
      <c r="DT253" s="571"/>
      <c r="DU253" s="571"/>
      <c r="DV253" s="571"/>
      <c r="DW253" s="571"/>
      <c r="DX253" s="571"/>
      <c r="DY253" s="571"/>
      <c r="DZ253" s="571"/>
      <c r="EA253" s="571"/>
    </row>
    <row r="254" spans="1:140" s="433" customFormat="1" ht="17.25" thickBot="1">
      <c r="A254" s="523"/>
      <c r="B254" s="881"/>
      <c r="C254" s="882" t="s">
        <v>95</v>
      </c>
      <c r="D254" s="883" t="s">
        <v>11</v>
      </c>
      <c r="E254" s="884">
        <f>E161+E157</f>
        <v>65270000</v>
      </c>
      <c r="F254" s="607">
        <f>F161+F157</f>
        <v>4896897.4000000004</v>
      </c>
      <c r="G254" s="607"/>
      <c r="H254" s="607"/>
      <c r="I254" s="1184">
        <f>I158+I159+I160</f>
        <v>3124695</v>
      </c>
      <c r="J254" s="1196"/>
      <c r="K254" s="138"/>
      <c r="L254" s="137"/>
      <c r="M254" s="137"/>
      <c r="N254" s="137"/>
      <c r="O254" s="137"/>
      <c r="P254" s="442">
        <f>P158</f>
        <v>1911906</v>
      </c>
      <c r="Q254" s="442">
        <f>Q159</f>
        <v>253548</v>
      </c>
      <c r="R254" s="137">
        <f>R158</f>
        <v>396036</v>
      </c>
      <c r="S254" s="137">
        <f>S158+S159</f>
        <v>45218</v>
      </c>
      <c r="T254" s="137">
        <f>T158+T159</f>
        <v>250821</v>
      </c>
      <c r="U254" s="139">
        <f>U159+U158</f>
        <v>45218</v>
      </c>
      <c r="V254" s="442">
        <f>V158+V159</f>
        <v>195300</v>
      </c>
      <c r="W254" s="138">
        <f>W158</f>
        <v>6099</v>
      </c>
      <c r="X254" s="137">
        <f>X244+X245+X246+X248</f>
        <v>83000</v>
      </c>
      <c r="Y254" s="137">
        <f>Y158</f>
        <v>0</v>
      </c>
      <c r="Z254" s="137"/>
      <c r="AA254" s="137"/>
      <c r="AB254" s="442"/>
      <c r="AC254" s="442"/>
      <c r="AD254" s="442">
        <f>AD203+AD204+AD205+AD206+AD207+AD208+AD209+AD210+AD211+AD212</f>
        <v>10500</v>
      </c>
      <c r="AE254" s="442"/>
      <c r="AF254" s="442"/>
      <c r="AG254" s="442"/>
      <c r="AH254" s="442"/>
      <c r="AI254" s="442"/>
      <c r="AJ254" s="442"/>
      <c r="AK254" s="442"/>
      <c r="AL254" s="442"/>
      <c r="AM254" s="442"/>
      <c r="AN254" s="442">
        <f>AN222</f>
        <v>0</v>
      </c>
      <c r="AO254" s="442"/>
      <c r="AP254" s="442">
        <f>AP192</f>
        <v>341966.4</v>
      </c>
      <c r="AQ254" s="442">
        <f>AQ192+AQ196</f>
        <v>0</v>
      </c>
      <c r="AR254" s="442"/>
      <c r="AS254" s="442"/>
      <c r="AT254" s="442"/>
      <c r="AU254" s="442"/>
      <c r="AV254" s="138"/>
      <c r="AW254" s="137"/>
      <c r="AX254" s="442"/>
      <c r="AY254" s="442"/>
      <c r="AZ254" s="442"/>
      <c r="BA254" s="137"/>
      <c r="BB254" s="137"/>
      <c r="BC254" s="137"/>
      <c r="BD254" s="418"/>
      <c r="BE254" s="130"/>
      <c r="BF254" s="264"/>
      <c r="BG254" s="642"/>
      <c r="BH254" s="420">
        <f>BH182+BH183</f>
        <v>0</v>
      </c>
      <c r="BI254" s="130"/>
      <c r="BJ254" s="422"/>
      <c r="BK254" s="505"/>
      <c r="CB254" s="571"/>
      <c r="CC254" s="571"/>
      <c r="CD254" s="571"/>
      <c r="CE254" s="571"/>
      <c r="CF254" s="571"/>
      <c r="CG254" s="571"/>
      <c r="CH254" s="571"/>
      <c r="CI254" s="571"/>
      <c r="CJ254" s="571"/>
      <c r="CK254" s="571"/>
      <c r="CL254" s="571"/>
      <c r="CM254" s="571"/>
      <c r="CN254" s="571"/>
      <c r="CO254" s="571"/>
      <c r="CP254" s="571"/>
      <c r="CQ254" s="571"/>
      <c r="CR254" s="571"/>
      <c r="CS254" s="571"/>
      <c r="CT254" s="571"/>
      <c r="CU254" s="571"/>
      <c r="CV254" s="571"/>
      <c r="CW254" s="571"/>
      <c r="CX254" s="571"/>
      <c r="CY254" s="571"/>
      <c r="CZ254" s="571"/>
      <c r="DA254" s="571"/>
      <c r="DB254" s="571"/>
      <c r="DC254" s="571"/>
      <c r="DD254" s="571"/>
      <c r="DE254" s="571"/>
      <c r="DF254" s="571"/>
      <c r="DG254" s="571"/>
      <c r="DH254" s="571"/>
      <c r="DI254" s="571"/>
      <c r="DJ254" s="571"/>
      <c r="DK254" s="571"/>
      <c r="DL254" s="571"/>
      <c r="DM254" s="571"/>
      <c r="DN254" s="571"/>
      <c r="DO254" s="571"/>
      <c r="DP254" s="571"/>
      <c r="DQ254" s="571"/>
      <c r="DR254" s="571"/>
      <c r="DS254" s="571"/>
      <c r="DT254" s="571"/>
      <c r="DU254" s="571"/>
      <c r="DV254" s="571"/>
      <c r="DW254" s="571"/>
      <c r="DX254" s="571"/>
      <c r="DY254" s="571"/>
      <c r="DZ254" s="1027" t="s">
        <v>273</v>
      </c>
      <c r="EA254" s="1027" t="s">
        <v>418</v>
      </c>
    </row>
    <row r="255" spans="1:140" s="433" customFormat="1" ht="16.5">
      <c r="A255" s="878"/>
      <c r="B255" s="885"/>
      <c r="C255" s="886"/>
      <c r="D255" s="887"/>
      <c r="E255" s="888"/>
      <c r="F255" s="888">
        <f>F254</f>
        <v>4896897.4000000004</v>
      </c>
      <c r="G255" s="888"/>
      <c r="H255" s="888"/>
      <c r="I255" s="1185">
        <f>I254+I150</f>
        <v>6087515</v>
      </c>
      <c r="J255" s="1197"/>
      <c r="K255" s="473"/>
      <c r="L255" s="474"/>
      <c r="M255" s="474"/>
      <c r="N255" s="474"/>
      <c r="O255" s="474"/>
      <c r="P255" s="476">
        <f t="shared" ref="P255:AL255" si="17">P254+P150</f>
        <v>3876946</v>
      </c>
      <c r="Q255" s="476">
        <f t="shared" si="17"/>
        <v>497491</v>
      </c>
      <c r="R255" s="474">
        <f t="shared" si="17"/>
        <v>792072</v>
      </c>
      <c r="S255" s="474">
        <f t="shared" si="17"/>
        <v>90436</v>
      </c>
      <c r="T255" s="474">
        <f t="shared" si="17"/>
        <v>501645</v>
      </c>
      <c r="U255" s="475">
        <f t="shared" si="17"/>
        <v>90436</v>
      </c>
      <c r="V255" s="476">
        <f t="shared" si="17"/>
        <v>390601</v>
      </c>
      <c r="W255" s="473">
        <f t="shared" si="17"/>
        <v>12198</v>
      </c>
      <c r="X255" s="474">
        <f t="shared" si="17"/>
        <v>83000</v>
      </c>
      <c r="Y255" s="474">
        <f t="shared" si="17"/>
        <v>4500</v>
      </c>
      <c r="Z255" s="474">
        <f t="shared" si="17"/>
        <v>0</v>
      </c>
      <c r="AA255" s="474">
        <f t="shared" si="17"/>
        <v>0</v>
      </c>
      <c r="AB255" s="476">
        <f t="shared" si="17"/>
        <v>1100</v>
      </c>
      <c r="AC255" s="476"/>
      <c r="AD255" s="476">
        <f t="shared" si="17"/>
        <v>180910</v>
      </c>
      <c r="AE255" s="476">
        <f t="shared" si="17"/>
        <v>0</v>
      </c>
      <c r="AF255" s="476">
        <f t="shared" si="17"/>
        <v>0</v>
      </c>
      <c r="AG255" s="476">
        <f t="shared" si="17"/>
        <v>0</v>
      </c>
      <c r="AH255" s="476">
        <f t="shared" si="17"/>
        <v>0</v>
      </c>
      <c r="AI255" s="476">
        <f t="shared" si="17"/>
        <v>0</v>
      </c>
      <c r="AJ255" s="476">
        <f t="shared" si="17"/>
        <v>297558</v>
      </c>
      <c r="AK255" s="476"/>
      <c r="AL255" s="476">
        <f t="shared" si="17"/>
        <v>0</v>
      </c>
      <c r="AM255" s="476">
        <f>+AM150</f>
        <v>0</v>
      </c>
      <c r="AN255" s="476">
        <f t="shared" ref="AN255:BK255" si="18">AN254+AN150</f>
        <v>0</v>
      </c>
      <c r="AO255" s="476">
        <f t="shared" si="18"/>
        <v>0</v>
      </c>
      <c r="AP255" s="476">
        <f>AP254+AP150</f>
        <v>341966.4</v>
      </c>
      <c r="AQ255" s="476">
        <f t="shared" si="18"/>
        <v>0</v>
      </c>
      <c r="AR255" s="476">
        <f t="shared" si="18"/>
        <v>0</v>
      </c>
      <c r="AS255" s="476">
        <f t="shared" si="18"/>
        <v>7200</v>
      </c>
      <c r="AT255" s="476">
        <f t="shared" si="18"/>
        <v>876800</v>
      </c>
      <c r="AU255" s="476">
        <f t="shared" si="18"/>
        <v>300000</v>
      </c>
      <c r="AV255" s="473">
        <f t="shared" si="18"/>
        <v>0</v>
      </c>
      <c r="AW255" s="474">
        <f t="shared" si="18"/>
        <v>483600</v>
      </c>
      <c r="AX255" s="476">
        <f t="shared" si="18"/>
        <v>0</v>
      </c>
      <c r="AY255" s="476">
        <f t="shared" si="18"/>
        <v>15000</v>
      </c>
      <c r="AZ255" s="476">
        <f t="shared" si="18"/>
        <v>9600</v>
      </c>
      <c r="BA255" s="474">
        <f t="shared" si="18"/>
        <v>0</v>
      </c>
      <c r="BB255" s="474">
        <f t="shared" si="18"/>
        <v>0</v>
      </c>
      <c r="BC255" s="474">
        <f t="shared" si="18"/>
        <v>0</v>
      </c>
      <c r="BD255" s="483">
        <f t="shared" si="18"/>
        <v>11035</v>
      </c>
      <c r="BE255" s="479">
        <f t="shared" si="18"/>
        <v>16099</v>
      </c>
      <c r="BF255" s="477">
        <f t="shared" si="18"/>
        <v>62344</v>
      </c>
      <c r="BG255" s="477"/>
      <c r="BH255" s="478">
        <f t="shared" si="18"/>
        <v>0</v>
      </c>
      <c r="BI255" s="478">
        <f t="shared" si="18"/>
        <v>391121</v>
      </c>
      <c r="BJ255" s="480">
        <f t="shared" si="18"/>
        <v>0</v>
      </c>
      <c r="BK255" s="516">
        <f t="shared" si="18"/>
        <v>0</v>
      </c>
      <c r="CB255" s="571"/>
      <c r="CC255" s="571"/>
      <c r="CD255" s="571"/>
      <c r="CE255" s="571"/>
      <c r="CF255" s="571"/>
      <c r="CG255" s="571"/>
      <c r="CH255" s="571"/>
      <c r="CI255" s="571"/>
      <c r="CJ255" s="571"/>
      <c r="CK255" s="571"/>
      <c r="CL255" s="571"/>
      <c r="CM255" s="571"/>
      <c r="CN255" s="571"/>
      <c r="CO255" s="571"/>
      <c r="CP255" s="571"/>
      <c r="CQ255" s="571"/>
      <c r="CR255" s="571"/>
      <c r="CS255" s="571"/>
      <c r="CT255" s="571"/>
      <c r="CU255" s="571"/>
      <c r="CV255" s="571"/>
      <c r="CW255" s="571"/>
      <c r="CX255" s="571"/>
      <c r="CY255" s="571"/>
      <c r="CZ255" s="571"/>
      <c r="DA255" s="571"/>
      <c r="DB255" s="571"/>
      <c r="DC255" s="571"/>
      <c r="DD255" s="571"/>
      <c r="DE255" s="571"/>
      <c r="DF255" s="571"/>
      <c r="DG255" s="571"/>
      <c r="DH255" s="571"/>
      <c r="DI255" s="571"/>
      <c r="DJ255" s="571"/>
      <c r="DK255" s="571"/>
      <c r="DL255" s="571"/>
      <c r="DM255" s="571"/>
      <c r="DN255" s="571"/>
      <c r="DO255" s="571"/>
      <c r="DP255" s="571"/>
      <c r="DQ255" s="571"/>
      <c r="DR255" s="571"/>
      <c r="DS255" s="571"/>
      <c r="DT255" s="571"/>
      <c r="DU255" s="571"/>
      <c r="DV255" s="571"/>
      <c r="DW255" s="571"/>
      <c r="DX255" s="571"/>
      <c r="DY255" s="571"/>
      <c r="DZ255" s="1094">
        <v>4896897.4000000004</v>
      </c>
      <c r="EA255" s="1094">
        <f>F260</f>
        <v>4896897.4000000004</v>
      </c>
    </row>
    <row r="256" spans="1:140" s="433" customFormat="1" ht="16.5">
      <c r="A256" s="618"/>
      <c r="B256" s="365" t="s">
        <v>2</v>
      </c>
      <c r="C256" s="22" t="s">
        <v>339</v>
      </c>
      <c r="D256" s="647" t="s">
        <v>11</v>
      </c>
      <c r="E256" s="132"/>
      <c r="F256" s="131">
        <f>F157</f>
        <v>3124695</v>
      </c>
      <c r="G256" s="131"/>
      <c r="H256" s="131"/>
      <c r="I256" s="1181"/>
      <c r="J256" s="658"/>
      <c r="K256" s="132"/>
      <c r="L256" s="131"/>
      <c r="M256" s="131"/>
      <c r="N256" s="131"/>
      <c r="O256" s="131"/>
      <c r="P256" s="133"/>
      <c r="Q256" s="132"/>
      <c r="R256" s="131"/>
      <c r="S256" s="131"/>
      <c r="T256" s="131"/>
      <c r="U256" s="133"/>
      <c r="V256" s="134"/>
      <c r="W256" s="132"/>
      <c r="X256" s="131"/>
      <c r="Y256" s="131"/>
      <c r="Z256" s="131"/>
      <c r="AA256" s="131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2"/>
      <c r="AW256" s="131"/>
      <c r="AX256" s="133"/>
      <c r="AY256" s="132"/>
      <c r="AZ256" s="131"/>
      <c r="BA256" s="131"/>
      <c r="BB256" s="131"/>
      <c r="BC256" s="131"/>
      <c r="BD256" s="136"/>
      <c r="BE256" s="128"/>
      <c r="BF256" s="128"/>
      <c r="BG256" s="128"/>
      <c r="BH256" s="128"/>
      <c r="BI256" s="128"/>
      <c r="BJ256" s="421"/>
      <c r="BK256" s="510"/>
      <c r="CB256" s="571"/>
      <c r="CC256" s="571"/>
      <c r="CD256" s="571"/>
      <c r="CE256" s="571"/>
      <c r="CF256" s="571"/>
      <c r="CG256" s="571"/>
      <c r="CH256" s="571"/>
      <c r="CI256" s="571"/>
      <c r="CJ256" s="571"/>
      <c r="CK256" s="571"/>
      <c r="CL256" s="571"/>
      <c r="CM256" s="571"/>
      <c r="CN256" s="571"/>
      <c r="CO256" s="571"/>
      <c r="CP256" s="571"/>
      <c r="CQ256" s="571"/>
      <c r="CR256" s="571"/>
      <c r="CS256" s="571"/>
      <c r="CT256" s="571"/>
      <c r="CU256" s="571"/>
      <c r="CV256" s="571"/>
      <c r="CW256" s="571"/>
      <c r="CX256" s="571"/>
      <c r="CY256" s="571"/>
      <c r="CZ256" s="571"/>
      <c r="DA256" s="571"/>
      <c r="DB256" s="571"/>
      <c r="DC256" s="571"/>
      <c r="DD256" s="571"/>
      <c r="DE256" s="571"/>
      <c r="DF256" s="571"/>
      <c r="DG256" s="571"/>
      <c r="DH256" s="571"/>
      <c r="DI256" s="571"/>
      <c r="DJ256" s="571"/>
      <c r="DK256" s="571"/>
      <c r="DL256" s="571"/>
      <c r="DM256" s="571"/>
      <c r="DN256" s="571"/>
      <c r="DO256" s="571"/>
      <c r="DP256" s="571"/>
      <c r="DQ256" s="571"/>
      <c r="DR256" s="571"/>
      <c r="DS256" s="571"/>
      <c r="DT256" s="571"/>
      <c r="DU256" s="571"/>
      <c r="DV256" s="571"/>
      <c r="DW256" s="571"/>
      <c r="DX256" s="571"/>
      <c r="DY256" s="571"/>
      <c r="DZ256" s="571"/>
      <c r="EA256" s="1094">
        <f>DZ255-EA255</f>
        <v>0</v>
      </c>
    </row>
    <row r="257" spans="1:2351" s="433" customFormat="1" ht="16.5">
      <c r="A257" s="265"/>
      <c r="B257" s="366" t="s">
        <v>3</v>
      </c>
      <c r="C257" s="23" t="s">
        <v>338</v>
      </c>
      <c r="D257" s="521" t="s">
        <v>11</v>
      </c>
      <c r="E257" s="135"/>
      <c r="F257" s="134">
        <f>F161</f>
        <v>1772202.4</v>
      </c>
      <c r="G257" s="134"/>
      <c r="H257" s="134"/>
      <c r="I257" s="1169"/>
      <c r="J257" s="659"/>
      <c r="K257" s="135"/>
      <c r="L257" s="134"/>
      <c r="M257" s="134"/>
      <c r="N257" s="134"/>
      <c r="O257" s="134"/>
      <c r="P257" s="136"/>
      <c r="Q257" s="135"/>
      <c r="R257" s="134"/>
      <c r="S257" s="134"/>
      <c r="T257" s="134"/>
      <c r="U257" s="136"/>
      <c r="V257" s="134"/>
      <c r="W257" s="135"/>
      <c r="X257" s="134"/>
      <c r="Y257" s="134"/>
      <c r="Z257" s="134"/>
      <c r="AA257" s="134"/>
      <c r="AB257" s="134"/>
      <c r="AC257" s="134"/>
      <c r="AD257" s="134"/>
      <c r="AE257" s="134"/>
      <c r="AF257" s="134"/>
      <c r="AG257" s="134"/>
      <c r="AH257" s="134"/>
      <c r="AI257" s="134"/>
      <c r="AJ257" s="134"/>
      <c r="AK257" s="134"/>
      <c r="AL257" s="134"/>
      <c r="AM257" s="134"/>
      <c r="AN257" s="134"/>
      <c r="AO257" s="134"/>
      <c r="AP257" s="134"/>
      <c r="AQ257" s="134"/>
      <c r="AR257" s="134"/>
      <c r="AS257" s="134"/>
      <c r="AT257" s="134"/>
      <c r="AU257" s="134"/>
      <c r="AV257" s="135"/>
      <c r="AW257" s="134"/>
      <c r="AX257" s="136"/>
      <c r="AY257" s="135"/>
      <c r="AZ257" s="134"/>
      <c r="BA257" s="134"/>
      <c r="BB257" s="134"/>
      <c r="BC257" s="134"/>
      <c r="BD257" s="136"/>
      <c r="BE257" s="128"/>
      <c r="BF257" s="128"/>
      <c r="BG257" s="128"/>
      <c r="BH257" s="128"/>
      <c r="BI257" s="128"/>
      <c r="BJ257" s="421"/>
      <c r="BK257" s="510"/>
      <c r="CB257" s="571"/>
      <c r="CC257" s="571"/>
      <c r="CD257" s="571"/>
      <c r="CE257" s="571"/>
      <c r="CF257" s="571"/>
      <c r="CG257" s="571"/>
      <c r="CH257" s="571"/>
      <c r="CI257" s="571"/>
      <c r="CJ257" s="571"/>
      <c r="CK257" s="571"/>
      <c r="CL257" s="571"/>
      <c r="CM257" s="571"/>
      <c r="CN257" s="571"/>
      <c r="CO257" s="571"/>
      <c r="CP257" s="571"/>
      <c r="CQ257" s="571"/>
      <c r="CR257" s="571"/>
      <c r="CS257" s="571"/>
      <c r="CT257" s="571"/>
      <c r="CU257" s="571"/>
      <c r="CV257" s="571"/>
      <c r="CW257" s="571"/>
      <c r="CX257" s="571"/>
      <c r="CY257" s="571"/>
      <c r="CZ257" s="571"/>
      <c r="DA257" s="571"/>
      <c r="DB257" s="571"/>
      <c r="DC257" s="571"/>
      <c r="DD257" s="571"/>
      <c r="DE257" s="571"/>
      <c r="DF257" s="571"/>
      <c r="DG257" s="571"/>
      <c r="DH257" s="571"/>
      <c r="DI257" s="571"/>
      <c r="DJ257" s="571"/>
      <c r="DK257" s="571"/>
      <c r="DL257" s="571"/>
      <c r="DM257" s="571"/>
      <c r="DN257" s="571"/>
      <c r="DO257" s="571"/>
      <c r="DP257" s="571"/>
      <c r="DQ257" s="571"/>
      <c r="DR257" s="571"/>
      <c r="DS257" s="571"/>
      <c r="DT257" s="571"/>
      <c r="DU257" s="571"/>
      <c r="DV257" s="571"/>
      <c r="DW257" s="571"/>
      <c r="DX257" s="571"/>
      <c r="DY257" s="571"/>
    </row>
    <row r="258" spans="1:2351" s="1" customFormat="1" ht="16.5">
      <c r="A258" s="265"/>
      <c r="B258" s="366" t="s">
        <v>4</v>
      </c>
      <c r="C258" s="23"/>
      <c r="D258" s="521" t="s">
        <v>11</v>
      </c>
      <c r="E258" s="135"/>
      <c r="F258" s="134"/>
      <c r="G258" s="134"/>
      <c r="H258" s="134"/>
      <c r="I258" s="1169"/>
      <c r="J258" s="659"/>
      <c r="K258" s="135"/>
      <c r="L258" s="134"/>
      <c r="M258" s="134"/>
      <c r="N258" s="134"/>
      <c r="O258" s="134"/>
      <c r="P258" s="136"/>
      <c r="Q258" s="135"/>
      <c r="R258" s="134"/>
      <c r="S258" s="134"/>
      <c r="T258" s="134"/>
      <c r="U258" s="136"/>
      <c r="V258" s="134"/>
      <c r="W258" s="135"/>
      <c r="X258" s="134"/>
      <c r="Y258" s="134"/>
      <c r="Z258" s="134"/>
      <c r="AA258" s="134"/>
      <c r="AB258" s="134"/>
      <c r="AC258" s="134"/>
      <c r="AD258" s="134"/>
      <c r="AE258" s="134"/>
      <c r="AF258" s="134"/>
      <c r="AG258" s="134"/>
      <c r="AH258" s="134"/>
      <c r="AI258" s="134"/>
      <c r="AJ258" s="134"/>
      <c r="AK258" s="134"/>
      <c r="AL258" s="134"/>
      <c r="AM258" s="134"/>
      <c r="AN258" s="134"/>
      <c r="AO258" s="134"/>
      <c r="AP258" s="134"/>
      <c r="AQ258" s="134"/>
      <c r="AR258" s="134"/>
      <c r="AS258" s="134"/>
      <c r="AT258" s="134"/>
      <c r="AU258" s="134"/>
      <c r="AV258" s="135"/>
      <c r="AW258" s="134"/>
      <c r="AX258" s="136"/>
      <c r="AY258" s="135"/>
      <c r="AZ258" s="134"/>
      <c r="BA258" s="134"/>
      <c r="BB258" s="134"/>
      <c r="BC258" s="134"/>
      <c r="BD258" s="437"/>
      <c r="BE258" s="438"/>
      <c r="BF258" s="438"/>
      <c r="BG258" s="438"/>
      <c r="BH258" s="438"/>
      <c r="BI258" s="438"/>
      <c r="BJ258" s="439"/>
      <c r="BK258" s="510"/>
      <c r="BL258" s="433"/>
      <c r="BM258" s="433"/>
      <c r="BN258" s="433"/>
      <c r="BO258" s="433"/>
      <c r="BP258" s="433"/>
      <c r="BQ258" s="433"/>
      <c r="BR258" s="433"/>
      <c r="BS258" s="433"/>
      <c r="BT258" s="433"/>
      <c r="BU258" s="433"/>
      <c r="BV258" s="433"/>
      <c r="BW258" s="433"/>
      <c r="BX258" s="433"/>
      <c r="BY258" s="433"/>
      <c r="BZ258" s="433"/>
      <c r="CA258" s="433"/>
      <c r="CB258" s="571"/>
      <c r="CC258" s="571"/>
      <c r="CD258" s="571"/>
      <c r="CE258" s="571"/>
      <c r="CF258" s="571"/>
      <c r="CG258" s="571"/>
      <c r="CH258" s="571"/>
      <c r="CI258" s="571"/>
      <c r="CJ258" s="571"/>
      <c r="CK258" s="571"/>
      <c r="CL258" s="571"/>
      <c r="CM258" s="571"/>
      <c r="CN258" s="571"/>
      <c r="CO258" s="571"/>
      <c r="CP258" s="571"/>
      <c r="CQ258" s="571"/>
      <c r="CR258" s="571"/>
      <c r="CS258" s="571"/>
      <c r="CT258" s="571"/>
      <c r="CU258" s="571"/>
      <c r="CV258" s="571"/>
      <c r="CW258" s="571"/>
      <c r="CX258" s="571"/>
      <c r="CY258" s="571"/>
      <c r="CZ258" s="571"/>
      <c r="DA258" s="571"/>
      <c r="DB258" s="571"/>
      <c r="DC258" s="571"/>
      <c r="DD258" s="571"/>
      <c r="DE258" s="571"/>
      <c r="DF258" s="571"/>
      <c r="DG258" s="571"/>
      <c r="DH258" s="571"/>
      <c r="DI258" s="571"/>
      <c r="DJ258" s="571"/>
      <c r="DK258" s="571"/>
      <c r="DL258" s="571"/>
      <c r="DM258" s="571"/>
      <c r="DN258" s="571"/>
      <c r="DO258" s="571"/>
      <c r="DP258" s="571"/>
      <c r="DQ258" s="571"/>
      <c r="DR258" s="571"/>
      <c r="DS258" s="571"/>
      <c r="DT258" s="571"/>
      <c r="DU258" s="571"/>
      <c r="DV258" s="571"/>
      <c r="DW258" s="571"/>
      <c r="DX258" s="571"/>
      <c r="DY258" s="571"/>
      <c r="DZ258" s="433"/>
      <c r="EA258" s="433"/>
      <c r="EB258" s="433"/>
      <c r="EC258" s="433"/>
      <c r="ED258" s="433"/>
      <c r="EE258" s="433"/>
      <c r="EF258" s="433"/>
      <c r="EG258" s="433"/>
      <c r="EH258" s="433"/>
      <c r="EI258" s="433"/>
      <c r="EJ258" s="433"/>
      <c r="EK258" s="433"/>
      <c r="EL258" s="433"/>
      <c r="EM258" s="433"/>
      <c r="EN258" s="433"/>
      <c r="EO258" s="433"/>
      <c r="EP258" s="433"/>
      <c r="EQ258" s="433"/>
      <c r="ER258" s="433"/>
      <c r="ES258" s="433"/>
      <c r="ET258" s="433"/>
      <c r="EU258" s="433"/>
      <c r="EV258" s="433"/>
      <c r="EW258" s="433"/>
      <c r="EX258" s="433"/>
      <c r="EY258" s="433"/>
      <c r="EZ258" s="433"/>
      <c r="FA258" s="433"/>
      <c r="FB258" s="433"/>
      <c r="FC258" s="433"/>
      <c r="FD258" s="433"/>
      <c r="FE258" s="433"/>
      <c r="FF258" s="433"/>
      <c r="FG258" s="433"/>
      <c r="FH258" s="433"/>
      <c r="FI258" s="433"/>
      <c r="FJ258" s="433"/>
      <c r="FK258" s="433"/>
      <c r="FL258" s="433"/>
      <c r="FM258" s="433"/>
      <c r="FN258" s="433"/>
      <c r="FO258" s="433"/>
      <c r="FP258" s="433"/>
      <c r="FQ258" s="433"/>
      <c r="FR258" s="433"/>
      <c r="FS258" s="433"/>
      <c r="FT258" s="433"/>
      <c r="FU258" s="433"/>
      <c r="FV258" s="433"/>
      <c r="FW258" s="433"/>
      <c r="FX258" s="433"/>
      <c r="FY258" s="433"/>
      <c r="FZ258" s="433"/>
      <c r="GA258" s="433"/>
      <c r="GB258" s="433"/>
      <c r="GC258" s="433"/>
      <c r="GD258" s="433"/>
      <c r="GE258" s="433"/>
      <c r="GF258" s="433"/>
      <c r="GG258" s="433"/>
      <c r="GH258" s="433"/>
      <c r="GI258" s="433"/>
      <c r="GJ258" s="433"/>
      <c r="GK258" s="433"/>
      <c r="GL258" s="433"/>
      <c r="GM258" s="433"/>
      <c r="GN258" s="433"/>
      <c r="GO258" s="433"/>
      <c r="GP258" s="433"/>
      <c r="GQ258" s="433"/>
      <c r="GR258" s="433"/>
      <c r="GS258" s="433"/>
      <c r="GT258" s="433"/>
      <c r="GU258" s="433"/>
      <c r="GV258" s="433"/>
      <c r="GW258" s="433"/>
      <c r="GX258" s="433"/>
      <c r="GY258" s="433"/>
      <c r="GZ258" s="433"/>
      <c r="HA258" s="433"/>
      <c r="HB258" s="433"/>
      <c r="HC258" s="433"/>
      <c r="HD258" s="433"/>
      <c r="HE258" s="433"/>
      <c r="HF258" s="433"/>
      <c r="HG258" s="433"/>
      <c r="HH258" s="433"/>
      <c r="HI258" s="433"/>
      <c r="HJ258" s="433"/>
      <c r="HK258" s="433"/>
      <c r="HL258" s="433"/>
      <c r="HM258" s="433"/>
      <c r="HN258" s="433"/>
      <c r="HO258" s="433"/>
      <c r="HP258" s="433"/>
      <c r="HQ258" s="433"/>
      <c r="HR258" s="433"/>
      <c r="HS258" s="433"/>
      <c r="HT258" s="433"/>
      <c r="HU258" s="433"/>
      <c r="HV258" s="433"/>
      <c r="HW258" s="433"/>
      <c r="HX258" s="433"/>
      <c r="HY258" s="433"/>
      <c r="HZ258" s="433"/>
      <c r="IA258" s="433"/>
      <c r="IB258" s="433"/>
      <c r="IC258" s="433"/>
      <c r="ID258" s="433"/>
      <c r="IE258" s="433"/>
      <c r="IF258" s="433"/>
      <c r="IG258" s="433"/>
      <c r="IH258" s="433"/>
      <c r="II258" s="433"/>
      <c r="IJ258" s="433"/>
      <c r="IK258" s="433"/>
      <c r="IL258" s="433"/>
      <c r="IM258" s="433"/>
      <c r="IN258" s="433"/>
      <c r="IO258" s="433"/>
      <c r="IP258" s="433"/>
      <c r="IQ258" s="433"/>
      <c r="IR258" s="433"/>
      <c r="IS258" s="433"/>
      <c r="IT258" s="433"/>
      <c r="IU258" s="433"/>
      <c r="IV258" s="433"/>
      <c r="IW258" s="433"/>
      <c r="IX258" s="433"/>
      <c r="IY258" s="433"/>
      <c r="IZ258" s="433"/>
      <c r="JA258" s="433"/>
      <c r="JB258" s="433"/>
      <c r="JC258" s="433"/>
      <c r="JD258" s="433"/>
      <c r="JE258" s="433"/>
      <c r="JF258" s="433"/>
      <c r="JG258" s="433"/>
      <c r="JH258" s="433"/>
      <c r="JI258" s="433"/>
      <c r="JJ258" s="433"/>
      <c r="JK258" s="433"/>
      <c r="JL258" s="433"/>
      <c r="JM258" s="433"/>
      <c r="JN258" s="433"/>
      <c r="JO258" s="433"/>
      <c r="JP258" s="433"/>
      <c r="JQ258" s="433"/>
      <c r="JR258" s="433"/>
      <c r="JS258" s="433"/>
      <c r="JT258" s="433"/>
      <c r="JU258" s="433"/>
      <c r="JV258" s="433"/>
      <c r="JW258" s="433"/>
      <c r="JX258" s="433"/>
      <c r="JY258" s="433"/>
      <c r="JZ258" s="433"/>
      <c r="KA258" s="433"/>
      <c r="KB258" s="433"/>
      <c r="KC258" s="433"/>
      <c r="KD258" s="433"/>
      <c r="KE258" s="433"/>
      <c r="KF258" s="433"/>
      <c r="KG258" s="433"/>
      <c r="KH258" s="433"/>
      <c r="KI258" s="433"/>
      <c r="KJ258" s="433"/>
      <c r="KK258" s="433"/>
      <c r="KL258" s="433"/>
      <c r="KM258" s="433"/>
      <c r="KN258" s="433"/>
      <c r="KO258" s="433"/>
      <c r="KP258" s="433"/>
      <c r="KQ258" s="433"/>
      <c r="KR258" s="433"/>
      <c r="KS258" s="433"/>
      <c r="KT258" s="433"/>
      <c r="KU258" s="433"/>
      <c r="KV258" s="433"/>
      <c r="KW258" s="433"/>
      <c r="KX258" s="433"/>
      <c r="KY258" s="433"/>
      <c r="KZ258" s="433"/>
      <c r="LA258" s="433"/>
      <c r="LB258" s="433"/>
      <c r="LC258" s="433"/>
      <c r="LD258" s="433"/>
      <c r="LE258" s="433"/>
      <c r="LF258" s="433"/>
      <c r="LG258" s="433"/>
      <c r="LH258" s="433"/>
      <c r="LI258" s="433"/>
      <c r="LJ258" s="433"/>
      <c r="LK258" s="433"/>
      <c r="LL258" s="433"/>
      <c r="LM258" s="433"/>
      <c r="LN258" s="433"/>
      <c r="LO258" s="433"/>
      <c r="LP258" s="433"/>
      <c r="LQ258" s="433"/>
      <c r="LR258" s="433"/>
      <c r="LS258" s="433"/>
      <c r="LT258" s="433"/>
      <c r="LU258" s="433"/>
      <c r="LV258" s="433"/>
      <c r="LW258" s="433"/>
      <c r="LX258" s="433"/>
      <c r="LY258" s="433"/>
      <c r="LZ258" s="433"/>
      <c r="MA258" s="433"/>
      <c r="MB258" s="433"/>
      <c r="MC258" s="433"/>
      <c r="MD258" s="433"/>
      <c r="ME258" s="433"/>
      <c r="MF258" s="433"/>
      <c r="MG258" s="433"/>
      <c r="MH258" s="433"/>
      <c r="MI258" s="433"/>
      <c r="MJ258" s="433"/>
      <c r="MK258" s="433"/>
      <c r="ML258" s="433"/>
      <c r="MM258" s="433"/>
      <c r="MN258" s="433"/>
      <c r="MO258" s="433"/>
      <c r="MP258" s="433"/>
      <c r="MQ258" s="433"/>
      <c r="MR258" s="433"/>
      <c r="MS258" s="433"/>
      <c r="MT258" s="433"/>
      <c r="MU258" s="433"/>
      <c r="MV258" s="433"/>
      <c r="MW258" s="433"/>
      <c r="MX258" s="433"/>
      <c r="MY258" s="433"/>
      <c r="MZ258" s="433"/>
      <c r="NA258" s="433"/>
      <c r="NB258" s="433"/>
      <c r="NC258" s="433"/>
      <c r="ND258" s="433"/>
      <c r="NE258" s="433"/>
      <c r="NF258" s="433"/>
      <c r="NG258" s="433"/>
      <c r="NH258" s="433"/>
      <c r="NI258" s="433"/>
      <c r="NJ258" s="433"/>
      <c r="NK258" s="433"/>
      <c r="NL258" s="433"/>
      <c r="NM258" s="433"/>
      <c r="NN258" s="433"/>
      <c r="NO258" s="433"/>
      <c r="NP258" s="433"/>
      <c r="NQ258" s="433"/>
      <c r="NR258" s="433"/>
      <c r="NS258" s="433"/>
      <c r="NT258" s="433"/>
      <c r="NU258" s="433"/>
      <c r="NV258" s="433"/>
      <c r="NW258" s="433"/>
      <c r="NX258" s="433"/>
      <c r="NY258" s="433"/>
      <c r="NZ258" s="433"/>
      <c r="OA258" s="433"/>
      <c r="OB258" s="433"/>
      <c r="OC258" s="433"/>
      <c r="OD258" s="433"/>
      <c r="OE258" s="433"/>
      <c r="OF258" s="433"/>
      <c r="OG258" s="433"/>
      <c r="OH258" s="433"/>
      <c r="OI258" s="433"/>
      <c r="OJ258" s="433"/>
      <c r="OK258" s="433"/>
      <c r="OL258" s="433"/>
      <c r="OM258" s="433"/>
      <c r="ON258" s="433"/>
      <c r="OO258" s="433"/>
      <c r="OP258" s="433"/>
      <c r="OQ258" s="433"/>
      <c r="OR258" s="433"/>
      <c r="OS258" s="433"/>
      <c r="OT258" s="433"/>
      <c r="OU258" s="433"/>
      <c r="OV258" s="433"/>
      <c r="OW258" s="433"/>
      <c r="OX258" s="433"/>
      <c r="OY258" s="433"/>
      <c r="OZ258" s="433"/>
      <c r="PA258" s="433"/>
      <c r="PB258" s="433"/>
      <c r="PC258" s="433"/>
      <c r="PD258" s="433"/>
      <c r="PE258" s="433"/>
      <c r="PF258" s="433"/>
      <c r="PG258" s="433"/>
      <c r="PH258" s="433"/>
      <c r="PI258" s="433"/>
      <c r="PJ258" s="433"/>
      <c r="PK258" s="433"/>
      <c r="PL258" s="433"/>
      <c r="PM258" s="433"/>
      <c r="PN258" s="433"/>
      <c r="PO258" s="433"/>
      <c r="PP258" s="433"/>
      <c r="PQ258" s="433"/>
      <c r="PR258" s="433"/>
      <c r="PS258" s="433"/>
      <c r="PT258" s="433"/>
      <c r="PU258" s="433"/>
      <c r="PV258" s="433"/>
      <c r="PW258" s="433"/>
      <c r="PX258" s="433"/>
      <c r="PY258" s="433"/>
      <c r="PZ258" s="433"/>
      <c r="QA258" s="433"/>
      <c r="QB258" s="433"/>
      <c r="QC258" s="433"/>
      <c r="QD258" s="433"/>
      <c r="QE258" s="433"/>
      <c r="QF258" s="433"/>
      <c r="QG258" s="433"/>
      <c r="QH258" s="433"/>
      <c r="QI258" s="433"/>
      <c r="QJ258" s="433"/>
      <c r="QK258" s="433"/>
      <c r="QL258" s="433"/>
      <c r="QM258" s="433"/>
      <c r="QN258" s="433"/>
      <c r="QO258" s="433"/>
      <c r="QP258" s="433"/>
      <c r="QQ258" s="433"/>
      <c r="QR258" s="433"/>
      <c r="QS258" s="433"/>
      <c r="QT258" s="433"/>
      <c r="QU258" s="433"/>
      <c r="QV258" s="433"/>
      <c r="QW258" s="433"/>
      <c r="QX258" s="433"/>
      <c r="QY258" s="433"/>
      <c r="QZ258" s="433"/>
      <c r="RA258" s="433"/>
      <c r="RB258" s="433"/>
      <c r="RC258" s="433"/>
      <c r="RD258" s="433"/>
      <c r="RE258" s="433"/>
      <c r="RF258" s="433"/>
      <c r="RG258" s="433"/>
      <c r="RH258" s="433"/>
      <c r="RI258" s="433"/>
      <c r="RJ258" s="433"/>
      <c r="RK258" s="433"/>
      <c r="RL258" s="433"/>
      <c r="RM258" s="433"/>
      <c r="RN258" s="433"/>
      <c r="RO258" s="433"/>
      <c r="RP258" s="433"/>
      <c r="RQ258" s="433"/>
      <c r="RR258" s="433"/>
      <c r="RS258" s="433"/>
      <c r="RT258" s="433"/>
      <c r="RU258" s="433"/>
      <c r="RV258" s="433"/>
      <c r="RW258" s="433"/>
      <c r="RX258" s="433"/>
      <c r="RY258" s="433"/>
      <c r="RZ258" s="433"/>
      <c r="SA258" s="433"/>
      <c r="SB258" s="433"/>
      <c r="SC258" s="433"/>
      <c r="SD258" s="433"/>
      <c r="SE258" s="433"/>
      <c r="SF258" s="433"/>
      <c r="SG258" s="433"/>
      <c r="SH258" s="433"/>
      <c r="SI258" s="433"/>
      <c r="SJ258" s="433"/>
      <c r="SK258" s="433"/>
      <c r="SL258" s="433"/>
      <c r="SM258" s="433"/>
      <c r="SN258" s="433"/>
      <c r="SO258" s="433"/>
      <c r="SP258" s="433"/>
      <c r="SQ258" s="433"/>
      <c r="SR258" s="433"/>
      <c r="SS258" s="433"/>
      <c r="ST258" s="433"/>
      <c r="SU258" s="433"/>
      <c r="SV258" s="433"/>
      <c r="SW258" s="433"/>
      <c r="SX258" s="433"/>
      <c r="SY258" s="433"/>
      <c r="SZ258" s="433"/>
      <c r="TA258" s="433"/>
      <c r="TB258" s="433"/>
      <c r="TC258" s="433"/>
      <c r="TD258" s="433"/>
      <c r="TE258" s="433"/>
      <c r="TF258" s="433"/>
      <c r="TG258" s="433"/>
      <c r="TH258" s="433"/>
      <c r="TI258" s="433"/>
      <c r="TJ258" s="433"/>
      <c r="TK258" s="433"/>
      <c r="TL258" s="433"/>
      <c r="TM258" s="433"/>
      <c r="TN258" s="433"/>
      <c r="TO258" s="433"/>
      <c r="TP258" s="433"/>
      <c r="TQ258" s="433"/>
      <c r="TR258" s="433"/>
      <c r="TS258" s="433"/>
      <c r="TT258" s="433"/>
      <c r="TU258" s="433"/>
      <c r="TV258" s="433"/>
      <c r="TW258" s="433"/>
      <c r="TX258" s="433"/>
      <c r="TY258" s="433"/>
      <c r="TZ258" s="433"/>
      <c r="UA258" s="433"/>
      <c r="UB258" s="433"/>
      <c r="UC258" s="433"/>
      <c r="UD258" s="433"/>
      <c r="UE258" s="433"/>
      <c r="UF258" s="433"/>
      <c r="UG258" s="433"/>
      <c r="UH258" s="433"/>
      <c r="UI258" s="433"/>
      <c r="UJ258" s="433"/>
      <c r="UK258" s="433"/>
      <c r="UL258" s="433"/>
      <c r="UM258" s="433"/>
      <c r="UN258" s="433"/>
      <c r="UO258" s="433"/>
      <c r="UP258" s="433"/>
      <c r="UQ258" s="433"/>
      <c r="UR258" s="433"/>
      <c r="US258" s="433"/>
      <c r="UT258" s="433"/>
      <c r="UU258" s="433"/>
      <c r="UV258" s="433"/>
      <c r="UW258" s="433"/>
      <c r="UX258" s="433"/>
      <c r="UY258" s="433"/>
      <c r="UZ258" s="433"/>
      <c r="VA258" s="433"/>
      <c r="VB258" s="433"/>
      <c r="VC258" s="433"/>
      <c r="VD258" s="433"/>
      <c r="VE258" s="433"/>
      <c r="VF258" s="433"/>
      <c r="VG258" s="433"/>
      <c r="VH258" s="433"/>
      <c r="VI258" s="433"/>
      <c r="VJ258" s="433"/>
      <c r="VK258" s="433"/>
      <c r="VL258" s="433"/>
      <c r="VM258" s="433"/>
      <c r="VN258" s="433"/>
      <c r="VO258" s="433"/>
      <c r="VP258" s="433"/>
      <c r="VQ258" s="433"/>
      <c r="VR258" s="433"/>
      <c r="VS258" s="433"/>
      <c r="VT258" s="433"/>
      <c r="VU258" s="433"/>
      <c r="VV258" s="433"/>
      <c r="VW258" s="433"/>
      <c r="VX258" s="433"/>
      <c r="VY258" s="433"/>
      <c r="VZ258" s="433"/>
      <c r="WA258" s="433"/>
      <c r="WB258" s="433"/>
      <c r="WC258" s="433"/>
      <c r="WD258" s="433"/>
      <c r="WE258" s="433"/>
      <c r="WF258" s="433"/>
      <c r="WG258" s="433"/>
      <c r="WH258" s="433"/>
      <c r="WI258" s="433"/>
      <c r="WJ258" s="433"/>
      <c r="WK258" s="433"/>
      <c r="WL258" s="433"/>
      <c r="WM258" s="433"/>
      <c r="WN258" s="433"/>
      <c r="WO258" s="433"/>
      <c r="WP258" s="433"/>
      <c r="WQ258" s="433"/>
      <c r="WR258" s="433"/>
      <c r="WS258" s="433"/>
      <c r="WT258" s="433"/>
      <c r="WU258" s="433"/>
      <c r="WV258" s="433"/>
      <c r="WW258" s="433"/>
      <c r="WX258" s="433"/>
      <c r="WY258" s="433"/>
      <c r="WZ258" s="433"/>
      <c r="XA258" s="433"/>
      <c r="XB258" s="433"/>
      <c r="XC258" s="433"/>
      <c r="XD258" s="433"/>
      <c r="XE258" s="433"/>
      <c r="XF258" s="433"/>
      <c r="XG258" s="433"/>
      <c r="XH258" s="433"/>
      <c r="XI258" s="433"/>
      <c r="XJ258" s="433"/>
      <c r="XK258" s="433"/>
      <c r="XL258" s="433"/>
      <c r="XM258" s="433"/>
      <c r="XN258" s="433"/>
      <c r="XO258" s="433"/>
      <c r="XP258" s="433"/>
      <c r="XQ258" s="433"/>
      <c r="XR258" s="433"/>
      <c r="XS258" s="433"/>
      <c r="XT258" s="433"/>
      <c r="XU258" s="433"/>
      <c r="XV258" s="433"/>
      <c r="XW258" s="433"/>
      <c r="XX258" s="433"/>
      <c r="XY258" s="433"/>
      <c r="XZ258" s="433"/>
      <c r="YA258" s="433"/>
      <c r="YB258" s="433"/>
      <c r="YC258" s="433"/>
      <c r="YD258" s="433"/>
      <c r="YE258" s="433"/>
      <c r="YF258" s="433"/>
      <c r="YG258" s="433"/>
      <c r="YH258" s="433"/>
      <c r="YI258" s="433"/>
      <c r="YJ258" s="433"/>
      <c r="YK258" s="433"/>
      <c r="YL258" s="433"/>
      <c r="YM258" s="433"/>
      <c r="YN258" s="433"/>
      <c r="YO258" s="433"/>
      <c r="YP258" s="433"/>
      <c r="YQ258" s="433"/>
      <c r="YR258" s="433"/>
      <c r="YS258" s="433"/>
      <c r="YT258" s="433"/>
      <c r="YU258" s="433"/>
      <c r="YV258" s="433"/>
      <c r="YW258" s="433"/>
      <c r="YX258" s="433"/>
      <c r="YY258" s="433"/>
      <c r="YZ258" s="433"/>
      <c r="ZA258" s="433"/>
      <c r="ZB258" s="433"/>
      <c r="ZC258" s="433"/>
      <c r="ZD258" s="433"/>
      <c r="ZE258" s="433"/>
      <c r="ZF258" s="433"/>
      <c r="ZG258" s="433"/>
      <c r="ZH258" s="433"/>
      <c r="ZI258" s="433"/>
      <c r="ZJ258" s="433"/>
      <c r="ZK258" s="433"/>
      <c r="ZL258" s="433"/>
      <c r="ZM258" s="433"/>
      <c r="ZN258" s="433"/>
      <c r="ZO258" s="433"/>
      <c r="ZP258" s="433"/>
      <c r="ZQ258" s="433"/>
      <c r="ZR258" s="433"/>
      <c r="ZS258" s="433"/>
      <c r="ZT258" s="433"/>
      <c r="ZU258" s="433"/>
      <c r="ZV258" s="433"/>
      <c r="ZW258" s="433"/>
      <c r="ZX258" s="433"/>
      <c r="ZY258" s="433"/>
      <c r="ZZ258" s="433"/>
      <c r="AAA258" s="433"/>
      <c r="AAB258" s="433"/>
      <c r="AAC258" s="433"/>
      <c r="AAD258" s="433"/>
      <c r="AAE258" s="433"/>
      <c r="AAF258" s="433"/>
      <c r="AAG258" s="433"/>
      <c r="AAH258" s="433"/>
      <c r="AAI258" s="433"/>
      <c r="AAJ258" s="433"/>
      <c r="AAK258" s="433"/>
      <c r="AAL258" s="433"/>
      <c r="AAM258" s="433"/>
      <c r="AAN258" s="433"/>
      <c r="AAO258" s="433"/>
      <c r="AAP258" s="433"/>
      <c r="AAQ258" s="433"/>
      <c r="AAR258" s="433"/>
      <c r="AAS258" s="433"/>
      <c r="AAT258" s="433"/>
      <c r="AAU258" s="433"/>
      <c r="AAV258" s="433"/>
      <c r="AAW258" s="433"/>
      <c r="AAX258" s="433"/>
      <c r="AAY258" s="433"/>
      <c r="AAZ258" s="433"/>
      <c r="ABA258" s="433"/>
      <c r="ABB258" s="433"/>
      <c r="ABC258" s="433"/>
      <c r="ABD258" s="433"/>
      <c r="ABE258" s="433"/>
      <c r="ABF258" s="433"/>
      <c r="ABG258" s="433"/>
      <c r="ABH258" s="433"/>
      <c r="ABI258" s="433"/>
      <c r="ABJ258" s="433"/>
      <c r="ABK258" s="433"/>
      <c r="ABL258" s="433"/>
      <c r="ABM258" s="433"/>
      <c r="ABN258" s="433"/>
      <c r="ABO258" s="433"/>
      <c r="ABP258" s="433"/>
      <c r="ABQ258" s="433"/>
      <c r="ABR258" s="433"/>
      <c r="ABS258" s="433"/>
      <c r="ABT258" s="433"/>
      <c r="ABU258" s="433"/>
      <c r="ABV258" s="433"/>
      <c r="ABW258" s="433"/>
      <c r="ABX258" s="433"/>
      <c r="ABY258" s="433"/>
      <c r="ABZ258" s="433"/>
      <c r="ACA258" s="433"/>
      <c r="ACB258" s="433"/>
      <c r="ACC258" s="433"/>
      <c r="ACD258" s="433"/>
      <c r="ACE258" s="433"/>
      <c r="ACF258" s="433"/>
      <c r="ACG258" s="433"/>
      <c r="ACH258" s="433"/>
      <c r="ACI258" s="433"/>
      <c r="ACJ258" s="433"/>
      <c r="ACK258" s="433"/>
      <c r="ACL258" s="433"/>
      <c r="ACM258" s="433"/>
      <c r="ACN258" s="433"/>
      <c r="ACO258" s="433"/>
      <c r="ACP258" s="433"/>
      <c r="ACQ258" s="433"/>
      <c r="ACR258" s="433"/>
      <c r="ACS258" s="433"/>
      <c r="ACT258" s="433"/>
      <c r="ACU258" s="433"/>
      <c r="ACV258" s="433"/>
      <c r="ACW258" s="433"/>
      <c r="ACX258" s="433"/>
      <c r="ACY258" s="433"/>
      <c r="ACZ258" s="433"/>
      <c r="ADA258" s="433"/>
      <c r="ADB258" s="433"/>
      <c r="ADC258" s="433"/>
      <c r="ADD258" s="433"/>
      <c r="ADE258" s="433"/>
      <c r="ADF258" s="433"/>
      <c r="ADG258" s="433"/>
      <c r="ADH258" s="433"/>
      <c r="ADI258" s="433"/>
      <c r="ADJ258" s="433"/>
      <c r="ADK258" s="433"/>
      <c r="ADL258" s="433"/>
      <c r="ADM258" s="433"/>
      <c r="ADN258" s="433"/>
      <c r="ADO258" s="433"/>
      <c r="ADP258" s="433"/>
      <c r="ADQ258" s="433"/>
      <c r="ADR258" s="433"/>
      <c r="ADS258" s="433"/>
      <c r="ADT258" s="433"/>
      <c r="ADU258" s="433"/>
      <c r="ADV258" s="433"/>
      <c r="ADW258" s="433"/>
      <c r="ADX258" s="433"/>
      <c r="ADY258" s="433"/>
      <c r="ADZ258" s="433"/>
      <c r="AEA258" s="433"/>
      <c r="AEB258" s="433"/>
      <c r="AEC258" s="433"/>
      <c r="AED258" s="433"/>
      <c r="AEE258" s="433"/>
      <c r="AEF258" s="433"/>
      <c r="AEG258" s="433"/>
      <c r="AEH258" s="433"/>
      <c r="AEI258" s="433"/>
      <c r="AEJ258" s="433"/>
      <c r="AEK258" s="433"/>
      <c r="AEL258" s="433"/>
      <c r="AEM258" s="433"/>
      <c r="AEN258" s="433"/>
      <c r="AEO258" s="433"/>
      <c r="AEP258" s="433"/>
      <c r="AEQ258" s="433"/>
      <c r="AER258" s="433"/>
      <c r="AES258" s="433"/>
      <c r="AET258" s="433"/>
      <c r="AEU258" s="433"/>
      <c r="AEV258" s="433"/>
      <c r="AEW258" s="433"/>
      <c r="AEX258" s="433"/>
      <c r="AEY258" s="433"/>
      <c r="AEZ258" s="433"/>
      <c r="AFA258" s="433"/>
      <c r="AFB258" s="433"/>
      <c r="AFC258" s="433"/>
      <c r="AFD258" s="433"/>
      <c r="AFE258" s="433"/>
      <c r="AFF258" s="433"/>
      <c r="AFG258" s="433"/>
      <c r="AFH258" s="433"/>
      <c r="AFI258" s="433"/>
      <c r="AFJ258" s="433"/>
      <c r="AFK258" s="433"/>
      <c r="AFL258" s="433"/>
      <c r="AFM258" s="433"/>
      <c r="AFN258" s="433"/>
      <c r="AFO258" s="433"/>
      <c r="AFP258" s="433"/>
      <c r="AFQ258" s="433"/>
      <c r="AFR258" s="433"/>
      <c r="AFS258" s="433"/>
      <c r="AFT258" s="433"/>
      <c r="AFU258" s="433"/>
      <c r="AFV258" s="433"/>
      <c r="AFW258" s="433"/>
      <c r="AFX258" s="433"/>
      <c r="AFY258" s="433"/>
      <c r="AFZ258" s="433"/>
      <c r="AGA258" s="433"/>
      <c r="AGB258" s="433"/>
      <c r="AGC258" s="433"/>
      <c r="AGD258" s="433"/>
      <c r="AGE258" s="433"/>
      <c r="AGF258" s="433"/>
      <c r="AGG258" s="433"/>
      <c r="AGH258" s="433"/>
      <c r="AGI258" s="433"/>
      <c r="AGJ258" s="433"/>
      <c r="AGK258" s="433"/>
      <c r="AGL258" s="433"/>
      <c r="AGM258" s="433"/>
      <c r="AGN258" s="433"/>
      <c r="AGO258" s="433"/>
      <c r="AGP258" s="433"/>
      <c r="AGQ258" s="433"/>
      <c r="AGR258" s="433"/>
      <c r="AGS258" s="433"/>
      <c r="AGT258" s="433"/>
      <c r="AGU258" s="433"/>
      <c r="AGV258" s="433"/>
      <c r="AGW258" s="433"/>
      <c r="AGX258" s="433"/>
      <c r="AGY258" s="433"/>
      <c r="AGZ258" s="433"/>
      <c r="AHA258" s="433"/>
      <c r="AHB258" s="433"/>
      <c r="AHC258" s="433"/>
      <c r="AHD258" s="433"/>
      <c r="AHE258" s="433"/>
      <c r="AHF258" s="433"/>
      <c r="AHG258" s="433"/>
      <c r="AHH258" s="433"/>
      <c r="AHI258" s="433"/>
      <c r="AHJ258" s="433"/>
      <c r="AHK258" s="433"/>
      <c r="AHL258" s="433"/>
      <c r="AHM258" s="433"/>
      <c r="AHN258" s="433"/>
      <c r="AHO258" s="433"/>
      <c r="AHP258" s="433"/>
      <c r="AHQ258" s="433"/>
      <c r="AHR258" s="433"/>
      <c r="AHS258" s="433"/>
      <c r="AHT258" s="433"/>
      <c r="AHU258" s="433"/>
      <c r="AHV258" s="433"/>
      <c r="AHW258" s="433"/>
      <c r="AHX258" s="433"/>
      <c r="AHY258" s="433"/>
      <c r="AHZ258" s="433"/>
      <c r="AIA258" s="433"/>
      <c r="AIB258" s="433"/>
      <c r="AIC258" s="433"/>
      <c r="AID258" s="433"/>
      <c r="AIE258" s="433"/>
      <c r="AIF258" s="433"/>
      <c r="AIG258" s="433"/>
      <c r="AIH258" s="433"/>
      <c r="AII258" s="433"/>
      <c r="AIJ258" s="433"/>
      <c r="AIK258" s="433"/>
      <c r="AIL258" s="433"/>
      <c r="AIM258" s="433"/>
      <c r="AIN258" s="433"/>
      <c r="AIO258" s="433"/>
      <c r="AIP258" s="433"/>
      <c r="AIQ258" s="433"/>
      <c r="AIR258" s="433"/>
      <c r="AIS258" s="433"/>
      <c r="AIT258" s="433"/>
      <c r="AIU258" s="433"/>
      <c r="AIV258" s="433"/>
      <c r="AIW258" s="433"/>
      <c r="AIX258" s="433"/>
      <c r="AIY258" s="433"/>
      <c r="AIZ258" s="433"/>
      <c r="AJA258" s="433"/>
      <c r="AJB258" s="433"/>
      <c r="AJC258" s="433"/>
      <c r="AJD258" s="433"/>
      <c r="AJE258" s="433"/>
      <c r="AJF258" s="433"/>
      <c r="AJG258" s="433"/>
      <c r="AJH258" s="433"/>
      <c r="AJI258" s="433"/>
      <c r="AJJ258" s="433"/>
      <c r="AJK258" s="433"/>
      <c r="AJL258" s="433"/>
      <c r="AJM258" s="433"/>
      <c r="AJN258" s="433"/>
      <c r="AJO258" s="433"/>
      <c r="AJP258" s="433"/>
      <c r="AJQ258" s="433"/>
      <c r="AJR258" s="433"/>
      <c r="AJS258" s="433"/>
      <c r="AJT258" s="433"/>
      <c r="AJU258" s="433"/>
      <c r="AJV258" s="433"/>
      <c r="AJW258" s="433"/>
      <c r="AJX258" s="433"/>
      <c r="AJY258" s="433"/>
      <c r="AJZ258" s="433"/>
      <c r="AKA258" s="433"/>
      <c r="AKB258" s="433"/>
      <c r="AKC258" s="433"/>
      <c r="AKD258" s="433"/>
      <c r="AKE258" s="433"/>
      <c r="AKF258" s="433"/>
      <c r="AKG258" s="433"/>
      <c r="AKH258" s="433"/>
      <c r="AKI258" s="433"/>
      <c r="AKJ258" s="433"/>
      <c r="AKK258" s="433"/>
      <c r="AKL258" s="433"/>
      <c r="AKM258" s="433"/>
      <c r="AKN258" s="433"/>
      <c r="AKO258" s="433"/>
      <c r="AKP258" s="433"/>
      <c r="AKQ258" s="433"/>
      <c r="AKR258" s="433"/>
      <c r="AKS258" s="433"/>
      <c r="AKT258" s="433"/>
      <c r="AKU258" s="433"/>
      <c r="AKV258" s="433"/>
      <c r="AKW258" s="433"/>
      <c r="AKX258" s="433"/>
      <c r="AKY258" s="433"/>
      <c r="AKZ258" s="433"/>
      <c r="ALA258" s="433"/>
      <c r="ALB258" s="433"/>
      <c r="ALC258" s="433"/>
      <c r="ALD258" s="433"/>
      <c r="ALE258" s="433"/>
      <c r="ALF258" s="433"/>
      <c r="ALG258" s="433"/>
      <c r="ALH258" s="433"/>
      <c r="ALI258" s="433"/>
      <c r="ALJ258" s="433"/>
      <c r="ALK258" s="433"/>
      <c r="ALL258" s="433"/>
      <c r="ALM258" s="433"/>
      <c r="ALN258" s="433"/>
      <c r="ALO258" s="433"/>
      <c r="ALP258" s="433"/>
      <c r="ALQ258" s="433"/>
      <c r="ALR258" s="433"/>
      <c r="ALS258" s="433"/>
      <c r="ALT258" s="433"/>
      <c r="ALU258" s="433"/>
      <c r="ALV258" s="433"/>
      <c r="ALW258" s="433"/>
      <c r="ALX258" s="433"/>
      <c r="ALY258" s="433"/>
      <c r="ALZ258" s="433"/>
      <c r="AMA258" s="433"/>
      <c r="AMB258" s="433"/>
      <c r="AMC258" s="433"/>
      <c r="AMD258" s="433"/>
      <c r="AME258" s="433"/>
      <c r="AMF258" s="433"/>
      <c r="AMG258" s="433"/>
      <c r="AMH258" s="433"/>
      <c r="AMI258" s="433"/>
      <c r="AMJ258" s="433"/>
      <c r="AMK258" s="433"/>
      <c r="AML258" s="433"/>
      <c r="AMM258" s="433"/>
      <c r="AMN258" s="433"/>
      <c r="AMO258" s="433"/>
      <c r="AMP258" s="433"/>
      <c r="AMQ258" s="433"/>
      <c r="AMR258" s="433"/>
      <c r="AMS258" s="433"/>
      <c r="AMT258" s="433"/>
      <c r="AMU258" s="433"/>
      <c r="AMV258" s="433"/>
      <c r="AMW258" s="433"/>
      <c r="AMX258" s="433"/>
      <c r="AMY258" s="433"/>
      <c r="AMZ258" s="433"/>
      <c r="ANA258" s="433"/>
      <c r="ANB258" s="433"/>
      <c r="ANC258" s="433"/>
      <c r="AND258" s="433"/>
      <c r="ANE258" s="433"/>
      <c r="ANF258" s="433"/>
      <c r="ANG258" s="433"/>
      <c r="ANH258" s="433"/>
      <c r="ANI258" s="433"/>
      <c r="ANJ258" s="433"/>
      <c r="ANK258" s="433"/>
      <c r="ANL258" s="433"/>
      <c r="ANM258" s="433"/>
      <c r="ANN258" s="433"/>
      <c r="ANO258" s="433"/>
      <c r="ANP258" s="433"/>
      <c r="ANQ258" s="433"/>
      <c r="ANR258" s="433"/>
      <c r="ANS258" s="433"/>
      <c r="ANT258" s="433"/>
      <c r="ANU258" s="433"/>
      <c r="ANV258" s="433"/>
      <c r="ANW258" s="433"/>
      <c r="ANX258" s="433"/>
      <c r="ANY258" s="433"/>
      <c r="ANZ258" s="433"/>
      <c r="AOA258" s="433"/>
      <c r="AOB258" s="433"/>
      <c r="AOC258" s="433"/>
      <c r="AOD258" s="433"/>
      <c r="AOE258" s="433"/>
      <c r="AOF258" s="433"/>
      <c r="AOG258" s="433"/>
      <c r="AOH258" s="433"/>
      <c r="AOI258" s="433"/>
      <c r="AOJ258" s="433"/>
      <c r="AOK258" s="433"/>
      <c r="AOL258" s="433"/>
      <c r="AOM258" s="433"/>
      <c r="AON258" s="433"/>
      <c r="AOO258" s="433"/>
      <c r="AOP258" s="433"/>
      <c r="AOQ258" s="433"/>
      <c r="AOR258" s="433"/>
      <c r="AOS258" s="433"/>
      <c r="AOT258" s="433"/>
      <c r="AOU258" s="433"/>
      <c r="AOV258" s="433"/>
      <c r="AOW258" s="433"/>
      <c r="AOX258" s="433"/>
      <c r="AOY258" s="433"/>
      <c r="AOZ258" s="433"/>
      <c r="APA258" s="433"/>
      <c r="APB258" s="433"/>
      <c r="APC258" s="433"/>
      <c r="APD258" s="433"/>
      <c r="APE258" s="433"/>
      <c r="APF258" s="433"/>
      <c r="APG258" s="433"/>
      <c r="APH258" s="433"/>
      <c r="API258" s="433"/>
      <c r="APJ258" s="433"/>
      <c r="APK258" s="433"/>
      <c r="APL258" s="433"/>
      <c r="APM258" s="433"/>
      <c r="APN258" s="433"/>
      <c r="APO258" s="433"/>
      <c r="APP258" s="433"/>
      <c r="APQ258" s="433"/>
      <c r="APR258" s="433"/>
      <c r="APS258" s="433"/>
      <c r="APT258" s="433"/>
      <c r="APU258" s="433"/>
      <c r="APV258" s="433"/>
      <c r="APW258" s="433"/>
      <c r="APX258" s="433"/>
      <c r="APY258" s="433"/>
      <c r="APZ258" s="433"/>
      <c r="AQA258" s="433"/>
      <c r="AQB258" s="433"/>
      <c r="AQC258" s="433"/>
      <c r="AQD258" s="433"/>
      <c r="AQE258" s="433"/>
      <c r="AQF258" s="433"/>
      <c r="AQG258" s="433"/>
      <c r="AQH258" s="433"/>
      <c r="AQI258" s="433"/>
      <c r="AQJ258" s="433"/>
      <c r="AQK258" s="433"/>
      <c r="AQL258" s="433"/>
      <c r="AQM258" s="433"/>
      <c r="AQN258" s="433"/>
      <c r="AQO258" s="433"/>
      <c r="AQP258" s="433"/>
      <c r="AQQ258" s="433"/>
      <c r="AQR258" s="433"/>
      <c r="AQS258" s="433"/>
      <c r="AQT258" s="433"/>
      <c r="AQU258" s="433"/>
      <c r="AQV258" s="433"/>
      <c r="AQW258" s="433"/>
      <c r="AQX258" s="433"/>
      <c r="AQY258" s="433"/>
      <c r="AQZ258" s="433"/>
      <c r="ARA258" s="433"/>
      <c r="ARB258" s="433"/>
      <c r="ARC258" s="433"/>
      <c r="ARD258" s="433"/>
      <c r="ARE258" s="433"/>
      <c r="ARF258" s="433"/>
      <c r="ARG258" s="433"/>
      <c r="ARH258" s="433"/>
      <c r="ARI258" s="433"/>
      <c r="ARJ258" s="433"/>
      <c r="ARK258" s="433"/>
      <c r="ARL258" s="433"/>
      <c r="ARM258" s="433"/>
      <c r="ARN258" s="433"/>
      <c r="ARO258" s="433"/>
      <c r="ARP258" s="433"/>
      <c r="ARQ258" s="433"/>
      <c r="ARR258" s="433"/>
      <c r="ARS258" s="433"/>
      <c r="ART258" s="433"/>
      <c r="ARU258" s="433"/>
      <c r="ARV258" s="433"/>
      <c r="ARW258" s="433"/>
      <c r="ARX258" s="433"/>
      <c r="ARY258" s="433"/>
      <c r="ARZ258" s="433"/>
      <c r="ASA258" s="433"/>
      <c r="ASB258" s="433"/>
      <c r="ASC258" s="433"/>
      <c r="ASD258" s="433"/>
      <c r="ASE258" s="433"/>
      <c r="ASF258" s="433"/>
      <c r="ASG258" s="433"/>
      <c r="ASH258" s="433"/>
      <c r="ASI258" s="433"/>
      <c r="ASJ258" s="433"/>
      <c r="ASK258" s="433"/>
      <c r="ASL258" s="433"/>
      <c r="ASM258" s="433"/>
      <c r="ASN258" s="433"/>
      <c r="ASO258" s="433"/>
      <c r="ASP258" s="433"/>
      <c r="ASQ258" s="433"/>
      <c r="ASR258" s="433"/>
      <c r="ASS258" s="433"/>
      <c r="AST258" s="433"/>
      <c r="ASU258" s="433"/>
      <c r="ASV258" s="433"/>
      <c r="ASW258" s="433"/>
      <c r="ASX258" s="433"/>
      <c r="ASY258" s="433"/>
      <c r="ASZ258" s="433"/>
      <c r="ATA258" s="433"/>
      <c r="ATB258" s="433"/>
      <c r="ATC258" s="433"/>
      <c r="ATD258" s="433"/>
      <c r="ATE258" s="433"/>
      <c r="ATF258" s="433"/>
      <c r="ATG258" s="433"/>
      <c r="ATH258" s="433"/>
      <c r="ATI258" s="433"/>
      <c r="ATJ258" s="433"/>
      <c r="ATK258" s="433"/>
      <c r="ATL258" s="433"/>
      <c r="ATM258" s="433"/>
      <c r="ATN258" s="433"/>
      <c r="ATO258" s="433"/>
      <c r="ATP258" s="433"/>
      <c r="ATQ258" s="433"/>
      <c r="ATR258" s="433"/>
      <c r="ATS258" s="433"/>
      <c r="ATT258" s="433"/>
      <c r="ATU258" s="433"/>
      <c r="ATV258" s="433"/>
      <c r="ATW258" s="433"/>
      <c r="ATX258" s="433"/>
      <c r="ATY258" s="433"/>
      <c r="ATZ258" s="433"/>
      <c r="AUA258" s="433"/>
      <c r="AUB258" s="433"/>
      <c r="AUC258" s="433"/>
      <c r="AUD258" s="433"/>
      <c r="AUE258" s="433"/>
      <c r="AUF258" s="433"/>
      <c r="AUG258" s="433"/>
      <c r="AUH258" s="433"/>
      <c r="AUI258" s="433"/>
      <c r="AUJ258" s="433"/>
      <c r="AUK258" s="433"/>
      <c r="AUL258" s="433"/>
      <c r="AUM258" s="433"/>
      <c r="AUN258" s="433"/>
      <c r="AUO258" s="433"/>
      <c r="AUP258" s="433"/>
      <c r="AUQ258" s="433"/>
      <c r="AUR258" s="433"/>
      <c r="AUS258" s="433"/>
      <c r="AUT258" s="433"/>
      <c r="AUU258" s="433"/>
      <c r="AUV258" s="433"/>
      <c r="AUW258" s="433"/>
      <c r="AUX258" s="433"/>
      <c r="AUY258" s="433"/>
      <c r="AUZ258" s="433"/>
      <c r="AVA258" s="433"/>
      <c r="AVB258" s="433"/>
      <c r="AVC258" s="433"/>
      <c r="AVD258" s="433"/>
      <c r="AVE258" s="433"/>
      <c r="AVF258" s="433"/>
      <c r="AVG258" s="433"/>
      <c r="AVH258" s="433"/>
      <c r="AVI258" s="433"/>
      <c r="AVJ258" s="433"/>
      <c r="AVK258" s="433"/>
      <c r="AVL258" s="433"/>
      <c r="AVM258" s="433"/>
      <c r="AVN258" s="433"/>
      <c r="AVO258" s="433"/>
      <c r="AVP258" s="433"/>
      <c r="AVQ258" s="433"/>
      <c r="AVR258" s="433"/>
      <c r="AVS258" s="433"/>
      <c r="AVT258" s="433"/>
      <c r="AVU258" s="433"/>
      <c r="AVV258" s="433"/>
      <c r="AVW258" s="433"/>
      <c r="AVX258" s="433"/>
      <c r="AVY258" s="433"/>
      <c r="AVZ258" s="433"/>
      <c r="AWA258" s="433"/>
      <c r="AWB258" s="433"/>
      <c r="AWC258" s="433"/>
      <c r="AWD258" s="433"/>
      <c r="AWE258" s="433"/>
      <c r="AWF258" s="433"/>
      <c r="AWG258" s="433"/>
      <c r="AWH258" s="433"/>
      <c r="AWI258" s="433"/>
      <c r="AWJ258" s="433"/>
      <c r="AWK258" s="433"/>
      <c r="AWL258" s="433"/>
      <c r="AWM258" s="433"/>
      <c r="AWN258" s="433"/>
      <c r="AWO258" s="433"/>
      <c r="AWP258" s="433"/>
      <c r="AWQ258" s="433"/>
      <c r="AWR258" s="433"/>
      <c r="AWS258" s="433"/>
      <c r="AWT258" s="433"/>
      <c r="AWU258" s="433"/>
      <c r="AWV258" s="433"/>
      <c r="AWW258" s="433"/>
      <c r="AWX258" s="433"/>
      <c r="AWY258" s="433"/>
      <c r="AWZ258" s="433"/>
      <c r="AXA258" s="433"/>
      <c r="AXB258" s="433"/>
      <c r="AXC258" s="433"/>
      <c r="AXD258" s="433"/>
      <c r="AXE258" s="433"/>
      <c r="AXF258" s="433"/>
      <c r="AXG258" s="433"/>
      <c r="AXH258" s="433"/>
      <c r="AXI258" s="433"/>
      <c r="AXJ258" s="433"/>
      <c r="AXK258" s="433"/>
      <c r="AXL258" s="433"/>
      <c r="AXM258" s="433"/>
      <c r="AXN258" s="433"/>
      <c r="AXO258" s="433"/>
      <c r="AXP258" s="433"/>
      <c r="AXQ258" s="433"/>
      <c r="AXR258" s="433"/>
      <c r="AXS258" s="433"/>
      <c r="AXT258" s="433"/>
      <c r="AXU258" s="433"/>
      <c r="AXV258" s="433"/>
      <c r="AXW258" s="433"/>
      <c r="AXX258" s="433"/>
      <c r="AXY258" s="433"/>
      <c r="AXZ258" s="433"/>
      <c r="AYA258" s="433"/>
      <c r="AYB258" s="433"/>
      <c r="AYC258" s="433"/>
      <c r="AYD258" s="433"/>
      <c r="AYE258" s="433"/>
      <c r="AYF258" s="433"/>
      <c r="AYG258" s="433"/>
      <c r="AYH258" s="433"/>
      <c r="AYI258" s="433"/>
      <c r="AYJ258" s="433"/>
      <c r="AYK258" s="433"/>
      <c r="AYL258" s="433"/>
      <c r="AYM258" s="433"/>
      <c r="AYN258" s="433"/>
      <c r="AYO258" s="433"/>
      <c r="AYP258" s="433"/>
      <c r="AYQ258" s="433"/>
      <c r="AYR258" s="433"/>
      <c r="AYS258" s="433"/>
      <c r="AYT258" s="433"/>
      <c r="AYU258" s="433"/>
      <c r="AYV258" s="433"/>
      <c r="AYW258" s="433"/>
      <c r="AYX258" s="433"/>
      <c r="AYY258" s="433"/>
      <c r="AYZ258" s="433"/>
      <c r="AZA258" s="433"/>
      <c r="AZB258" s="433"/>
      <c r="AZC258" s="433"/>
      <c r="AZD258" s="433"/>
      <c r="AZE258" s="433"/>
      <c r="AZF258" s="433"/>
      <c r="AZG258" s="433"/>
      <c r="AZH258" s="433"/>
      <c r="AZI258" s="433"/>
      <c r="AZJ258" s="433"/>
      <c r="AZK258" s="433"/>
      <c r="AZL258" s="433"/>
      <c r="AZM258" s="433"/>
      <c r="AZN258" s="433"/>
      <c r="AZO258" s="433"/>
      <c r="AZP258" s="433"/>
      <c r="AZQ258" s="433"/>
      <c r="AZR258" s="433"/>
      <c r="AZS258" s="433"/>
      <c r="AZT258" s="433"/>
      <c r="AZU258" s="433"/>
      <c r="AZV258" s="433"/>
      <c r="AZW258" s="433"/>
      <c r="AZX258" s="433"/>
      <c r="AZY258" s="433"/>
      <c r="AZZ258" s="433"/>
      <c r="BAA258" s="433"/>
      <c r="BAB258" s="433"/>
      <c r="BAC258" s="433"/>
      <c r="BAD258" s="433"/>
      <c r="BAE258" s="433"/>
      <c r="BAF258" s="433"/>
      <c r="BAG258" s="433"/>
      <c r="BAH258" s="433"/>
      <c r="BAI258" s="433"/>
      <c r="BAJ258" s="433"/>
      <c r="BAK258" s="433"/>
      <c r="BAL258" s="433"/>
      <c r="BAM258" s="433"/>
      <c r="BAN258" s="433"/>
      <c r="BAO258" s="433"/>
      <c r="BAP258" s="433"/>
      <c r="BAQ258" s="433"/>
      <c r="BAR258" s="433"/>
      <c r="BAS258" s="433"/>
      <c r="BAT258" s="433"/>
      <c r="BAU258" s="433"/>
      <c r="BAV258" s="433"/>
      <c r="BAW258" s="433"/>
      <c r="BAX258" s="433"/>
      <c r="BAY258" s="433"/>
      <c r="BAZ258" s="433"/>
      <c r="BBA258" s="433"/>
      <c r="BBB258" s="433"/>
      <c r="BBC258" s="433"/>
      <c r="BBD258" s="433"/>
      <c r="BBE258" s="433"/>
      <c r="BBF258" s="433"/>
      <c r="BBG258" s="433"/>
      <c r="BBH258" s="433"/>
      <c r="BBI258" s="433"/>
      <c r="BBJ258" s="433"/>
      <c r="BBK258" s="433"/>
      <c r="BBL258" s="433"/>
      <c r="BBM258" s="433"/>
      <c r="BBN258" s="433"/>
      <c r="BBO258" s="433"/>
      <c r="BBP258" s="433"/>
      <c r="BBQ258" s="433"/>
      <c r="BBR258" s="433"/>
      <c r="BBS258" s="433"/>
      <c r="BBT258" s="433"/>
      <c r="BBU258" s="433"/>
      <c r="BBV258" s="433"/>
      <c r="BBW258" s="433"/>
      <c r="BBX258" s="433"/>
      <c r="BBY258" s="433"/>
      <c r="BBZ258" s="433"/>
      <c r="BCA258" s="433"/>
      <c r="BCB258" s="433"/>
      <c r="BCC258" s="433"/>
      <c r="BCD258" s="433"/>
      <c r="BCE258" s="433"/>
      <c r="BCF258" s="433"/>
      <c r="BCG258" s="433"/>
      <c r="BCH258" s="433"/>
      <c r="BCI258" s="433"/>
      <c r="BCJ258" s="433"/>
      <c r="BCK258" s="433"/>
      <c r="BCL258" s="433"/>
      <c r="BCM258" s="433"/>
      <c r="BCN258" s="433"/>
      <c r="BCO258" s="433"/>
      <c r="BCP258" s="433"/>
      <c r="BCQ258" s="433"/>
      <c r="BCR258" s="433"/>
      <c r="BCS258" s="433"/>
      <c r="BCT258" s="433"/>
      <c r="BCU258" s="433"/>
      <c r="BCV258" s="433"/>
      <c r="BCW258" s="433"/>
      <c r="BCX258" s="433"/>
      <c r="BCY258" s="433"/>
      <c r="BCZ258" s="433"/>
      <c r="BDA258" s="433"/>
      <c r="BDB258" s="433"/>
      <c r="BDC258" s="433"/>
      <c r="BDD258" s="433"/>
      <c r="BDE258" s="433"/>
      <c r="BDF258" s="433"/>
      <c r="BDG258" s="433"/>
      <c r="BDH258" s="433"/>
      <c r="BDI258" s="433"/>
      <c r="BDJ258" s="433"/>
      <c r="BDK258" s="433"/>
      <c r="BDL258" s="433"/>
      <c r="BDM258" s="433"/>
      <c r="BDN258" s="433"/>
      <c r="BDO258" s="433"/>
      <c r="BDP258" s="433"/>
      <c r="BDQ258" s="433"/>
      <c r="BDR258" s="433"/>
      <c r="BDS258" s="433"/>
      <c r="BDT258" s="433"/>
      <c r="BDU258" s="433"/>
      <c r="BDV258" s="433"/>
      <c r="BDW258" s="433"/>
      <c r="BDX258" s="433"/>
      <c r="BDY258" s="433"/>
      <c r="BDZ258" s="433"/>
      <c r="BEA258" s="433"/>
      <c r="BEB258" s="433"/>
      <c r="BEC258" s="433"/>
      <c r="BED258" s="433"/>
      <c r="BEE258" s="433"/>
      <c r="BEF258" s="433"/>
      <c r="BEG258" s="433"/>
      <c r="BEH258" s="433"/>
      <c r="BEI258" s="433"/>
      <c r="BEJ258" s="433"/>
      <c r="BEK258" s="433"/>
      <c r="BEL258" s="433"/>
      <c r="BEM258" s="433"/>
      <c r="BEN258" s="433"/>
      <c r="BEO258" s="433"/>
      <c r="BEP258" s="433"/>
      <c r="BEQ258" s="433"/>
      <c r="BER258" s="433"/>
      <c r="BES258" s="433"/>
      <c r="BET258" s="433"/>
      <c r="BEU258" s="433"/>
      <c r="BEV258" s="433"/>
      <c r="BEW258" s="433"/>
      <c r="BEX258" s="433"/>
      <c r="BEY258" s="433"/>
      <c r="BEZ258" s="433"/>
      <c r="BFA258" s="433"/>
      <c r="BFB258" s="433"/>
      <c r="BFC258" s="433"/>
      <c r="BFD258" s="433"/>
      <c r="BFE258" s="433"/>
      <c r="BFF258" s="433"/>
      <c r="BFG258" s="433"/>
      <c r="BFH258" s="433"/>
      <c r="BFI258" s="433"/>
      <c r="BFJ258" s="433"/>
      <c r="BFK258" s="433"/>
      <c r="BFL258" s="433"/>
      <c r="BFM258" s="433"/>
      <c r="BFN258" s="433"/>
      <c r="BFO258" s="433"/>
      <c r="BFP258" s="433"/>
      <c r="BFQ258" s="433"/>
      <c r="BFR258" s="433"/>
      <c r="BFS258" s="433"/>
      <c r="BFT258" s="433"/>
      <c r="BFU258" s="433"/>
      <c r="BFV258" s="433"/>
      <c r="BFW258" s="433"/>
      <c r="BFX258" s="433"/>
      <c r="BFY258" s="433"/>
      <c r="BFZ258" s="433"/>
      <c r="BGA258" s="433"/>
      <c r="BGB258" s="433"/>
      <c r="BGC258" s="433"/>
      <c r="BGD258" s="433"/>
      <c r="BGE258" s="433"/>
      <c r="BGF258" s="433"/>
      <c r="BGG258" s="433"/>
      <c r="BGH258" s="433"/>
      <c r="BGI258" s="433"/>
      <c r="BGJ258" s="433"/>
      <c r="BGK258" s="433"/>
      <c r="BGL258" s="433"/>
      <c r="BGM258" s="433"/>
      <c r="BGN258" s="433"/>
      <c r="BGO258" s="433"/>
      <c r="BGP258" s="433"/>
      <c r="BGQ258" s="433"/>
      <c r="BGR258" s="433"/>
      <c r="BGS258" s="433"/>
      <c r="BGT258" s="433"/>
      <c r="BGU258" s="433"/>
      <c r="BGV258" s="433"/>
      <c r="BGW258" s="433"/>
      <c r="BGX258" s="433"/>
      <c r="BGY258" s="433"/>
      <c r="BGZ258" s="433"/>
      <c r="BHA258" s="433"/>
      <c r="BHB258" s="433"/>
      <c r="BHC258" s="433"/>
      <c r="BHD258" s="433"/>
      <c r="BHE258" s="433"/>
      <c r="BHF258" s="433"/>
      <c r="BHG258" s="433"/>
      <c r="BHH258" s="433"/>
      <c r="BHI258" s="433"/>
      <c r="BHJ258" s="433"/>
      <c r="BHK258" s="433"/>
      <c r="BHL258" s="433"/>
      <c r="BHM258" s="433"/>
      <c r="BHN258" s="433"/>
      <c r="BHO258" s="433"/>
      <c r="BHP258" s="433"/>
      <c r="BHQ258" s="433"/>
      <c r="BHR258" s="433"/>
      <c r="BHS258" s="433"/>
      <c r="BHT258" s="433"/>
      <c r="BHU258" s="433"/>
      <c r="BHV258" s="433"/>
      <c r="BHW258" s="433"/>
      <c r="BHX258" s="433"/>
      <c r="BHY258" s="433"/>
      <c r="BHZ258" s="433"/>
      <c r="BIA258" s="433"/>
      <c r="BIB258" s="433"/>
      <c r="BIC258" s="433"/>
      <c r="BID258" s="433"/>
      <c r="BIE258" s="433"/>
      <c r="BIF258" s="433"/>
      <c r="BIG258" s="433"/>
      <c r="BIH258" s="433"/>
      <c r="BII258" s="433"/>
      <c r="BIJ258" s="433"/>
      <c r="BIK258" s="433"/>
      <c r="BIL258" s="433"/>
      <c r="BIM258" s="433"/>
      <c r="BIN258" s="433"/>
      <c r="BIO258" s="433"/>
      <c r="BIP258" s="433"/>
      <c r="BIQ258" s="433"/>
      <c r="BIR258" s="433"/>
      <c r="BIS258" s="433"/>
      <c r="BIT258" s="433"/>
      <c r="BIU258" s="433"/>
      <c r="BIV258" s="433"/>
      <c r="BIW258" s="433"/>
      <c r="BIX258" s="433"/>
      <c r="BIY258" s="433"/>
      <c r="BIZ258" s="433"/>
      <c r="BJA258" s="433"/>
      <c r="BJB258" s="433"/>
      <c r="BJC258" s="433"/>
      <c r="BJD258" s="433"/>
      <c r="BJE258" s="433"/>
      <c r="BJF258" s="433"/>
      <c r="BJG258" s="433"/>
      <c r="BJH258" s="433"/>
      <c r="BJI258" s="433"/>
      <c r="BJJ258" s="433"/>
      <c r="BJK258" s="433"/>
      <c r="BJL258" s="433"/>
      <c r="BJM258" s="433"/>
      <c r="BJN258" s="433"/>
      <c r="BJO258" s="433"/>
      <c r="BJP258" s="433"/>
      <c r="BJQ258" s="433"/>
      <c r="BJR258" s="433"/>
      <c r="BJS258" s="433"/>
      <c r="BJT258" s="433"/>
      <c r="BJU258" s="433"/>
      <c r="BJV258" s="433"/>
      <c r="BJW258" s="433"/>
      <c r="BJX258" s="433"/>
      <c r="BJY258" s="433"/>
      <c r="BJZ258" s="433"/>
      <c r="BKA258" s="433"/>
      <c r="BKB258" s="433"/>
      <c r="BKC258" s="433"/>
      <c r="BKD258" s="433"/>
      <c r="BKE258" s="433"/>
      <c r="BKF258" s="433"/>
      <c r="BKG258" s="433"/>
      <c r="BKH258" s="433"/>
      <c r="BKI258" s="433"/>
      <c r="BKJ258" s="433"/>
      <c r="BKK258" s="433"/>
      <c r="BKL258" s="433"/>
      <c r="BKM258" s="433"/>
      <c r="BKN258" s="433"/>
      <c r="BKO258" s="433"/>
      <c r="BKP258" s="433"/>
      <c r="BKQ258" s="433"/>
      <c r="BKR258" s="433"/>
      <c r="BKS258" s="433"/>
      <c r="BKT258" s="433"/>
      <c r="BKU258" s="433"/>
      <c r="BKV258" s="433"/>
      <c r="BKW258" s="433"/>
      <c r="BKX258" s="433"/>
      <c r="BKY258" s="433"/>
      <c r="BKZ258" s="433"/>
      <c r="BLA258" s="433"/>
      <c r="BLB258" s="433"/>
      <c r="BLC258" s="433"/>
      <c r="BLD258" s="433"/>
      <c r="BLE258" s="433"/>
      <c r="BLF258" s="433"/>
      <c r="BLG258" s="433"/>
      <c r="BLH258" s="433"/>
      <c r="BLI258" s="433"/>
      <c r="BLJ258" s="433"/>
      <c r="BLK258" s="433"/>
      <c r="BLL258" s="433"/>
      <c r="BLM258" s="433"/>
      <c r="BLN258" s="433"/>
      <c r="BLO258" s="433"/>
      <c r="BLP258" s="433"/>
      <c r="BLQ258" s="433"/>
      <c r="BLR258" s="433"/>
      <c r="BLS258" s="433"/>
      <c r="BLT258" s="433"/>
      <c r="BLU258" s="433"/>
      <c r="BLV258" s="433"/>
      <c r="BLW258" s="433"/>
      <c r="BLX258" s="433"/>
      <c r="BLY258" s="433"/>
      <c r="BLZ258" s="433"/>
      <c r="BMA258" s="433"/>
      <c r="BMB258" s="433"/>
      <c r="BMC258" s="433"/>
      <c r="BMD258" s="433"/>
      <c r="BME258" s="433"/>
      <c r="BMF258" s="433"/>
      <c r="BMG258" s="433"/>
      <c r="BMH258" s="433"/>
      <c r="BMI258" s="433"/>
      <c r="BMJ258" s="433"/>
      <c r="BMK258" s="433"/>
      <c r="BML258" s="433"/>
      <c r="BMM258" s="433"/>
      <c r="BMN258" s="433"/>
      <c r="BMO258" s="433"/>
      <c r="BMP258" s="433"/>
      <c r="BMQ258" s="433"/>
      <c r="BMR258" s="433"/>
      <c r="BMS258" s="433"/>
      <c r="BMT258" s="433"/>
      <c r="BMU258" s="433"/>
      <c r="BMV258" s="433"/>
      <c r="BMW258" s="433"/>
      <c r="BMX258" s="433"/>
      <c r="BMY258" s="433"/>
      <c r="BMZ258" s="433"/>
      <c r="BNA258" s="433"/>
      <c r="BNB258" s="433"/>
      <c r="BNC258" s="433"/>
      <c r="BND258" s="433"/>
      <c r="BNE258" s="433"/>
      <c r="BNF258" s="433"/>
      <c r="BNG258" s="433"/>
      <c r="BNH258" s="433"/>
      <c r="BNI258" s="433"/>
      <c r="BNJ258" s="433"/>
      <c r="BNK258" s="433"/>
      <c r="BNL258" s="433"/>
      <c r="BNM258" s="433"/>
      <c r="BNN258" s="433"/>
      <c r="BNO258" s="433"/>
      <c r="BNP258" s="433"/>
      <c r="BNQ258" s="433"/>
      <c r="BNR258" s="433"/>
      <c r="BNS258" s="433"/>
      <c r="BNT258" s="433"/>
      <c r="BNU258" s="433"/>
      <c r="BNV258" s="433"/>
      <c r="BNW258" s="433"/>
      <c r="BNX258" s="433"/>
      <c r="BNY258" s="433"/>
      <c r="BNZ258" s="433"/>
      <c r="BOA258" s="433"/>
      <c r="BOB258" s="433"/>
      <c r="BOC258" s="433"/>
      <c r="BOD258" s="433"/>
      <c r="BOE258" s="433"/>
      <c r="BOF258" s="433"/>
      <c r="BOG258" s="433"/>
      <c r="BOH258" s="433"/>
      <c r="BOI258" s="433"/>
      <c r="BOJ258" s="433"/>
      <c r="BOK258" s="433"/>
      <c r="BOL258" s="433"/>
      <c r="BOM258" s="433"/>
      <c r="BON258" s="433"/>
      <c r="BOO258" s="433"/>
      <c r="BOP258" s="433"/>
      <c r="BOQ258" s="433"/>
      <c r="BOR258" s="433"/>
      <c r="BOS258" s="433"/>
      <c r="BOT258" s="433"/>
      <c r="BOU258" s="433"/>
      <c r="BOV258" s="433"/>
      <c r="BOW258" s="433"/>
      <c r="BOX258" s="433"/>
      <c r="BOY258" s="433"/>
      <c r="BOZ258" s="433"/>
      <c r="BPA258" s="433"/>
      <c r="BPB258" s="433"/>
      <c r="BPC258" s="433"/>
      <c r="BPD258" s="433"/>
      <c r="BPE258" s="433"/>
      <c r="BPF258" s="433"/>
      <c r="BPG258" s="433"/>
      <c r="BPH258" s="433"/>
      <c r="BPI258" s="433"/>
      <c r="BPJ258" s="433"/>
      <c r="BPK258" s="433"/>
      <c r="BPL258" s="433"/>
      <c r="BPM258" s="433"/>
      <c r="BPN258" s="433"/>
      <c r="BPO258" s="433"/>
      <c r="BPP258" s="433"/>
      <c r="BPQ258" s="433"/>
      <c r="BPR258" s="433"/>
      <c r="BPS258" s="433"/>
      <c r="BPT258" s="433"/>
      <c r="BPU258" s="433"/>
      <c r="BPV258" s="433"/>
      <c r="BPW258" s="433"/>
      <c r="BPX258" s="433"/>
      <c r="BPY258" s="433"/>
      <c r="BPZ258" s="433"/>
      <c r="BQA258" s="433"/>
      <c r="BQB258" s="433"/>
      <c r="BQC258" s="433"/>
      <c r="BQD258" s="433"/>
      <c r="BQE258" s="433"/>
      <c r="BQF258" s="433"/>
      <c r="BQG258" s="433"/>
      <c r="BQH258" s="433"/>
      <c r="BQI258" s="433"/>
      <c r="BQJ258" s="433"/>
      <c r="BQK258" s="433"/>
      <c r="BQL258" s="433"/>
      <c r="BQM258" s="433"/>
      <c r="BQN258" s="433"/>
      <c r="BQO258" s="433"/>
      <c r="BQP258" s="433"/>
      <c r="BQQ258" s="433"/>
      <c r="BQR258" s="433"/>
      <c r="BQS258" s="433"/>
      <c r="BQT258" s="433"/>
      <c r="BQU258" s="433"/>
      <c r="BQV258" s="433"/>
      <c r="BQW258" s="433"/>
      <c r="BQX258" s="433"/>
      <c r="BQY258" s="433"/>
      <c r="BQZ258" s="433"/>
      <c r="BRA258" s="433"/>
      <c r="BRB258" s="433"/>
      <c r="BRC258" s="433"/>
      <c r="BRD258" s="433"/>
      <c r="BRE258" s="433"/>
      <c r="BRF258" s="433"/>
      <c r="BRG258" s="433"/>
      <c r="BRH258" s="433"/>
      <c r="BRI258" s="433"/>
      <c r="BRJ258" s="433"/>
      <c r="BRK258" s="433"/>
      <c r="BRL258" s="433"/>
      <c r="BRM258" s="433"/>
      <c r="BRN258" s="433"/>
      <c r="BRO258" s="433"/>
      <c r="BRP258" s="433"/>
      <c r="BRQ258" s="433"/>
      <c r="BRR258" s="433"/>
      <c r="BRS258" s="433"/>
      <c r="BRT258" s="433"/>
      <c r="BRU258" s="433"/>
      <c r="BRV258" s="433"/>
      <c r="BRW258" s="433"/>
      <c r="BRX258" s="433"/>
      <c r="BRY258" s="433"/>
      <c r="BRZ258" s="433"/>
      <c r="BSA258" s="433"/>
      <c r="BSB258" s="433"/>
      <c r="BSC258" s="433"/>
      <c r="BSD258" s="433"/>
      <c r="BSE258" s="433"/>
      <c r="BSF258" s="433"/>
      <c r="BSG258" s="433"/>
      <c r="BSH258" s="433"/>
      <c r="BSI258" s="433"/>
      <c r="BSJ258" s="433"/>
      <c r="BSK258" s="433"/>
      <c r="BSL258" s="433"/>
      <c r="BSM258" s="433"/>
      <c r="BSN258" s="433"/>
      <c r="BSO258" s="433"/>
      <c r="BSP258" s="433"/>
      <c r="BSQ258" s="433"/>
      <c r="BSR258" s="433"/>
      <c r="BSS258" s="433"/>
      <c r="BST258" s="433"/>
      <c r="BSU258" s="433"/>
      <c r="BSV258" s="433"/>
      <c r="BSW258" s="433"/>
      <c r="BSX258" s="433"/>
      <c r="BSY258" s="433"/>
      <c r="BSZ258" s="433"/>
      <c r="BTA258" s="433"/>
      <c r="BTB258" s="433"/>
      <c r="BTC258" s="433"/>
      <c r="BTD258" s="433"/>
      <c r="BTE258" s="433"/>
      <c r="BTF258" s="433"/>
      <c r="BTG258" s="433"/>
      <c r="BTH258" s="433"/>
      <c r="BTI258" s="433"/>
      <c r="BTJ258" s="433"/>
      <c r="BTK258" s="433"/>
      <c r="BTL258" s="433"/>
      <c r="BTM258" s="433"/>
      <c r="BTN258" s="433"/>
      <c r="BTO258" s="433"/>
      <c r="BTP258" s="433"/>
      <c r="BTQ258" s="433"/>
      <c r="BTR258" s="433"/>
      <c r="BTS258" s="433"/>
      <c r="BTT258" s="433"/>
      <c r="BTU258" s="433"/>
      <c r="BTV258" s="433"/>
      <c r="BTW258" s="433"/>
      <c r="BTX258" s="433"/>
      <c r="BTY258" s="433"/>
      <c r="BTZ258" s="433"/>
      <c r="BUA258" s="433"/>
      <c r="BUB258" s="433"/>
      <c r="BUC258" s="433"/>
      <c r="BUD258" s="433"/>
      <c r="BUE258" s="433"/>
      <c r="BUF258" s="433"/>
      <c r="BUG258" s="433"/>
      <c r="BUH258" s="433"/>
      <c r="BUI258" s="433"/>
      <c r="BUJ258" s="433"/>
      <c r="BUK258" s="433"/>
      <c r="BUL258" s="433"/>
      <c r="BUM258" s="433"/>
      <c r="BUN258" s="433"/>
      <c r="BUO258" s="433"/>
      <c r="BUP258" s="433"/>
      <c r="BUQ258" s="433"/>
      <c r="BUR258" s="433"/>
      <c r="BUS258" s="433"/>
      <c r="BUT258" s="433"/>
      <c r="BUU258" s="433"/>
      <c r="BUV258" s="433"/>
      <c r="BUW258" s="433"/>
      <c r="BUX258" s="433"/>
      <c r="BUY258" s="433"/>
      <c r="BUZ258" s="433"/>
      <c r="BVA258" s="433"/>
      <c r="BVB258" s="433"/>
      <c r="BVC258" s="433"/>
      <c r="BVD258" s="433"/>
      <c r="BVE258" s="433"/>
      <c r="BVF258" s="433"/>
      <c r="BVG258" s="433"/>
      <c r="BVH258" s="433"/>
      <c r="BVI258" s="433"/>
      <c r="BVJ258" s="433"/>
      <c r="BVK258" s="433"/>
      <c r="BVL258" s="433"/>
      <c r="BVM258" s="433"/>
      <c r="BVN258" s="433"/>
      <c r="BVO258" s="433"/>
      <c r="BVP258" s="433"/>
      <c r="BVQ258" s="433"/>
      <c r="BVR258" s="433"/>
      <c r="BVS258" s="433"/>
      <c r="BVT258" s="433"/>
      <c r="BVU258" s="433"/>
      <c r="BVV258" s="433"/>
      <c r="BVW258" s="433"/>
      <c r="BVX258" s="433"/>
      <c r="BVY258" s="433"/>
      <c r="BVZ258" s="433"/>
      <c r="BWA258" s="433"/>
      <c r="BWB258" s="433"/>
      <c r="BWC258" s="433"/>
      <c r="BWD258" s="433"/>
      <c r="BWE258" s="433"/>
      <c r="BWF258" s="433"/>
      <c r="BWG258" s="433"/>
      <c r="BWH258" s="433"/>
      <c r="BWI258" s="433"/>
      <c r="BWJ258" s="433"/>
      <c r="BWK258" s="433"/>
      <c r="BWL258" s="433"/>
      <c r="BWM258" s="433"/>
      <c r="BWN258" s="433"/>
      <c r="BWO258" s="433"/>
      <c r="BWP258" s="433"/>
      <c r="BWQ258" s="433"/>
      <c r="BWR258" s="433"/>
      <c r="BWS258" s="433"/>
      <c r="BWT258" s="433"/>
      <c r="BWU258" s="433"/>
      <c r="BWV258" s="433"/>
      <c r="BWW258" s="433"/>
      <c r="BWX258" s="433"/>
      <c r="BWY258" s="433"/>
      <c r="BWZ258" s="433"/>
      <c r="BXA258" s="433"/>
      <c r="BXB258" s="433"/>
      <c r="BXC258" s="433"/>
      <c r="BXD258" s="433"/>
      <c r="BXE258" s="433"/>
      <c r="BXF258" s="433"/>
      <c r="BXG258" s="433"/>
      <c r="BXH258" s="433"/>
      <c r="BXI258" s="433"/>
      <c r="BXJ258" s="433"/>
      <c r="BXK258" s="433"/>
      <c r="BXL258" s="433"/>
      <c r="BXM258" s="433"/>
      <c r="BXN258" s="433"/>
      <c r="BXO258" s="433"/>
      <c r="BXP258" s="433"/>
      <c r="BXQ258" s="433"/>
      <c r="BXR258" s="433"/>
      <c r="BXS258" s="433"/>
      <c r="BXT258" s="433"/>
      <c r="BXU258" s="433"/>
      <c r="BXV258" s="433"/>
      <c r="BXW258" s="433"/>
      <c r="BXX258" s="433"/>
      <c r="BXY258" s="433"/>
      <c r="BXZ258" s="433"/>
      <c r="BYA258" s="433"/>
      <c r="BYB258" s="433"/>
      <c r="BYC258" s="433"/>
      <c r="BYD258" s="433"/>
      <c r="BYE258" s="433"/>
      <c r="BYF258" s="433"/>
      <c r="BYG258" s="433"/>
      <c r="BYH258" s="433"/>
      <c r="BYI258" s="433"/>
      <c r="BYJ258" s="433"/>
      <c r="BYK258" s="433"/>
      <c r="BYL258" s="433"/>
      <c r="BYM258" s="433"/>
      <c r="BYN258" s="433"/>
      <c r="BYO258" s="433"/>
      <c r="BYP258" s="433"/>
      <c r="BYQ258" s="433"/>
      <c r="BYR258" s="433"/>
      <c r="BYS258" s="433"/>
      <c r="BYT258" s="433"/>
      <c r="BYU258" s="433"/>
      <c r="BYV258" s="433"/>
      <c r="BYW258" s="433"/>
      <c r="BYX258" s="433"/>
      <c r="BYY258" s="433"/>
      <c r="BYZ258" s="433"/>
      <c r="BZA258" s="433"/>
      <c r="BZB258" s="433"/>
      <c r="BZC258" s="433"/>
      <c r="BZD258" s="433"/>
      <c r="BZE258" s="433"/>
      <c r="BZF258" s="433"/>
      <c r="BZG258" s="433"/>
      <c r="BZH258" s="433"/>
      <c r="BZI258" s="433"/>
      <c r="BZJ258" s="433"/>
      <c r="BZK258" s="433"/>
      <c r="BZL258" s="433"/>
      <c r="BZM258" s="433"/>
      <c r="BZN258" s="433"/>
      <c r="BZO258" s="433"/>
      <c r="BZP258" s="433"/>
      <c r="BZQ258" s="433"/>
      <c r="BZR258" s="433"/>
      <c r="BZS258" s="433"/>
      <c r="BZT258" s="433"/>
      <c r="BZU258" s="433"/>
      <c r="BZV258" s="433"/>
      <c r="BZW258" s="433"/>
      <c r="BZX258" s="433"/>
      <c r="BZY258" s="433"/>
      <c r="BZZ258" s="433"/>
      <c r="CAA258" s="433"/>
      <c r="CAB258" s="433"/>
      <c r="CAC258" s="433"/>
      <c r="CAD258" s="433"/>
      <c r="CAE258" s="433"/>
      <c r="CAF258" s="433"/>
      <c r="CAG258" s="433"/>
      <c r="CAH258" s="433"/>
      <c r="CAI258" s="433"/>
      <c r="CAJ258" s="433"/>
      <c r="CAK258" s="433"/>
      <c r="CAL258" s="433"/>
      <c r="CAM258" s="433"/>
      <c r="CAN258" s="433"/>
      <c r="CAO258" s="433"/>
      <c r="CAP258" s="433"/>
      <c r="CAQ258" s="433"/>
      <c r="CAR258" s="433"/>
      <c r="CAS258" s="433"/>
      <c r="CAT258" s="433"/>
      <c r="CAU258" s="433"/>
      <c r="CAV258" s="433"/>
      <c r="CAW258" s="433"/>
      <c r="CAX258" s="433"/>
      <c r="CAY258" s="433"/>
      <c r="CAZ258" s="433"/>
      <c r="CBA258" s="433"/>
      <c r="CBB258" s="433"/>
      <c r="CBC258" s="433"/>
      <c r="CBD258" s="433"/>
      <c r="CBE258" s="433"/>
      <c r="CBF258" s="433"/>
      <c r="CBG258" s="433"/>
      <c r="CBH258" s="433"/>
      <c r="CBI258" s="433"/>
      <c r="CBJ258" s="433"/>
      <c r="CBK258" s="433"/>
      <c r="CBL258" s="433"/>
      <c r="CBM258" s="433"/>
      <c r="CBN258" s="433"/>
      <c r="CBO258" s="433"/>
      <c r="CBP258" s="433"/>
      <c r="CBQ258" s="433"/>
      <c r="CBR258" s="433"/>
      <c r="CBS258" s="433"/>
      <c r="CBT258" s="433"/>
      <c r="CBU258" s="433"/>
      <c r="CBV258" s="433"/>
      <c r="CBW258" s="433"/>
      <c r="CBX258" s="433"/>
      <c r="CBY258" s="433"/>
      <c r="CBZ258" s="433"/>
      <c r="CCA258" s="433"/>
      <c r="CCB258" s="433"/>
      <c r="CCC258" s="433"/>
      <c r="CCD258" s="433"/>
      <c r="CCE258" s="433"/>
      <c r="CCF258" s="433"/>
      <c r="CCG258" s="433"/>
      <c r="CCH258" s="433"/>
      <c r="CCI258" s="433"/>
      <c r="CCJ258" s="433"/>
      <c r="CCK258" s="433"/>
      <c r="CCL258" s="433"/>
      <c r="CCM258" s="433"/>
      <c r="CCN258" s="433"/>
      <c r="CCO258" s="433"/>
      <c r="CCP258" s="433"/>
      <c r="CCQ258" s="433"/>
      <c r="CCR258" s="433"/>
      <c r="CCS258" s="433"/>
      <c r="CCT258" s="433"/>
      <c r="CCU258" s="433"/>
      <c r="CCV258" s="433"/>
      <c r="CCW258" s="433"/>
      <c r="CCX258" s="433"/>
      <c r="CCY258" s="433"/>
      <c r="CCZ258" s="433"/>
      <c r="CDA258" s="433"/>
      <c r="CDB258" s="433"/>
      <c r="CDC258" s="433"/>
      <c r="CDD258" s="433"/>
      <c r="CDE258" s="433"/>
      <c r="CDF258" s="433"/>
      <c r="CDG258" s="433"/>
      <c r="CDH258" s="433"/>
      <c r="CDI258" s="433"/>
      <c r="CDJ258" s="433"/>
      <c r="CDK258" s="433"/>
      <c r="CDL258" s="433"/>
      <c r="CDM258" s="433"/>
      <c r="CDN258" s="433"/>
      <c r="CDO258" s="433"/>
      <c r="CDP258" s="433"/>
      <c r="CDQ258" s="433"/>
      <c r="CDR258" s="433"/>
      <c r="CDS258" s="433"/>
      <c r="CDT258" s="433"/>
      <c r="CDU258" s="433"/>
      <c r="CDV258" s="433"/>
      <c r="CDW258" s="433"/>
      <c r="CDX258" s="433"/>
      <c r="CDY258" s="433"/>
      <c r="CDZ258" s="433"/>
      <c r="CEA258" s="433"/>
      <c r="CEB258" s="433"/>
      <c r="CEC258" s="433"/>
      <c r="CED258" s="433"/>
      <c r="CEE258" s="433"/>
      <c r="CEF258" s="433"/>
      <c r="CEG258" s="433"/>
      <c r="CEH258" s="433"/>
      <c r="CEI258" s="433"/>
      <c r="CEJ258" s="433"/>
      <c r="CEK258" s="433"/>
      <c r="CEL258" s="433"/>
      <c r="CEM258" s="433"/>
      <c r="CEN258" s="433"/>
      <c r="CEO258" s="433"/>
      <c r="CEP258" s="433"/>
      <c r="CEQ258" s="433"/>
      <c r="CER258" s="433"/>
      <c r="CES258" s="433"/>
      <c r="CET258" s="433"/>
      <c r="CEU258" s="433"/>
      <c r="CEV258" s="433"/>
      <c r="CEW258" s="433"/>
      <c r="CEX258" s="433"/>
      <c r="CEY258" s="433"/>
      <c r="CEZ258" s="433"/>
      <c r="CFA258" s="433"/>
      <c r="CFB258" s="433"/>
      <c r="CFC258" s="433"/>
      <c r="CFD258" s="433"/>
      <c r="CFE258" s="433"/>
      <c r="CFF258" s="433"/>
      <c r="CFG258" s="433"/>
      <c r="CFH258" s="433"/>
      <c r="CFI258" s="433"/>
      <c r="CFJ258" s="433"/>
      <c r="CFK258" s="433"/>
      <c r="CFL258" s="433"/>
      <c r="CFM258" s="433"/>
      <c r="CFN258" s="433"/>
      <c r="CFO258" s="433"/>
      <c r="CFP258" s="433"/>
      <c r="CFQ258" s="433"/>
      <c r="CFR258" s="433"/>
      <c r="CFS258" s="433"/>
      <c r="CFT258" s="433"/>
      <c r="CFU258" s="433"/>
      <c r="CFV258" s="433"/>
      <c r="CFW258" s="433"/>
      <c r="CFX258" s="433"/>
      <c r="CFY258" s="433"/>
      <c r="CFZ258" s="433"/>
      <c r="CGA258" s="433"/>
      <c r="CGB258" s="433"/>
      <c r="CGC258" s="433"/>
      <c r="CGD258" s="433"/>
      <c r="CGE258" s="433"/>
      <c r="CGF258" s="433"/>
      <c r="CGG258" s="433"/>
      <c r="CGH258" s="433"/>
      <c r="CGI258" s="433"/>
      <c r="CGJ258" s="433"/>
      <c r="CGK258" s="433"/>
      <c r="CGL258" s="433"/>
      <c r="CGM258" s="433"/>
      <c r="CGN258" s="433"/>
      <c r="CGO258" s="433"/>
      <c r="CGP258" s="433"/>
      <c r="CGQ258" s="433"/>
      <c r="CGR258" s="433"/>
      <c r="CGS258" s="433"/>
      <c r="CGT258" s="433"/>
      <c r="CGU258" s="433"/>
      <c r="CGV258" s="433"/>
      <c r="CGW258" s="433"/>
      <c r="CGX258" s="433"/>
      <c r="CGY258" s="433"/>
      <c r="CGZ258" s="433"/>
      <c r="CHA258" s="433"/>
      <c r="CHB258" s="433"/>
      <c r="CHC258" s="433"/>
      <c r="CHD258" s="433"/>
      <c r="CHE258" s="433"/>
      <c r="CHF258" s="433"/>
      <c r="CHG258" s="433"/>
      <c r="CHH258" s="433"/>
      <c r="CHI258" s="433"/>
      <c r="CHJ258" s="433"/>
      <c r="CHK258" s="433"/>
      <c r="CHL258" s="433"/>
      <c r="CHM258" s="433"/>
      <c r="CHN258" s="433"/>
      <c r="CHO258" s="433"/>
      <c r="CHP258" s="433"/>
      <c r="CHQ258" s="433"/>
      <c r="CHR258" s="433"/>
      <c r="CHS258" s="433"/>
      <c r="CHT258" s="433"/>
      <c r="CHU258" s="433"/>
      <c r="CHV258" s="433"/>
      <c r="CHW258" s="433"/>
      <c r="CHX258" s="433"/>
      <c r="CHY258" s="433"/>
      <c r="CHZ258" s="433"/>
      <c r="CIA258" s="433"/>
      <c r="CIB258" s="433"/>
      <c r="CIC258" s="433"/>
      <c r="CID258" s="433"/>
      <c r="CIE258" s="433"/>
      <c r="CIF258" s="433"/>
      <c r="CIG258" s="433"/>
      <c r="CIH258" s="433"/>
      <c r="CII258" s="433"/>
      <c r="CIJ258" s="433"/>
      <c r="CIK258" s="433"/>
      <c r="CIL258" s="433"/>
      <c r="CIM258" s="433"/>
      <c r="CIN258" s="433"/>
      <c r="CIO258" s="433"/>
      <c r="CIP258" s="433"/>
      <c r="CIQ258" s="433"/>
      <c r="CIR258" s="433"/>
      <c r="CIS258" s="433"/>
      <c r="CIT258" s="433"/>
      <c r="CIU258" s="433"/>
      <c r="CIV258" s="433"/>
      <c r="CIW258" s="433"/>
      <c r="CIX258" s="433"/>
      <c r="CIY258" s="433"/>
      <c r="CIZ258" s="433"/>
      <c r="CJA258" s="433"/>
      <c r="CJB258" s="433"/>
      <c r="CJC258" s="433"/>
      <c r="CJD258" s="433"/>
      <c r="CJE258" s="433"/>
      <c r="CJF258" s="433"/>
      <c r="CJG258" s="433"/>
      <c r="CJH258" s="433"/>
      <c r="CJI258" s="433"/>
      <c r="CJJ258" s="433"/>
      <c r="CJK258" s="433"/>
      <c r="CJL258" s="433"/>
      <c r="CJM258" s="433"/>
      <c r="CJN258" s="433"/>
      <c r="CJO258" s="433"/>
      <c r="CJP258" s="433"/>
      <c r="CJQ258" s="433"/>
      <c r="CJR258" s="433"/>
      <c r="CJS258" s="433"/>
      <c r="CJT258" s="433"/>
      <c r="CJU258" s="433"/>
      <c r="CJV258" s="433"/>
      <c r="CJW258" s="433"/>
      <c r="CJX258" s="433"/>
      <c r="CJY258" s="433"/>
      <c r="CJZ258" s="433"/>
      <c r="CKA258" s="433"/>
      <c r="CKB258" s="433"/>
      <c r="CKC258" s="433"/>
      <c r="CKD258" s="433"/>
      <c r="CKE258" s="433"/>
      <c r="CKF258" s="433"/>
      <c r="CKG258" s="433"/>
      <c r="CKH258" s="433"/>
      <c r="CKI258" s="433"/>
      <c r="CKJ258" s="433"/>
      <c r="CKK258" s="433"/>
      <c r="CKL258" s="433"/>
      <c r="CKM258" s="433"/>
      <c r="CKN258" s="433"/>
      <c r="CKO258" s="433"/>
      <c r="CKP258" s="433"/>
      <c r="CKQ258" s="433"/>
      <c r="CKR258" s="433"/>
      <c r="CKS258" s="433"/>
      <c r="CKT258" s="433"/>
      <c r="CKU258" s="433"/>
      <c r="CKV258" s="433"/>
      <c r="CKW258" s="433"/>
      <c r="CKX258" s="433"/>
      <c r="CKY258" s="433"/>
      <c r="CKZ258" s="433"/>
      <c r="CLA258" s="433"/>
      <c r="CLB258" s="433"/>
      <c r="CLC258" s="433"/>
      <c r="CLD258" s="433"/>
      <c r="CLE258" s="433"/>
      <c r="CLF258" s="433"/>
      <c r="CLG258" s="433"/>
      <c r="CLH258" s="433"/>
      <c r="CLI258" s="433"/>
      <c r="CLJ258" s="433"/>
      <c r="CLK258" s="433"/>
    </row>
    <row r="259" spans="1:2351" s="1" customFormat="1" ht="17.25" thickBot="1">
      <c r="A259" s="523"/>
      <c r="B259" s="524" t="s">
        <v>5</v>
      </c>
      <c r="C259" s="525"/>
      <c r="D259" s="521" t="s">
        <v>11</v>
      </c>
      <c r="E259" s="526"/>
      <c r="F259" s="527"/>
      <c r="G259" s="134"/>
      <c r="H259" s="134"/>
      <c r="I259" s="1169"/>
      <c r="J259" s="659"/>
      <c r="K259" s="135"/>
      <c r="L259" s="134"/>
      <c r="M259" s="134"/>
      <c r="N259" s="134"/>
      <c r="O259" s="134"/>
      <c r="P259" s="136"/>
      <c r="Q259" s="135"/>
      <c r="R259" s="134"/>
      <c r="S259" s="134"/>
      <c r="T259" s="134"/>
      <c r="U259" s="136"/>
      <c r="V259" s="134"/>
      <c r="W259" s="135"/>
      <c r="X259" s="134"/>
      <c r="Y259" s="134"/>
      <c r="Z259" s="134"/>
      <c r="AA259" s="134"/>
      <c r="AB259" s="134"/>
      <c r="AC259" s="134"/>
      <c r="AD259" s="134"/>
      <c r="AE259" s="134"/>
      <c r="AF259" s="134"/>
      <c r="AG259" s="134"/>
      <c r="AH259" s="134"/>
      <c r="AI259" s="134"/>
      <c r="AJ259" s="134"/>
      <c r="AK259" s="134"/>
      <c r="AL259" s="134"/>
      <c r="AM259" s="134"/>
      <c r="AN259" s="134"/>
      <c r="AO259" s="134"/>
      <c r="AP259" s="134"/>
      <c r="AQ259" s="134"/>
      <c r="AR259" s="134"/>
      <c r="AS259" s="134"/>
      <c r="AT259" s="134"/>
      <c r="AU259" s="134"/>
      <c r="AV259" s="135"/>
      <c r="AW259" s="134"/>
      <c r="AX259" s="136"/>
      <c r="AY259" s="135"/>
      <c r="AZ259" s="134"/>
      <c r="BA259" s="134"/>
      <c r="BB259" s="134"/>
      <c r="BC259" s="134"/>
      <c r="BD259" s="136"/>
      <c r="BE259" s="128"/>
      <c r="BF259" s="440"/>
      <c r="BG259" s="440"/>
      <c r="BH259" s="440"/>
      <c r="BI259" s="440"/>
      <c r="BJ259" s="489"/>
      <c r="BK259" s="510"/>
      <c r="BL259" s="433"/>
      <c r="BM259" s="433"/>
      <c r="BN259" s="433"/>
      <c r="BO259" s="433"/>
      <c r="BP259" s="433"/>
      <c r="BQ259" s="433"/>
      <c r="BR259" s="433"/>
      <c r="BS259" s="433"/>
      <c r="BT259" s="433"/>
      <c r="BU259" s="433"/>
      <c r="BV259" s="433"/>
      <c r="BW259" s="433"/>
      <c r="BX259" s="433"/>
      <c r="BY259" s="433"/>
      <c r="BZ259" s="433"/>
      <c r="CA259" s="433"/>
      <c r="CB259" s="571"/>
      <c r="CC259" s="571"/>
      <c r="CD259" s="571"/>
      <c r="CE259" s="571"/>
      <c r="CF259" s="571"/>
      <c r="CG259" s="571"/>
      <c r="CH259" s="571"/>
      <c r="CI259" s="571"/>
      <c r="CJ259" s="571"/>
      <c r="CK259" s="571"/>
      <c r="CL259" s="571"/>
      <c r="CM259" s="571"/>
      <c r="CN259" s="571"/>
      <c r="CO259" s="571"/>
      <c r="CP259" s="571"/>
      <c r="CQ259" s="571"/>
      <c r="CR259" s="571"/>
      <c r="CS259" s="571"/>
      <c r="CT259" s="571"/>
      <c r="CU259" s="571"/>
      <c r="CV259" s="571"/>
      <c r="CW259" s="571"/>
      <c r="CX259" s="571"/>
      <c r="CY259" s="571"/>
      <c r="CZ259" s="571"/>
      <c r="DA259" s="571"/>
      <c r="DB259" s="571"/>
      <c r="DC259" s="571"/>
      <c r="DD259" s="571"/>
      <c r="DE259" s="571"/>
      <c r="DF259" s="571"/>
      <c r="DG259" s="571"/>
      <c r="DH259" s="571"/>
      <c r="DI259" s="571"/>
      <c r="DJ259" s="571"/>
      <c r="DK259" s="571"/>
      <c r="DL259" s="571"/>
      <c r="DM259" s="571"/>
      <c r="DN259" s="571"/>
      <c r="DO259" s="571"/>
      <c r="DP259" s="571"/>
      <c r="DQ259" s="571"/>
      <c r="DR259" s="571"/>
      <c r="DS259" s="571"/>
      <c r="DT259" s="571"/>
      <c r="DU259" s="571"/>
      <c r="DV259" s="571"/>
      <c r="DW259" s="571"/>
      <c r="DX259" s="571"/>
      <c r="DY259" s="571"/>
      <c r="DZ259" s="433"/>
      <c r="EA259" s="433"/>
      <c r="EB259" s="433"/>
      <c r="EC259" s="433"/>
      <c r="ED259" s="433"/>
      <c r="EE259" s="433"/>
      <c r="EF259" s="433"/>
      <c r="EG259" s="433"/>
      <c r="EH259" s="433"/>
      <c r="EI259" s="433"/>
      <c r="EJ259" s="433"/>
      <c r="EK259" s="433"/>
      <c r="EL259" s="433"/>
      <c r="EM259" s="433"/>
      <c r="EN259" s="433"/>
      <c r="EO259" s="433"/>
      <c r="EP259" s="433"/>
      <c r="EQ259" s="433"/>
      <c r="ER259" s="433"/>
      <c r="ES259" s="433"/>
      <c r="ET259" s="433"/>
      <c r="EU259" s="433"/>
      <c r="EV259" s="433"/>
      <c r="EW259" s="433"/>
      <c r="EX259" s="433"/>
      <c r="EY259" s="433"/>
      <c r="EZ259" s="433"/>
      <c r="FA259" s="433"/>
      <c r="FB259" s="433"/>
      <c r="FC259" s="433"/>
      <c r="FD259" s="433"/>
      <c r="FE259" s="433"/>
      <c r="FF259" s="433"/>
      <c r="FG259" s="433"/>
      <c r="FH259" s="433"/>
      <c r="FI259" s="433"/>
      <c r="FJ259" s="433"/>
      <c r="FK259" s="433"/>
      <c r="FL259" s="433"/>
      <c r="FM259" s="433"/>
      <c r="FN259" s="433"/>
      <c r="FO259" s="433"/>
      <c r="FP259" s="433"/>
      <c r="FQ259" s="433"/>
      <c r="FR259" s="433"/>
      <c r="FS259" s="433"/>
      <c r="FT259" s="433"/>
      <c r="FU259" s="433"/>
      <c r="FV259" s="433"/>
      <c r="FW259" s="433"/>
      <c r="FX259" s="433"/>
      <c r="FY259" s="433"/>
      <c r="FZ259" s="433"/>
      <c r="GA259" s="433"/>
      <c r="GB259" s="433"/>
      <c r="GC259" s="433"/>
      <c r="GD259" s="433"/>
      <c r="GE259" s="433"/>
      <c r="GF259" s="433"/>
      <c r="GG259" s="433"/>
      <c r="GH259" s="433"/>
      <c r="GI259" s="433"/>
      <c r="GJ259" s="433"/>
      <c r="GK259" s="433"/>
      <c r="GL259" s="433"/>
      <c r="GM259" s="433"/>
      <c r="GN259" s="433"/>
      <c r="GO259" s="433"/>
      <c r="GP259" s="433"/>
      <c r="GQ259" s="433"/>
      <c r="GR259" s="433"/>
      <c r="GS259" s="433"/>
      <c r="GT259" s="433"/>
      <c r="GU259" s="433"/>
      <c r="GV259" s="433"/>
      <c r="GW259" s="433"/>
      <c r="GX259" s="433"/>
      <c r="GY259" s="433"/>
      <c r="GZ259" s="433"/>
      <c r="HA259" s="433"/>
      <c r="HB259" s="433"/>
      <c r="HC259" s="433"/>
      <c r="HD259" s="433"/>
      <c r="HE259" s="433"/>
      <c r="HF259" s="433"/>
      <c r="HG259" s="433"/>
      <c r="HH259" s="433"/>
      <c r="HI259" s="433"/>
      <c r="HJ259" s="433"/>
      <c r="HK259" s="433"/>
      <c r="HL259" s="433"/>
      <c r="HM259" s="433"/>
      <c r="HN259" s="433"/>
      <c r="HO259" s="433"/>
      <c r="HP259" s="433"/>
      <c r="HQ259" s="433"/>
      <c r="HR259" s="433"/>
      <c r="HS259" s="433"/>
      <c r="HT259" s="433"/>
      <c r="HU259" s="433"/>
      <c r="HV259" s="433"/>
      <c r="HW259" s="433"/>
      <c r="HX259" s="433"/>
      <c r="HY259" s="433"/>
      <c r="HZ259" s="433"/>
      <c r="IA259" s="433"/>
      <c r="IB259" s="433"/>
      <c r="IC259" s="433"/>
      <c r="ID259" s="433"/>
      <c r="IE259" s="433"/>
      <c r="IF259" s="433"/>
      <c r="IG259" s="433"/>
      <c r="IH259" s="433"/>
      <c r="II259" s="433"/>
      <c r="IJ259" s="433"/>
      <c r="IK259" s="433"/>
      <c r="IL259" s="433"/>
      <c r="IM259" s="433"/>
      <c r="IN259" s="433"/>
      <c r="IO259" s="433"/>
      <c r="IP259" s="433"/>
      <c r="IQ259" s="433"/>
      <c r="IR259" s="433"/>
      <c r="IS259" s="433"/>
      <c r="IT259" s="433"/>
      <c r="IU259" s="433"/>
      <c r="IV259" s="433"/>
      <c r="IW259" s="433"/>
      <c r="IX259" s="433"/>
      <c r="IY259" s="433"/>
      <c r="IZ259" s="433"/>
      <c r="JA259" s="433"/>
      <c r="JB259" s="433"/>
      <c r="JC259" s="433"/>
      <c r="JD259" s="433"/>
      <c r="JE259" s="433"/>
      <c r="JF259" s="433"/>
      <c r="JG259" s="433"/>
      <c r="JH259" s="433"/>
      <c r="JI259" s="433"/>
      <c r="JJ259" s="433"/>
      <c r="JK259" s="433"/>
      <c r="JL259" s="433"/>
      <c r="JM259" s="433"/>
      <c r="JN259" s="433"/>
      <c r="JO259" s="433"/>
      <c r="JP259" s="433"/>
      <c r="JQ259" s="433"/>
      <c r="JR259" s="433"/>
      <c r="JS259" s="433"/>
      <c r="JT259" s="433"/>
      <c r="JU259" s="433"/>
      <c r="JV259" s="433"/>
      <c r="JW259" s="433"/>
      <c r="JX259" s="433"/>
      <c r="JY259" s="433"/>
      <c r="JZ259" s="433"/>
      <c r="KA259" s="433"/>
      <c r="KB259" s="433"/>
      <c r="KC259" s="433"/>
      <c r="KD259" s="433"/>
      <c r="KE259" s="433"/>
      <c r="KF259" s="433"/>
      <c r="KG259" s="433"/>
      <c r="KH259" s="433"/>
      <c r="KI259" s="433"/>
      <c r="KJ259" s="433"/>
      <c r="KK259" s="433"/>
      <c r="KL259" s="433"/>
      <c r="KM259" s="433"/>
      <c r="KN259" s="433"/>
      <c r="KO259" s="433"/>
      <c r="KP259" s="433"/>
      <c r="KQ259" s="433"/>
      <c r="KR259" s="433"/>
      <c r="KS259" s="433"/>
      <c r="KT259" s="433"/>
      <c r="KU259" s="433"/>
      <c r="KV259" s="433"/>
      <c r="KW259" s="433"/>
      <c r="KX259" s="433"/>
      <c r="KY259" s="433"/>
      <c r="KZ259" s="433"/>
      <c r="LA259" s="433"/>
      <c r="LB259" s="433"/>
      <c r="LC259" s="433"/>
      <c r="LD259" s="433"/>
      <c r="LE259" s="433"/>
      <c r="LF259" s="433"/>
      <c r="LG259" s="433"/>
      <c r="LH259" s="433"/>
      <c r="LI259" s="433"/>
      <c r="LJ259" s="433"/>
      <c r="LK259" s="433"/>
      <c r="LL259" s="433"/>
      <c r="LM259" s="433"/>
      <c r="LN259" s="433"/>
      <c r="LO259" s="433"/>
      <c r="LP259" s="433"/>
      <c r="LQ259" s="433"/>
      <c r="LR259" s="433"/>
      <c r="LS259" s="433"/>
      <c r="LT259" s="433"/>
      <c r="LU259" s="433"/>
      <c r="LV259" s="433"/>
      <c r="LW259" s="433"/>
      <c r="LX259" s="433"/>
      <c r="LY259" s="433"/>
      <c r="LZ259" s="433"/>
      <c r="MA259" s="433"/>
      <c r="MB259" s="433"/>
      <c r="MC259" s="433"/>
      <c r="MD259" s="433"/>
      <c r="ME259" s="433"/>
      <c r="MF259" s="433"/>
      <c r="MG259" s="433"/>
      <c r="MH259" s="433"/>
      <c r="MI259" s="433"/>
      <c r="MJ259" s="433"/>
      <c r="MK259" s="433"/>
      <c r="ML259" s="433"/>
      <c r="MM259" s="433"/>
      <c r="MN259" s="433"/>
      <c r="MO259" s="433"/>
      <c r="MP259" s="433"/>
      <c r="MQ259" s="433"/>
      <c r="MR259" s="433"/>
      <c r="MS259" s="433"/>
      <c r="MT259" s="433"/>
      <c r="MU259" s="433"/>
      <c r="MV259" s="433"/>
      <c r="MW259" s="433"/>
      <c r="MX259" s="433"/>
      <c r="MY259" s="433"/>
      <c r="MZ259" s="433"/>
      <c r="NA259" s="433"/>
      <c r="NB259" s="433"/>
      <c r="NC259" s="433"/>
      <c r="ND259" s="433"/>
      <c r="NE259" s="433"/>
      <c r="NF259" s="433"/>
      <c r="NG259" s="433"/>
      <c r="NH259" s="433"/>
      <c r="NI259" s="433"/>
      <c r="NJ259" s="433"/>
      <c r="NK259" s="433"/>
      <c r="NL259" s="433"/>
      <c r="NM259" s="433"/>
      <c r="NN259" s="433"/>
      <c r="NO259" s="433"/>
      <c r="NP259" s="433"/>
      <c r="NQ259" s="433"/>
      <c r="NR259" s="433"/>
      <c r="NS259" s="433"/>
      <c r="NT259" s="433"/>
      <c r="NU259" s="433"/>
      <c r="NV259" s="433"/>
      <c r="NW259" s="433"/>
      <c r="NX259" s="433"/>
      <c r="NY259" s="433"/>
      <c r="NZ259" s="433"/>
      <c r="OA259" s="433"/>
      <c r="OB259" s="433"/>
      <c r="OC259" s="433"/>
      <c r="OD259" s="433"/>
      <c r="OE259" s="433"/>
      <c r="OF259" s="433"/>
      <c r="OG259" s="433"/>
      <c r="OH259" s="433"/>
      <c r="OI259" s="433"/>
      <c r="OJ259" s="433"/>
      <c r="OK259" s="433"/>
      <c r="OL259" s="433"/>
      <c r="OM259" s="433"/>
      <c r="ON259" s="433"/>
      <c r="OO259" s="433"/>
      <c r="OP259" s="433"/>
      <c r="OQ259" s="433"/>
      <c r="OR259" s="433"/>
      <c r="OS259" s="433"/>
      <c r="OT259" s="433"/>
      <c r="OU259" s="433"/>
      <c r="OV259" s="433"/>
      <c r="OW259" s="433"/>
      <c r="OX259" s="433"/>
      <c r="OY259" s="433"/>
      <c r="OZ259" s="433"/>
      <c r="PA259" s="433"/>
      <c r="PB259" s="433"/>
      <c r="PC259" s="433"/>
      <c r="PD259" s="433"/>
      <c r="PE259" s="433"/>
      <c r="PF259" s="433"/>
      <c r="PG259" s="433"/>
      <c r="PH259" s="433"/>
      <c r="PI259" s="433"/>
      <c r="PJ259" s="433"/>
      <c r="PK259" s="433"/>
      <c r="PL259" s="433"/>
      <c r="PM259" s="433"/>
      <c r="PN259" s="433"/>
      <c r="PO259" s="433"/>
      <c r="PP259" s="433"/>
      <c r="PQ259" s="433"/>
      <c r="PR259" s="433"/>
      <c r="PS259" s="433"/>
      <c r="PT259" s="433"/>
      <c r="PU259" s="433"/>
      <c r="PV259" s="433"/>
      <c r="PW259" s="433"/>
      <c r="PX259" s="433"/>
      <c r="PY259" s="433"/>
      <c r="PZ259" s="433"/>
      <c r="QA259" s="433"/>
      <c r="QB259" s="433"/>
      <c r="QC259" s="433"/>
      <c r="QD259" s="433"/>
      <c r="QE259" s="433"/>
      <c r="QF259" s="433"/>
      <c r="QG259" s="433"/>
      <c r="QH259" s="433"/>
      <c r="QI259" s="433"/>
      <c r="QJ259" s="433"/>
      <c r="QK259" s="433"/>
      <c r="QL259" s="433"/>
      <c r="QM259" s="433"/>
      <c r="QN259" s="433"/>
      <c r="QO259" s="433"/>
      <c r="QP259" s="433"/>
      <c r="QQ259" s="433"/>
      <c r="QR259" s="433"/>
      <c r="QS259" s="433"/>
      <c r="QT259" s="433"/>
      <c r="QU259" s="433"/>
      <c r="QV259" s="433"/>
      <c r="QW259" s="433"/>
      <c r="QX259" s="433"/>
      <c r="QY259" s="433"/>
      <c r="QZ259" s="433"/>
      <c r="RA259" s="433"/>
      <c r="RB259" s="433"/>
      <c r="RC259" s="433"/>
      <c r="RD259" s="433"/>
      <c r="RE259" s="433"/>
      <c r="RF259" s="433"/>
      <c r="RG259" s="433"/>
      <c r="RH259" s="433"/>
      <c r="RI259" s="433"/>
      <c r="RJ259" s="433"/>
      <c r="RK259" s="433"/>
      <c r="RL259" s="433"/>
      <c r="RM259" s="433"/>
      <c r="RN259" s="433"/>
      <c r="RO259" s="433"/>
      <c r="RP259" s="433"/>
      <c r="RQ259" s="433"/>
      <c r="RR259" s="433"/>
      <c r="RS259" s="433"/>
      <c r="RT259" s="433"/>
      <c r="RU259" s="433"/>
      <c r="RV259" s="433"/>
      <c r="RW259" s="433"/>
      <c r="RX259" s="433"/>
      <c r="RY259" s="433"/>
      <c r="RZ259" s="433"/>
      <c r="SA259" s="433"/>
      <c r="SB259" s="433"/>
      <c r="SC259" s="433"/>
      <c r="SD259" s="433"/>
      <c r="SE259" s="433"/>
      <c r="SF259" s="433"/>
      <c r="SG259" s="433"/>
      <c r="SH259" s="433"/>
      <c r="SI259" s="433"/>
      <c r="SJ259" s="433"/>
      <c r="SK259" s="433"/>
      <c r="SL259" s="433"/>
      <c r="SM259" s="433"/>
      <c r="SN259" s="433"/>
      <c r="SO259" s="433"/>
      <c r="SP259" s="433"/>
      <c r="SQ259" s="433"/>
      <c r="SR259" s="433"/>
      <c r="SS259" s="433"/>
      <c r="ST259" s="433"/>
      <c r="SU259" s="433"/>
      <c r="SV259" s="433"/>
      <c r="SW259" s="433"/>
      <c r="SX259" s="433"/>
      <c r="SY259" s="433"/>
      <c r="SZ259" s="433"/>
      <c r="TA259" s="433"/>
      <c r="TB259" s="433"/>
      <c r="TC259" s="433"/>
      <c r="TD259" s="433"/>
      <c r="TE259" s="433"/>
      <c r="TF259" s="433"/>
      <c r="TG259" s="433"/>
      <c r="TH259" s="433"/>
      <c r="TI259" s="433"/>
      <c r="TJ259" s="433"/>
      <c r="TK259" s="433"/>
      <c r="TL259" s="433"/>
      <c r="TM259" s="433"/>
      <c r="TN259" s="433"/>
      <c r="TO259" s="433"/>
      <c r="TP259" s="433"/>
      <c r="TQ259" s="433"/>
      <c r="TR259" s="433"/>
      <c r="TS259" s="433"/>
      <c r="TT259" s="433"/>
      <c r="TU259" s="433"/>
      <c r="TV259" s="433"/>
      <c r="TW259" s="433"/>
      <c r="TX259" s="433"/>
      <c r="TY259" s="433"/>
      <c r="TZ259" s="433"/>
      <c r="UA259" s="433"/>
      <c r="UB259" s="433"/>
      <c r="UC259" s="433"/>
      <c r="UD259" s="433"/>
      <c r="UE259" s="433"/>
      <c r="UF259" s="433"/>
      <c r="UG259" s="433"/>
      <c r="UH259" s="433"/>
      <c r="UI259" s="433"/>
      <c r="UJ259" s="433"/>
      <c r="UK259" s="433"/>
      <c r="UL259" s="433"/>
      <c r="UM259" s="433"/>
      <c r="UN259" s="433"/>
      <c r="UO259" s="433"/>
      <c r="UP259" s="433"/>
      <c r="UQ259" s="433"/>
      <c r="UR259" s="433"/>
      <c r="US259" s="433"/>
      <c r="UT259" s="433"/>
      <c r="UU259" s="433"/>
      <c r="UV259" s="433"/>
      <c r="UW259" s="433"/>
      <c r="UX259" s="433"/>
      <c r="UY259" s="433"/>
      <c r="UZ259" s="433"/>
      <c r="VA259" s="433"/>
      <c r="VB259" s="433"/>
      <c r="VC259" s="433"/>
      <c r="VD259" s="433"/>
      <c r="VE259" s="433"/>
      <c r="VF259" s="433"/>
      <c r="VG259" s="433"/>
      <c r="VH259" s="433"/>
      <c r="VI259" s="433"/>
      <c r="VJ259" s="433"/>
      <c r="VK259" s="433"/>
      <c r="VL259" s="433"/>
      <c r="VM259" s="433"/>
      <c r="VN259" s="433"/>
      <c r="VO259" s="433"/>
      <c r="VP259" s="433"/>
      <c r="VQ259" s="433"/>
      <c r="VR259" s="433"/>
      <c r="VS259" s="433"/>
      <c r="VT259" s="433"/>
      <c r="VU259" s="433"/>
      <c r="VV259" s="433"/>
      <c r="VW259" s="433"/>
      <c r="VX259" s="433"/>
      <c r="VY259" s="433"/>
      <c r="VZ259" s="433"/>
      <c r="WA259" s="433"/>
      <c r="WB259" s="433"/>
      <c r="WC259" s="433"/>
      <c r="WD259" s="433"/>
      <c r="WE259" s="433"/>
      <c r="WF259" s="433"/>
      <c r="WG259" s="433"/>
      <c r="WH259" s="433"/>
      <c r="WI259" s="433"/>
      <c r="WJ259" s="433"/>
      <c r="WK259" s="433"/>
      <c r="WL259" s="433"/>
      <c r="WM259" s="433"/>
      <c r="WN259" s="433"/>
      <c r="WO259" s="433"/>
      <c r="WP259" s="433"/>
      <c r="WQ259" s="433"/>
      <c r="WR259" s="433"/>
      <c r="WS259" s="433"/>
      <c r="WT259" s="433"/>
      <c r="WU259" s="433"/>
      <c r="WV259" s="433"/>
      <c r="WW259" s="433"/>
      <c r="WX259" s="433"/>
      <c r="WY259" s="433"/>
      <c r="WZ259" s="433"/>
      <c r="XA259" s="433"/>
      <c r="XB259" s="433"/>
      <c r="XC259" s="433"/>
      <c r="XD259" s="433"/>
      <c r="XE259" s="433"/>
      <c r="XF259" s="433"/>
      <c r="XG259" s="433"/>
      <c r="XH259" s="433"/>
      <c r="XI259" s="433"/>
      <c r="XJ259" s="433"/>
      <c r="XK259" s="433"/>
      <c r="XL259" s="433"/>
      <c r="XM259" s="433"/>
      <c r="XN259" s="433"/>
      <c r="XO259" s="433"/>
      <c r="XP259" s="433"/>
      <c r="XQ259" s="433"/>
      <c r="XR259" s="433"/>
      <c r="XS259" s="433"/>
      <c r="XT259" s="433"/>
      <c r="XU259" s="433"/>
      <c r="XV259" s="433"/>
      <c r="XW259" s="433"/>
      <c r="XX259" s="433"/>
      <c r="XY259" s="433"/>
      <c r="XZ259" s="433"/>
      <c r="YA259" s="433"/>
      <c r="YB259" s="433"/>
      <c r="YC259" s="433"/>
      <c r="YD259" s="433"/>
      <c r="YE259" s="433"/>
      <c r="YF259" s="433"/>
      <c r="YG259" s="433"/>
      <c r="YH259" s="433"/>
      <c r="YI259" s="433"/>
      <c r="YJ259" s="433"/>
      <c r="YK259" s="433"/>
      <c r="YL259" s="433"/>
      <c r="YM259" s="433"/>
      <c r="YN259" s="433"/>
      <c r="YO259" s="433"/>
      <c r="YP259" s="433"/>
      <c r="YQ259" s="433"/>
      <c r="YR259" s="433"/>
      <c r="YS259" s="433"/>
      <c r="YT259" s="433"/>
      <c r="YU259" s="433"/>
      <c r="YV259" s="433"/>
      <c r="YW259" s="433"/>
      <c r="YX259" s="433"/>
      <c r="YY259" s="433"/>
      <c r="YZ259" s="433"/>
      <c r="ZA259" s="433"/>
      <c r="ZB259" s="433"/>
      <c r="ZC259" s="433"/>
      <c r="ZD259" s="433"/>
      <c r="ZE259" s="433"/>
      <c r="ZF259" s="433"/>
      <c r="ZG259" s="433"/>
      <c r="ZH259" s="433"/>
      <c r="ZI259" s="433"/>
      <c r="ZJ259" s="433"/>
      <c r="ZK259" s="433"/>
      <c r="ZL259" s="433"/>
      <c r="ZM259" s="433"/>
      <c r="ZN259" s="433"/>
      <c r="ZO259" s="433"/>
      <c r="ZP259" s="433"/>
      <c r="ZQ259" s="433"/>
      <c r="ZR259" s="433"/>
      <c r="ZS259" s="433"/>
      <c r="ZT259" s="433"/>
      <c r="ZU259" s="433"/>
      <c r="ZV259" s="433"/>
      <c r="ZW259" s="433"/>
      <c r="ZX259" s="433"/>
      <c r="ZY259" s="433"/>
      <c r="ZZ259" s="433"/>
      <c r="AAA259" s="433"/>
      <c r="AAB259" s="433"/>
      <c r="AAC259" s="433"/>
      <c r="AAD259" s="433"/>
      <c r="AAE259" s="433"/>
      <c r="AAF259" s="433"/>
      <c r="AAG259" s="433"/>
      <c r="AAH259" s="433"/>
      <c r="AAI259" s="433"/>
      <c r="AAJ259" s="433"/>
      <c r="AAK259" s="433"/>
      <c r="AAL259" s="433"/>
      <c r="AAM259" s="433"/>
      <c r="AAN259" s="433"/>
      <c r="AAO259" s="433"/>
      <c r="AAP259" s="433"/>
      <c r="AAQ259" s="433"/>
      <c r="AAR259" s="433"/>
      <c r="AAS259" s="433"/>
      <c r="AAT259" s="433"/>
      <c r="AAU259" s="433"/>
      <c r="AAV259" s="433"/>
      <c r="AAW259" s="433"/>
      <c r="AAX259" s="433"/>
      <c r="AAY259" s="433"/>
      <c r="AAZ259" s="433"/>
      <c r="ABA259" s="433"/>
      <c r="ABB259" s="433"/>
      <c r="ABC259" s="433"/>
      <c r="ABD259" s="433"/>
      <c r="ABE259" s="433"/>
      <c r="ABF259" s="433"/>
      <c r="ABG259" s="433"/>
      <c r="ABH259" s="433"/>
      <c r="ABI259" s="433"/>
      <c r="ABJ259" s="433"/>
      <c r="ABK259" s="433"/>
      <c r="ABL259" s="433"/>
      <c r="ABM259" s="433"/>
      <c r="ABN259" s="433"/>
      <c r="ABO259" s="433"/>
      <c r="ABP259" s="433"/>
      <c r="ABQ259" s="433"/>
      <c r="ABR259" s="433"/>
      <c r="ABS259" s="433"/>
      <c r="ABT259" s="433"/>
      <c r="ABU259" s="433"/>
      <c r="ABV259" s="433"/>
      <c r="ABW259" s="433"/>
      <c r="ABX259" s="433"/>
      <c r="ABY259" s="433"/>
      <c r="ABZ259" s="433"/>
      <c r="ACA259" s="433"/>
      <c r="ACB259" s="433"/>
      <c r="ACC259" s="433"/>
      <c r="ACD259" s="433"/>
      <c r="ACE259" s="433"/>
      <c r="ACF259" s="433"/>
      <c r="ACG259" s="433"/>
      <c r="ACH259" s="433"/>
      <c r="ACI259" s="433"/>
      <c r="ACJ259" s="433"/>
      <c r="ACK259" s="433"/>
      <c r="ACL259" s="433"/>
      <c r="ACM259" s="433"/>
      <c r="ACN259" s="433"/>
      <c r="ACO259" s="433"/>
      <c r="ACP259" s="433"/>
      <c r="ACQ259" s="433"/>
      <c r="ACR259" s="433"/>
      <c r="ACS259" s="433"/>
      <c r="ACT259" s="433"/>
      <c r="ACU259" s="433"/>
      <c r="ACV259" s="433"/>
      <c r="ACW259" s="433"/>
      <c r="ACX259" s="433"/>
      <c r="ACY259" s="433"/>
      <c r="ACZ259" s="433"/>
      <c r="ADA259" s="433"/>
      <c r="ADB259" s="433"/>
      <c r="ADC259" s="433"/>
      <c r="ADD259" s="433"/>
      <c r="ADE259" s="433"/>
      <c r="ADF259" s="433"/>
      <c r="ADG259" s="433"/>
      <c r="ADH259" s="433"/>
      <c r="ADI259" s="433"/>
      <c r="ADJ259" s="433"/>
      <c r="ADK259" s="433"/>
      <c r="ADL259" s="433"/>
      <c r="ADM259" s="433"/>
      <c r="ADN259" s="433"/>
      <c r="ADO259" s="433"/>
      <c r="ADP259" s="433"/>
      <c r="ADQ259" s="433"/>
      <c r="ADR259" s="433"/>
      <c r="ADS259" s="433"/>
      <c r="ADT259" s="433"/>
      <c r="ADU259" s="433"/>
      <c r="ADV259" s="433"/>
      <c r="ADW259" s="433"/>
      <c r="ADX259" s="433"/>
      <c r="ADY259" s="433"/>
      <c r="ADZ259" s="433"/>
      <c r="AEA259" s="433"/>
      <c r="AEB259" s="433"/>
      <c r="AEC259" s="433"/>
      <c r="AED259" s="433"/>
      <c r="AEE259" s="433"/>
      <c r="AEF259" s="433"/>
      <c r="AEG259" s="433"/>
      <c r="AEH259" s="433"/>
      <c r="AEI259" s="433"/>
      <c r="AEJ259" s="433"/>
      <c r="AEK259" s="433"/>
      <c r="AEL259" s="433"/>
      <c r="AEM259" s="433"/>
      <c r="AEN259" s="433"/>
      <c r="AEO259" s="433"/>
      <c r="AEP259" s="433"/>
      <c r="AEQ259" s="433"/>
      <c r="AER259" s="433"/>
      <c r="AES259" s="433"/>
      <c r="AET259" s="433"/>
      <c r="AEU259" s="433"/>
      <c r="AEV259" s="433"/>
      <c r="AEW259" s="433"/>
      <c r="AEX259" s="433"/>
      <c r="AEY259" s="433"/>
      <c r="AEZ259" s="433"/>
      <c r="AFA259" s="433"/>
      <c r="AFB259" s="433"/>
      <c r="AFC259" s="433"/>
      <c r="AFD259" s="433"/>
      <c r="AFE259" s="433"/>
      <c r="AFF259" s="433"/>
      <c r="AFG259" s="433"/>
      <c r="AFH259" s="433"/>
      <c r="AFI259" s="433"/>
      <c r="AFJ259" s="433"/>
      <c r="AFK259" s="433"/>
      <c r="AFL259" s="433"/>
      <c r="AFM259" s="433"/>
      <c r="AFN259" s="433"/>
      <c r="AFO259" s="433"/>
      <c r="AFP259" s="433"/>
      <c r="AFQ259" s="433"/>
      <c r="AFR259" s="433"/>
      <c r="AFS259" s="433"/>
      <c r="AFT259" s="433"/>
      <c r="AFU259" s="433"/>
      <c r="AFV259" s="433"/>
      <c r="AFW259" s="433"/>
      <c r="AFX259" s="433"/>
      <c r="AFY259" s="433"/>
      <c r="AFZ259" s="433"/>
      <c r="AGA259" s="433"/>
      <c r="AGB259" s="433"/>
      <c r="AGC259" s="433"/>
      <c r="AGD259" s="433"/>
      <c r="AGE259" s="433"/>
      <c r="AGF259" s="433"/>
      <c r="AGG259" s="433"/>
      <c r="AGH259" s="433"/>
      <c r="AGI259" s="433"/>
      <c r="AGJ259" s="433"/>
      <c r="AGK259" s="433"/>
      <c r="AGL259" s="433"/>
      <c r="AGM259" s="433"/>
      <c r="AGN259" s="433"/>
      <c r="AGO259" s="433"/>
      <c r="AGP259" s="433"/>
      <c r="AGQ259" s="433"/>
      <c r="AGR259" s="433"/>
      <c r="AGS259" s="433"/>
      <c r="AGT259" s="433"/>
      <c r="AGU259" s="433"/>
      <c r="AGV259" s="433"/>
      <c r="AGW259" s="433"/>
      <c r="AGX259" s="433"/>
      <c r="AGY259" s="433"/>
      <c r="AGZ259" s="433"/>
      <c r="AHA259" s="433"/>
      <c r="AHB259" s="433"/>
      <c r="AHC259" s="433"/>
      <c r="AHD259" s="433"/>
      <c r="AHE259" s="433"/>
      <c r="AHF259" s="433"/>
      <c r="AHG259" s="433"/>
      <c r="AHH259" s="433"/>
      <c r="AHI259" s="433"/>
      <c r="AHJ259" s="433"/>
      <c r="AHK259" s="433"/>
      <c r="AHL259" s="433"/>
      <c r="AHM259" s="433"/>
      <c r="AHN259" s="433"/>
      <c r="AHO259" s="433"/>
      <c r="AHP259" s="433"/>
      <c r="AHQ259" s="433"/>
      <c r="AHR259" s="433"/>
      <c r="AHS259" s="433"/>
      <c r="AHT259" s="433"/>
      <c r="AHU259" s="433"/>
      <c r="AHV259" s="433"/>
      <c r="AHW259" s="433"/>
      <c r="AHX259" s="433"/>
      <c r="AHY259" s="433"/>
      <c r="AHZ259" s="433"/>
      <c r="AIA259" s="433"/>
      <c r="AIB259" s="433"/>
      <c r="AIC259" s="433"/>
      <c r="AID259" s="433"/>
      <c r="AIE259" s="433"/>
      <c r="AIF259" s="433"/>
      <c r="AIG259" s="433"/>
      <c r="AIH259" s="433"/>
      <c r="AII259" s="433"/>
      <c r="AIJ259" s="433"/>
      <c r="AIK259" s="433"/>
      <c r="AIL259" s="433"/>
      <c r="AIM259" s="433"/>
      <c r="AIN259" s="433"/>
      <c r="AIO259" s="433"/>
      <c r="AIP259" s="433"/>
      <c r="AIQ259" s="433"/>
      <c r="AIR259" s="433"/>
      <c r="AIS259" s="433"/>
      <c r="AIT259" s="433"/>
      <c r="AIU259" s="433"/>
      <c r="AIV259" s="433"/>
      <c r="AIW259" s="433"/>
      <c r="AIX259" s="433"/>
      <c r="AIY259" s="433"/>
      <c r="AIZ259" s="433"/>
      <c r="AJA259" s="433"/>
      <c r="AJB259" s="433"/>
      <c r="AJC259" s="433"/>
      <c r="AJD259" s="433"/>
      <c r="AJE259" s="433"/>
      <c r="AJF259" s="433"/>
      <c r="AJG259" s="433"/>
      <c r="AJH259" s="433"/>
      <c r="AJI259" s="433"/>
      <c r="AJJ259" s="433"/>
      <c r="AJK259" s="433"/>
      <c r="AJL259" s="433"/>
      <c r="AJM259" s="433"/>
      <c r="AJN259" s="433"/>
      <c r="AJO259" s="433"/>
      <c r="AJP259" s="433"/>
      <c r="AJQ259" s="433"/>
      <c r="AJR259" s="433"/>
      <c r="AJS259" s="433"/>
      <c r="AJT259" s="433"/>
      <c r="AJU259" s="433"/>
      <c r="AJV259" s="433"/>
      <c r="AJW259" s="433"/>
      <c r="AJX259" s="433"/>
      <c r="AJY259" s="433"/>
      <c r="AJZ259" s="433"/>
      <c r="AKA259" s="433"/>
      <c r="AKB259" s="433"/>
      <c r="AKC259" s="433"/>
      <c r="AKD259" s="433"/>
      <c r="AKE259" s="433"/>
      <c r="AKF259" s="433"/>
      <c r="AKG259" s="433"/>
      <c r="AKH259" s="433"/>
      <c r="AKI259" s="433"/>
      <c r="AKJ259" s="433"/>
      <c r="AKK259" s="433"/>
      <c r="AKL259" s="433"/>
      <c r="AKM259" s="433"/>
      <c r="AKN259" s="433"/>
      <c r="AKO259" s="433"/>
      <c r="AKP259" s="433"/>
      <c r="AKQ259" s="433"/>
      <c r="AKR259" s="433"/>
      <c r="AKS259" s="433"/>
      <c r="AKT259" s="433"/>
      <c r="AKU259" s="433"/>
      <c r="AKV259" s="433"/>
      <c r="AKW259" s="433"/>
      <c r="AKX259" s="433"/>
      <c r="AKY259" s="433"/>
      <c r="AKZ259" s="433"/>
      <c r="ALA259" s="433"/>
      <c r="ALB259" s="433"/>
      <c r="ALC259" s="433"/>
      <c r="ALD259" s="433"/>
      <c r="ALE259" s="433"/>
      <c r="ALF259" s="433"/>
      <c r="ALG259" s="433"/>
      <c r="ALH259" s="433"/>
      <c r="ALI259" s="433"/>
      <c r="ALJ259" s="433"/>
      <c r="ALK259" s="433"/>
      <c r="ALL259" s="433"/>
      <c r="ALM259" s="433"/>
      <c r="ALN259" s="433"/>
      <c r="ALO259" s="433"/>
      <c r="ALP259" s="433"/>
      <c r="ALQ259" s="433"/>
      <c r="ALR259" s="433"/>
      <c r="ALS259" s="433"/>
      <c r="ALT259" s="433"/>
      <c r="ALU259" s="433"/>
      <c r="ALV259" s="433"/>
      <c r="ALW259" s="433"/>
      <c r="ALX259" s="433"/>
      <c r="ALY259" s="433"/>
      <c r="ALZ259" s="433"/>
      <c r="AMA259" s="433"/>
      <c r="AMB259" s="433"/>
      <c r="AMC259" s="433"/>
      <c r="AMD259" s="433"/>
      <c r="AME259" s="433"/>
      <c r="AMF259" s="433"/>
      <c r="AMG259" s="433"/>
      <c r="AMH259" s="433"/>
      <c r="AMI259" s="433"/>
      <c r="AMJ259" s="433"/>
      <c r="AMK259" s="433"/>
      <c r="AML259" s="433"/>
      <c r="AMM259" s="433"/>
      <c r="AMN259" s="433"/>
      <c r="AMO259" s="433"/>
      <c r="AMP259" s="433"/>
      <c r="AMQ259" s="433"/>
      <c r="AMR259" s="433"/>
      <c r="AMS259" s="433"/>
      <c r="AMT259" s="433"/>
      <c r="AMU259" s="433"/>
      <c r="AMV259" s="433"/>
      <c r="AMW259" s="433"/>
      <c r="AMX259" s="433"/>
      <c r="AMY259" s="433"/>
      <c r="AMZ259" s="433"/>
      <c r="ANA259" s="433"/>
      <c r="ANB259" s="433"/>
      <c r="ANC259" s="433"/>
      <c r="AND259" s="433"/>
      <c r="ANE259" s="433"/>
      <c r="ANF259" s="433"/>
      <c r="ANG259" s="433"/>
      <c r="ANH259" s="433"/>
      <c r="ANI259" s="433"/>
      <c r="ANJ259" s="433"/>
      <c r="ANK259" s="433"/>
      <c r="ANL259" s="433"/>
      <c r="ANM259" s="433"/>
      <c r="ANN259" s="433"/>
      <c r="ANO259" s="433"/>
      <c r="ANP259" s="433"/>
      <c r="ANQ259" s="433"/>
      <c r="ANR259" s="433"/>
      <c r="ANS259" s="433"/>
      <c r="ANT259" s="433"/>
      <c r="ANU259" s="433"/>
      <c r="ANV259" s="433"/>
      <c r="ANW259" s="433"/>
      <c r="ANX259" s="433"/>
      <c r="ANY259" s="433"/>
      <c r="ANZ259" s="433"/>
      <c r="AOA259" s="433"/>
      <c r="AOB259" s="433"/>
      <c r="AOC259" s="433"/>
      <c r="AOD259" s="433"/>
      <c r="AOE259" s="433"/>
      <c r="AOF259" s="433"/>
      <c r="AOG259" s="433"/>
      <c r="AOH259" s="433"/>
      <c r="AOI259" s="433"/>
      <c r="AOJ259" s="433"/>
      <c r="AOK259" s="433"/>
      <c r="AOL259" s="433"/>
      <c r="AOM259" s="433"/>
      <c r="AON259" s="433"/>
      <c r="AOO259" s="433"/>
      <c r="AOP259" s="433"/>
      <c r="AOQ259" s="433"/>
      <c r="AOR259" s="433"/>
      <c r="AOS259" s="433"/>
      <c r="AOT259" s="433"/>
      <c r="AOU259" s="433"/>
      <c r="AOV259" s="433"/>
      <c r="AOW259" s="433"/>
      <c r="AOX259" s="433"/>
      <c r="AOY259" s="433"/>
      <c r="AOZ259" s="433"/>
      <c r="APA259" s="433"/>
      <c r="APB259" s="433"/>
      <c r="APC259" s="433"/>
      <c r="APD259" s="433"/>
      <c r="APE259" s="433"/>
      <c r="APF259" s="433"/>
      <c r="APG259" s="433"/>
      <c r="APH259" s="433"/>
      <c r="API259" s="433"/>
      <c r="APJ259" s="433"/>
      <c r="APK259" s="433"/>
      <c r="APL259" s="433"/>
      <c r="APM259" s="433"/>
      <c r="APN259" s="433"/>
      <c r="APO259" s="433"/>
      <c r="APP259" s="433"/>
      <c r="APQ259" s="433"/>
      <c r="APR259" s="433"/>
      <c r="APS259" s="433"/>
      <c r="APT259" s="433"/>
      <c r="APU259" s="433"/>
      <c r="APV259" s="433"/>
      <c r="APW259" s="433"/>
      <c r="APX259" s="433"/>
      <c r="APY259" s="433"/>
      <c r="APZ259" s="433"/>
      <c r="AQA259" s="433"/>
      <c r="AQB259" s="433"/>
      <c r="AQC259" s="433"/>
      <c r="AQD259" s="433"/>
      <c r="AQE259" s="433"/>
      <c r="AQF259" s="433"/>
      <c r="AQG259" s="433"/>
      <c r="AQH259" s="433"/>
      <c r="AQI259" s="433"/>
      <c r="AQJ259" s="433"/>
      <c r="AQK259" s="433"/>
      <c r="AQL259" s="433"/>
      <c r="AQM259" s="433"/>
      <c r="AQN259" s="433"/>
      <c r="AQO259" s="433"/>
      <c r="AQP259" s="433"/>
      <c r="AQQ259" s="433"/>
      <c r="AQR259" s="433"/>
      <c r="AQS259" s="433"/>
      <c r="AQT259" s="433"/>
      <c r="AQU259" s="433"/>
      <c r="AQV259" s="433"/>
      <c r="AQW259" s="433"/>
      <c r="AQX259" s="433"/>
      <c r="AQY259" s="433"/>
      <c r="AQZ259" s="433"/>
      <c r="ARA259" s="433"/>
      <c r="ARB259" s="433"/>
      <c r="ARC259" s="433"/>
      <c r="ARD259" s="433"/>
      <c r="ARE259" s="433"/>
      <c r="ARF259" s="433"/>
      <c r="ARG259" s="433"/>
      <c r="ARH259" s="433"/>
      <c r="ARI259" s="433"/>
      <c r="ARJ259" s="433"/>
      <c r="ARK259" s="433"/>
      <c r="ARL259" s="433"/>
      <c r="ARM259" s="433"/>
      <c r="ARN259" s="433"/>
      <c r="ARO259" s="433"/>
      <c r="ARP259" s="433"/>
      <c r="ARQ259" s="433"/>
      <c r="ARR259" s="433"/>
      <c r="ARS259" s="433"/>
      <c r="ART259" s="433"/>
      <c r="ARU259" s="433"/>
      <c r="ARV259" s="433"/>
      <c r="ARW259" s="433"/>
      <c r="ARX259" s="433"/>
      <c r="ARY259" s="433"/>
      <c r="ARZ259" s="433"/>
      <c r="ASA259" s="433"/>
      <c r="ASB259" s="433"/>
      <c r="ASC259" s="433"/>
      <c r="ASD259" s="433"/>
      <c r="ASE259" s="433"/>
      <c r="ASF259" s="433"/>
      <c r="ASG259" s="433"/>
      <c r="ASH259" s="433"/>
      <c r="ASI259" s="433"/>
      <c r="ASJ259" s="433"/>
      <c r="ASK259" s="433"/>
      <c r="ASL259" s="433"/>
      <c r="ASM259" s="433"/>
      <c r="ASN259" s="433"/>
      <c r="ASO259" s="433"/>
      <c r="ASP259" s="433"/>
      <c r="ASQ259" s="433"/>
      <c r="ASR259" s="433"/>
      <c r="ASS259" s="433"/>
      <c r="AST259" s="433"/>
      <c r="ASU259" s="433"/>
      <c r="ASV259" s="433"/>
      <c r="ASW259" s="433"/>
      <c r="ASX259" s="433"/>
      <c r="ASY259" s="433"/>
      <c r="ASZ259" s="433"/>
      <c r="ATA259" s="433"/>
      <c r="ATB259" s="433"/>
      <c r="ATC259" s="433"/>
      <c r="ATD259" s="433"/>
      <c r="ATE259" s="433"/>
      <c r="ATF259" s="433"/>
      <c r="ATG259" s="433"/>
      <c r="ATH259" s="433"/>
      <c r="ATI259" s="433"/>
      <c r="ATJ259" s="433"/>
      <c r="ATK259" s="433"/>
      <c r="ATL259" s="433"/>
      <c r="ATM259" s="433"/>
      <c r="ATN259" s="433"/>
      <c r="ATO259" s="433"/>
      <c r="ATP259" s="433"/>
      <c r="ATQ259" s="433"/>
      <c r="ATR259" s="433"/>
      <c r="ATS259" s="433"/>
      <c r="ATT259" s="433"/>
      <c r="ATU259" s="433"/>
      <c r="ATV259" s="433"/>
      <c r="ATW259" s="433"/>
      <c r="ATX259" s="433"/>
      <c r="ATY259" s="433"/>
      <c r="ATZ259" s="433"/>
      <c r="AUA259" s="433"/>
      <c r="AUB259" s="433"/>
      <c r="AUC259" s="433"/>
      <c r="AUD259" s="433"/>
      <c r="AUE259" s="433"/>
      <c r="AUF259" s="433"/>
      <c r="AUG259" s="433"/>
      <c r="AUH259" s="433"/>
      <c r="AUI259" s="433"/>
      <c r="AUJ259" s="433"/>
      <c r="AUK259" s="433"/>
      <c r="AUL259" s="433"/>
      <c r="AUM259" s="433"/>
      <c r="AUN259" s="433"/>
      <c r="AUO259" s="433"/>
      <c r="AUP259" s="433"/>
      <c r="AUQ259" s="433"/>
      <c r="AUR259" s="433"/>
      <c r="AUS259" s="433"/>
      <c r="AUT259" s="433"/>
      <c r="AUU259" s="433"/>
      <c r="AUV259" s="433"/>
      <c r="AUW259" s="433"/>
      <c r="AUX259" s="433"/>
      <c r="AUY259" s="433"/>
      <c r="AUZ259" s="433"/>
      <c r="AVA259" s="433"/>
      <c r="AVB259" s="433"/>
      <c r="AVC259" s="433"/>
      <c r="AVD259" s="433"/>
      <c r="AVE259" s="433"/>
      <c r="AVF259" s="433"/>
      <c r="AVG259" s="433"/>
      <c r="AVH259" s="433"/>
      <c r="AVI259" s="433"/>
      <c r="AVJ259" s="433"/>
      <c r="AVK259" s="433"/>
      <c r="AVL259" s="433"/>
      <c r="AVM259" s="433"/>
      <c r="AVN259" s="433"/>
      <c r="AVO259" s="433"/>
      <c r="AVP259" s="433"/>
      <c r="AVQ259" s="433"/>
      <c r="AVR259" s="433"/>
      <c r="AVS259" s="433"/>
      <c r="AVT259" s="433"/>
      <c r="AVU259" s="433"/>
      <c r="AVV259" s="433"/>
      <c r="AVW259" s="433"/>
      <c r="AVX259" s="433"/>
      <c r="AVY259" s="433"/>
      <c r="AVZ259" s="433"/>
      <c r="AWA259" s="433"/>
      <c r="AWB259" s="433"/>
      <c r="AWC259" s="433"/>
      <c r="AWD259" s="433"/>
      <c r="AWE259" s="433"/>
      <c r="AWF259" s="433"/>
      <c r="AWG259" s="433"/>
      <c r="AWH259" s="433"/>
      <c r="AWI259" s="433"/>
      <c r="AWJ259" s="433"/>
      <c r="AWK259" s="433"/>
      <c r="AWL259" s="433"/>
      <c r="AWM259" s="433"/>
      <c r="AWN259" s="433"/>
      <c r="AWO259" s="433"/>
      <c r="AWP259" s="433"/>
      <c r="AWQ259" s="433"/>
      <c r="AWR259" s="433"/>
      <c r="AWS259" s="433"/>
      <c r="AWT259" s="433"/>
      <c r="AWU259" s="433"/>
      <c r="AWV259" s="433"/>
      <c r="AWW259" s="433"/>
      <c r="AWX259" s="433"/>
      <c r="AWY259" s="433"/>
      <c r="AWZ259" s="433"/>
      <c r="AXA259" s="433"/>
      <c r="AXB259" s="433"/>
      <c r="AXC259" s="433"/>
      <c r="AXD259" s="433"/>
      <c r="AXE259" s="433"/>
      <c r="AXF259" s="433"/>
      <c r="AXG259" s="433"/>
      <c r="AXH259" s="433"/>
      <c r="AXI259" s="433"/>
      <c r="AXJ259" s="433"/>
      <c r="AXK259" s="433"/>
      <c r="AXL259" s="433"/>
      <c r="AXM259" s="433"/>
      <c r="AXN259" s="433"/>
      <c r="AXO259" s="433"/>
      <c r="AXP259" s="433"/>
      <c r="AXQ259" s="433"/>
      <c r="AXR259" s="433"/>
      <c r="AXS259" s="433"/>
      <c r="AXT259" s="433"/>
      <c r="AXU259" s="433"/>
      <c r="AXV259" s="433"/>
      <c r="AXW259" s="433"/>
      <c r="AXX259" s="433"/>
      <c r="AXY259" s="433"/>
      <c r="AXZ259" s="433"/>
      <c r="AYA259" s="433"/>
      <c r="AYB259" s="433"/>
      <c r="AYC259" s="433"/>
      <c r="AYD259" s="433"/>
      <c r="AYE259" s="433"/>
      <c r="AYF259" s="433"/>
      <c r="AYG259" s="433"/>
      <c r="AYH259" s="433"/>
      <c r="AYI259" s="433"/>
      <c r="AYJ259" s="433"/>
      <c r="AYK259" s="433"/>
      <c r="AYL259" s="433"/>
      <c r="AYM259" s="433"/>
      <c r="AYN259" s="433"/>
      <c r="AYO259" s="433"/>
      <c r="AYP259" s="433"/>
      <c r="AYQ259" s="433"/>
      <c r="AYR259" s="433"/>
      <c r="AYS259" s="433"/>
      <c r="AYT259" s="433"/>
      <c r="AYU259" s="433"/>
      <c r="AYV259" s="433"/>
      <c r="AYW259" s="433"/>
      <c r="AYX259" s="433"/>
      <c r="AYY259" s="433"/>
      <c r="AYZ259" s="433"/>
      <c r="AZA259" s="433"/>
      <c r="AZB259" s="433"/>
      <c r="AZC259" s="433"/>
      <c r="AZD259" s="433"/>
      <c r="AZE259" s="433"/>
      <c r="AZF259" s="433"/>
      <c r="AZG259" s="433"/>
      <c r="AZH259" s="433"/>
      <c r="AZI259" s="433"/>
      <c r="AZJ259" s="433"/>
      <c r="AZK259" s="433"/>
      <c r="AZL259" s="433"/>
      <c r="AZM259" s="433"/>
      <c r="AZN259" s="433"/>
      <c r="AZO259" s="433"/>
      <c r="AZP259" s="433"/>
      <c r="AZQ259" s="433"/>
      <c r="AZR259" s="433"/>
      <c r="AZS259" s="433"/>
      <c r="AZT259" s="433"/>
      <c r="AZU259" s="433"/>
      <c r="AZV259" s="433"/>
      <c r="AZW259" s="433"/>
      <c r="AZX259" s="433"/>
      <c r="AZY259" s="433"/>
      <c r="AZZ259" s="433"/>
      <c r="BAA259" s="433"/>
      <c r="BAB259" s="433"/>
      <c r="BAC259" s="433"/>
      <c r="BAD259" s="433"/>
      <c r="BAE259" s="433"/>
      <c r="BAF259" s="433"/>
      <c r="BAG259" s="433"/>
      <c r="BAH259" s="433"/>
      <c r="BAI259" s="433"/>
      <c r="BAJ259" s="433"/>
      <c r="BAK259" s="433"/>
      <c r="BAL259" s="433"/>
      <c r="BAM259" s="433"/>
      <c r="BAN259" s="433"/>
      <c r="BAO259" s="433"/>
      <c r="BAP259" s="433"/>
      <c r="BAQ259" s="433"/>
      <c r="BAR259" s="433"/>
      <c r="BAS259" s="433"/>
      <c r="BAT259" s="433"/>
      <c r="BAU259" s="433"/>
      <c r="BAV259" s="433"/>
      <c r="BAW259" s="433"/>
      <c r="BAX259" s="433"/>
      <c r="BAY259" s="433"/>
      <c r="BAZ259" s="433"/>
      <c r="BBA259" s="433"/>
      <c r="BBB259" s="433"/>
      <c r="BBC259" s="433"/>
      <c r="BBD259" s="433"/>
      <c r="BBE259" s="433"/>
      <c r="BBF259" s="433"/>
      <c r="BBG259" s="433"/>
      <c r="BBH259" s="433"/>
      <c r="BBI259" s="433"/>
      <c r="BBJ259" s="433"/>
      <c r="BBK259" s="433"/>
      <c r="BBL259" s="433"/>
      <c r="BBM259" s="433"/>
      <c r="BBN259" s="433"/>
      <c r="BBO259" s="433"/>
      <c r="BBP259" s="433"/>
      <c r="BBQ259" s="433"/>
      <c r="BBR259" s="433"/>
      <c r="BBS259" s="433"/>
      <c r="BBT259" s="433"/>
      <c r="BBU259" s="433"/>
      <c r="BBV259" s="433"/>
      <c r="BBW259" s="433"/>
      <c r="BBX259" s="433"/>
      <c r="BBY259" s="433"/>
      <c r="BBZ259" s="433"/>
      <c r="BCA259" s="433"/>
      <c r="BCB259" s="433"/>
      <c r="BCC259" s="433"/>
      <c r="BCD259" s="433"/>
      <c r="BCE259" s="433"/>
      <c r="BCF259" s="433"/>
      <c r="BCG259" s="433"/>
      <c r="BCH259" s="433"/>
      <c r="BCI259" s="433"/>
      <c r="BCJ259" s="433"/>
      <c r="BCK259" s="433"/>
      <c r="BCL259" s="433"/>
      <c r="BCM259" s="433"/>
      <c r="BCN259" s="433"/>
      <c r="BCO259" s="433"/>
      <c r="BCP259" s="433"/>
      <c r="BCQ259" s="433"/>
      <c r="BCR259" s="433"/>
      <c r="BCS259" s="433"/>
      <c r="BCT259" s="433"/>
      <c r="BCU259" s="433"/>
      <c r="BCV259" s="433"/>
      <c r="BCW259" s="433"/>
      <c r="BCX259" s="433"/>
      <c r="BCY259" s="433"/>
      <c r="BCZ259" s="433"/>
      <c r="BDA259" s="433"/>
      <c r="BDB259" s="433"/>
      <c r="BDC259" s="433"/>
      <c r="BDD259" s="433"/>
      <c r="BDE259" s="433"/>
      <c r="BDF259" s="433"/>
      <c r="BDG259" s="433"/>
      <c r="BDH259" s="433"/>
      <c r="BDI259" s="433"/>
      <c r="BDJ259" s="433"/>
      <c r="BDK259" s="433"/>
      <c r="BDL259" s="433"/>
      <c r="BDM259" s="433"/>
      <c r="BDN259" s="433"/>
      <c r="BDO259" s="433"/>
      <c r="BDP259" s="433"/>
      <c r="BDQ259" s="433"/>
      <c r="BDR259" s="433"/>
      <c r="BDS259" s="433"/>
      <c r="BDT259" s="433"/>
      <c r="BDU259" s="433"/>
      <c r="BDV259" s="433"/>
      <c r="BDW259" s="433"/>
      <c r="BDX259" s="433"/>
      <c r="BDY259" s="433"/>
      <c r="BDZ259" s="433"/>
      <c r="BEA259" s="433"/>
      <c r="BEB259" s="433"/>
      <c r="BEC259" s="433"/>
      <c r="BED259" s="433"/>
      <c r="BEE259" s="433"/>
      <c r="BEF259" s="433"/>
      <c r="BEG259" s="433"/>
      <c r="BEH259" s="433"/>
      <c r="BEI259" s="433"/>
      <c r="BEJ259" s="433"/>
      <c r="BEK259" s="433"/>
      <c r="BEL259" s="433"/>
      <c r="BEM259" s="433"/>
      <c r="BEN259" s="433"/>
      <c r="BEO259" s="433"/>
      <c r="BEP259" s="433"/>
      <c r="BEQ259" s="433"/>
      <c r="BER259" s="433"/>
      <c r="BES259" s="433"/>
      <c r="BET259" s="433"/>
      <c r="BEU259" s="433"/>
      <c r="BEV259" s="433"/>
      <c r="BEW259" s="433"/>
      <c r="BEX259" s="433"/>
      <c r="BEY259" s="433"/>
      <c r="BEZ259" s="433"/>
      <c r="BFA259" s="433"/>
      <c r="BFB259" s="433"/>
      <c r="BFC259" s="433"/>
      <c r="BFD259" s="433"/>
      <c r="BFE259" s="433"/>
      <c r="BFF259" s="433"/>
      <c r="BFG259" s="433"/>
      <c r="BFH259" s="433"/>
      <c r="BFI259" s="433"/>
      <c r="BFJ259" s="433"/>
      <c r="BFK259" s="433"/>
      <c r="BFL259" s="433"/>
      <c r="BFM259" s="433"/>
      <c r="BFN259" s="433"/>
      <c r="BFO259" s="433"/>
      <c r="BFP259" s="433"/>
      <c r="BFQ259" s="433"/>
      <c r="BFR259" s="433"/>
      <c r="BFS259" s="433"/>
      <c r="BFT259" s="433"/>
      <c r="BFU259" s="433"/>
      <c r="BFV259" s="433"/>
      <c r="BFW259" s="433"/>
      <c r="BFX259" s="433"/>
      <c r="BFY259" s="433"/>
      <c r="BFZ259" s="433"/>
      <c r="BGA259" s="433"/>
      <c r="BGB259" s="433"/>
      <c r="BGC259" s="433"/>
      <c r="BGD259" s="433"/>
      <c r="BGE259" s="433"/>
      <c r="BGF259" s="433"/>
      <c r="BGG259" s="433"/>
      <c r="BGH259" s="433"/>
      <c r="BGI259" s="433"/>
      <c r="BGJ259" s="433"/>
      <c r="BGK259" s="433"/>
      <c r="BGL259" s="433"/>
      <c r="BGM259" s="433"/>
      <c r="BGN259" s="433"/>
      <c r="BGO259" s="433"/>
      <c r="BGP259" s="433"/>
      <c r="BGQ259" s="433"/>
      <c r="BGR259" s="433"/>
      <c r="BGS259" s="433"/>
      <c r="BGT259" s="433"/>
      <c r="BGU259" s="433"/>
      <c r="BGV259" s="433"/>
      <c r="BGW259" s="433"/>
      <c r="BGX259" s="433"/>
      <c r="BGY259" s="433"/>
      <c r="BGZ259" s="433"/>
      <c r="BHA259" s="433"/>
      <c r="BHB259" s="433"/>
      <c r="BHC259" s="433"/>
      <c r="BHD259" s="433"/>
      <c r="BHE259" s="433"/>
      <c r="BHF259" s="433"/>
      <c r="BHG259" s="433"/>
      <c r="BHH259" s="433"/>
      <c r="BHI259" s="433"/>
      <c r="BHJ259" s="433"/>
      <c r="BHK259" s="433"/>
      <c r="BHL259" s="433"/>
      <c r="BHM259" s="433"/>
      <c r="BHN259" s="433"/>
      <c r="BHO259" s="433"/>
      <c r="BHP259" s="433"/>
      <c r="BHQ259" s="433"/>
      <c r="BHR259" s="433"/>
      <c r="BHS259" s="433"/>
      <c r="BHT259" s="433"/>
      <c r="BHU259" s="433"/>
      <c r="BHV259" s="433"/>
      <c r="BHW259" s="433"/>
      <c r="BHX259" s="433"/>
      <c r="BHY259" s="433"/>
      <c r="BHZ259" s="433"/>
      <c r="BIA259" s="433"/>
      <c r="BIB259" s="433"/>
      <c r="BIC259" s="433"/>
      <c r="BID259" s="433"/>
      <c r="BIE259" s="433"/>
      <c r="BIF259" s="433"/>
      <c r="BIG259" s="433"/>
      <c r="BIH259" s="433"/>
      <c r="BII259" s="433"/>
      <c r="BIJ259" s="433"/>
      <c r="BIK259" s="433"/>
      <c r="BIL259" s="433"/>
      <c r="BIM259" s="433"/>
      <c r="BIN259" s="433"/>
      <c r="BIO259" s="433"/>
      <c r="BIP259" s="433"/>
      <c r="BIQ259" s="433"/>
      <c r="BIR259" s="433"/>
      <c r="BIS259" s="433"/>
      <c r="BIT259" s="433"/>
      <c r="BIU259" s="433"/>
      <c r="BIV259" s="433"/>
      <c r="BIW259" s="433"/>
      <c r="BIX259" s="433"/>
      <c r="BIY259" s="433"/>
      <c r="BIZ259" s="433"/>
      <c r="BJA259" s="433"/>
      <c r="BJB259" s="433"/>
      <c r="BJC259" s="433"/>
      <c r="BJD259" s="433"/>
      <c r="BJE259" s="433"/>
      <c r="BJF259" s="433"/>
      <c r="BJG259" s="433"/>
      <c r="BJH259" s="433"/>
      <c r="BJI259" s="433"/>
      <c r="BJJ259" s="433"/>
      <c r="BJK259" s="433"/>
      <c r="BJL259" s="433"/>
      <c r="BJM259" s="433"/>
      <c r="BJN259" s="433"/>
      <c r="BJO259" s="433"/>
      <c r="BJP259" s="433"/>
      <c r="BJQ259" s="433"/>
      <c r="BJR259" s="433"/>
      <c r="BJS259" s="433"/>
      <c r="BJT259" s="433"/>
      <c r="BJU259" s="433"/>
      <c r="BJV259" s="433"/>
      <c r="BJW259" s="433"/>
      <c r="BJX259" s="433"/>
      <c r="BJY259" s="433"/>
      <c r="BJZ259" s="433"/>
      <c r="BKA259" s="433"/>
      <c r="BKB259" s="433"/>
      <c r="BKC259" s="433"/>
      <c r="BKD259" s="433"/>
      <c r="BKE259" s="433"/>
      <c r="BKF259" s="433"/>
      <c r="BKG259" s="433"/>
      <c r="BKH259" s="433"/>
      <c r="BKI259" s="433"/>
      <c r="BKJ259" s="433"/>
      <c r="BKK259" s="433"/>
      <c r="BKL259" s="433"/>
      <c r="BKM259" s="433"/>
      <c r="BKN259" s="433"/>
      <c r="BKO259" s="433"/>
      <c r="BKP259" s="433"/>
      <c r="BKQ259" s="433"/>
      <c r="BKR259" s="433"/>
      <c r="BKS259" s="433"/>
      <c r="BKT259" s="433"/>
      <c r="BKU259" s="433"/>
      <c r="BKV259" s="433"/>
      <c r="BKW259" s="433"/>
      <c r="BKX259" s="433"/>
      <c r="BKY259" s="433"/>
      <c r="BKZ259" s="433"/>
      <c r="BLA259" s="433"/>
      <c r="BLB259" s="433"/>
      <c r="BLC259" s="433"/>
      <c r="BLD259" s="433"/>
      <c r="BLE259" s="433"/>
      <c r="BLF259" s="433"/>
      <c r="BLG259" s="433"/>
      <c r="BLH259" s="433"/>
      <c r="BLI259" s="433"/>
      <c r="BLJ259" s="433"/>
      <c r="BLK259" s="433"/>
      <c r="BLL259" s="433"/>
      <c r="BLM259" s="433"/>
      <c r="BLN259" s="433"/>
      <c r="BLO259" s="433"/>
      <c r="BLP259" s="433"/>
      <c r="BLQ259" s="433"/>
      <c r="BLR259" s="433"/>
      <c r="BLS259" s="433"/>
      <c r="BLT259" s="433"/>
      <c r="BLU259" s="433"/>
      <c r="BLV259" s="433"/>
      <c r="BLW259" s="433"/>
      <c r="BLX259" s="433"/>
      <c r="BLY259" s="433"/>
      <c r="BLZ259" s="433"/>
      <c r="BMA259" s="433"/>
      <c r="BMB259" s="433"/>
      <c r="BMC259" s="433"/>
      <c r="BMD259" s="433"/>
      <c r="BME259" s="433"/>
      <c r="BMF259" s="433"/>
      <c r="BMG259" s="433"/>
      <c r="BMH259" s="433"/>
      <c r="BMI259" s="433"/>
      <c r="BMJ259" s="433"/>
      <c r="BMK259" s="433"/>
      <c r="BML259" s="433"/>
      <c r="BMM259" s="433"/>
      <c r="BMN259" s="433"/>
      <c r="BMO259" s="433"/>
      <c r="BMP259" s="433"/>
      <c r="BMQ259" s="433"/>
      <c r="BMR259" s="433"/>
      <c r="BMS259" s="433"/>
      <c r="BMT259" s="433"/>
      <c r="BMU259" s="433"/>
      <c r="BMV259" s="433"/>
      <c r="BMW259" s="433"/>
      <c r="BMX259" s="433"/>
      <c r="BMY259" s="433"/>
      <c r="BMZ259" s="433"/>
      <c r="BNA259" s="433"/>
      <c r="BNB259" s="433"/>
      <c r="BNC259" s="433"/>
      <c r="BND259" s="433"/>
      <c r="BNE259" s="433"/>
      <c r="BNF259" s="433"/>
      <c r="BNG259" s="433"/>
      <c r="BNH259" s="433"/>
      <c r="BNI259" s="433"/>
      <c r="BNJ259" s="433"/>
      <c r="BNK259" s="433"/>
      <c r="BNL259" s="433"/>
      <c r="BNM259" s="433"/>
      <c r="BNN259" s="433"/>
      <c r="BNO259" s="433"/>
      <c r="BNP259" s="433"/>
      <c r="BNQ259" s="433"/>
      <c r="BNR259" s="433"/>
      <c r="BNS259" s="433"/>
      <c r="BNT259" s="433"/>
      <c r="BNU259" s="433"/>
      <c r="BNV259" s="433"/>
      <c r="BNW259" s="433"/>
      <c r="BNX259" s="433"/>
      <c r="BNY259" s="433"/>
      <c r="BNZ259" s="433"/>
      <c r="BOA259" s="433"/>
      <c r="BOB259" s="433"/>
      <c r="BOC259" s="433"/>
      <c r="BOD259" s="433"/>
      <c r="BOE259" s="433"/>
      <c r="BOF259" s="433"/>
      <c r="BOG259" s="433"/>
      <c r="BOH259" s="433"/>
      <c r="BOI259" s="433"/>
      <c r="BOJ259" s="433"/>
      <c r="BOK259" s="433"/>
      <c r="BOL259" s="433"/>
      <c r="BOM259" s="433"/>
      <c r="BON259" s="433"/>
      <c r="BOO259" s="433"/>
      <c r="BOP259" s="433"/>
      <c r="BOQ259" s="433"/>
      <c r="BOR259" s="433"/>
      <c r="BOS259" s="433"/>
      <c r="BOT259" s="433"/>
      <c r="BOU259" s="433"/>
      <c r="BOV259" s="433"/>
      <c r="BOW259" s="433"/>
      <c r="BOX259" s="433"/>
      <c r="BOY259" s="433"/>
      <c r="BOZ259" s="433"/>
      <c r="BPA259" s="433"/>
      <c r="BPB259" s="433"/>
      <c r="BPC259" s="433"/>
      <c r="BPD259" s="433"/>
      <c r="BPE259" s="433"/>
      <c r="BPF259" s="433"/>
      <c r="BPG259" s="433"/>
      <c r="BPH259" s="433"/>
      <c r="BPI259" s="433"/>
      <c r="BPJ259" s="433"/>
      <c r="BPK259" s="433"/>
      <c r="BPL259" s="433"/>
      <c r="BPM259" s="433"/>
      <c r="BPN259" s="433"/>
      <c r="BPO259" s="433"/>
      <c r="BPP259" s="433"/>
      <c r="BPQ259" s="433"/>
      <c r="BPR259" s="433"/>
      <c r="BPS259" s="433"/>
      <c r="BPT259" s="433"/>
      <c r="BPU259" s="433"/>
      <c r="BPV259" s="433"/>
      <c r="BPW259" s="433"/>
      <c r="BPX259" s="433"/>
      <c r="BPY259" s="433"/>
      <c r="BPZ259" s="433"/>
      <c r="BQA259" s="433"/>
      <c r="BQB259" s="433"/>
      <c r="BQC259" s="433"/>
      <c r="BQD259" s="433"/>
      <c r="BQE259" s="433"/>
      <c r="BQF259" s="433"/>
      <c r="BQG259" s="433"/>
      <c r="BQH259" s="433"/>
      <c r="BQI259" s="433"/>
      <c r="BQJ259" s="433"/>
      <c r="BQK259" s="433"/>
      <c r="BQL259" s="433"/>
      <c r="BQM259" s="433"/>
      <c r="BQN259" s="433"/>
      <c r="BQO259" s="433"/>
      <c r="BQP259" s="433"/>
      <c r="BQQ259" s="433"/>
      <c r="BQR259" s="433"/>
      <c r="BQS259" s="433"/>
      <c r="BQT259" s="433"/>
      <c r="BQU259" s="433"/>
      <c r="BQV259" s="433"/>
      <c r="BQW259" s="433"/>
      <c r="BQX259" s="433"/>
      <c r="BQY259" s="433"/>
      <c r="BQZ259" s="433"/>
      <c r="BRA259" s="433"/>
      <c r="BRB259" s="433"/>
      <c r="BRC259" s="433"/>
      <c r="BRD259" s="433"/>
      <c r="BRE259" s="433"/>
      <c r="BRF259" s="433"/>
      <c r="BRG259" s="433"/>
      <c r="BRH259" s="433"/>
      <c r="BRI259" s="433"/>
      <c r="BRJ259" s="433"/>
      <c r="BRK259" s="433"/>
      <c r="BRL259" s="433"/>
      <c r="BRM259" s="433"/>
      <c r="BRN259" s="433"/>
      <c r="BRO259" s="433"/>
      <c r="BRP259" s="433"/>
      <c r="BRQ259" s="433"/>
      <c r="BRR259" s="433"/>
      <c r="BRS259" s="433"/>
      <c r="BRT259" s="433"/>
      <c r="BRU259" s="433"/>
      <c r="BRV259" s="433"/>
      <c r="BRW259" s="433"/>
      <c r="BRX259" s="433"/>
      <c r="BRY259" s="433"/>
      <c r="BRZ259" s="433"/>
      <c r="BSA259" s="433"/>
      <c r="BSB259" s="433"/>
      <c r="BSC259" s="433"/>
      <c r="BSD259" s="433"/>
      <c r="BSE259" s="433"/>
      <c r="BSF259" s="433"/>
      <c r="BSG259" s="433"/>
      <c r="BSH259" s="433"/>
      <c r="BSI259" s="433"/>
      <c r="BSJ259" s="433"/>
      <c r="BSK259" s="433"/>
      <c r="BSL259" s="433"/>
      <c r="BSM259" s="433"/>
      <c r="BSN259" s="433"/>
      <c r="BSO259" s="433"/>
      <c r="BSP259" s="433"/>
      <c r="BSQ259" s="433"/>
      <c r="BSR259" s="433"/>
      <c r="BSS259" s="433"/>
      <c r="BST259" s="433"/>
      <c r="BSU259" s="433"/>
      <c r="BSV259" s="433"/>
      <c r="BSW259" s="433"/>
      <c r="BSX259" s="433"/>
      <c r="BSY259" s="433"/>
      <c r="BSZ259" s="433"/>
      <c r="BTA259" s="433"/>
      <c r="BTB259" s="433"/>
      <c r="BTC259" s="433"/>
      <c r="BTD259" s="433"/>
      <c r="BTE259" s="433"/>
      <c r="BTF259" s="433"/>
      <c r="BTG259" s="433"/>
      <c r="BTH259" s="433"/>
      <c r="BTI259" s="433"/>
      <c r="BTJ259" s="433"/>
      <c r="BTK259" s="433"/>
      <c r="BTL259" s="433"/>
      <c r="BTM259" s="433"/>
      <c r="BTN259" s="433"/>
      <c r="BTO259" s="433"/>
      <c r="BTP259" s="433"/>
      <c r="BTQ259" s="433"/>
      <c r="BTR259" s="433"/>
      <c r="BTS259" s="433"/>
      <c r="BTT259" s="433"/>
      <c r="BTU259" s="433"/>
      <c r="BTV259" s="433"/>
      <c r="BTW259" s="433"/>
      <c r="BTX259" s="433"/>
      <c r="BTY259" s="433"/>
      <c r="BTZ259" s="433"/>
      <c r="BUA259" s="433"/>
      <c r="BUB259" s="433"/>
      <c r="BUC259" s="433"/>
      <c r="BUD259" s="433"/>
      <c r="BUE259" s="433"/>
      <c r="BUF259" s="433"/>
      <c r="BUG259" s="433"/>
      <c r="BUH259" s="433"/>
      <c r="BUI259" s="433"/>
      <c r="BUJ259" s="433"/>
      <c r="BUK259" s="433"/>
      <c r="BUL259" s="433"/>
      <c r="BUM259" s="433"/>
      <c r="BUN259" s="433"/>
      <c r="BUO259" s="433"/>
      <c r="BUP259" s="433"/>
      <c r="BUQ259" s="433"/>
      <c r="BUR259" s="433"/>
      <c r="BUS259" s="433"/>
      <c r="BUT259" s="433"/>
      <c r="BUU259" s="433"/>
      <c r="BUV259" s="433"/>
      <c r="BUW259" s="433"/>
      <c r="BUX259" s="433"/>
      <c r="BUY259" s="433"/>
      <c r="BUZ259" s="433"/>
      <c r="BVA259" s="433"/>
      <c r="BVB259" s="433"/>
      <c r="BVC259" s="433"/>
      <c r="BVD259" s="433"/>
      <c r="BVE259" s="433"/>
      <c r="BVF259" s="433"/>
      <c r="BVG259" s="433"/>
      <c r="BVH259" s="433"/>
      <c r="BVI259" s="433"/>
      <c r="BVJ259" s="433"/>
      <c r="BVK259" s="433"/>
      <c r="BVL259" s="433"/>
      <c r="BVM259" s="433"/>
      <c r="BVN259" s="433"/>
      <c r="BVO259" s="433"/>
      <c r="BVP259" s="433"/>
      <c r="BVQ259" s="433"/>
      <c r="BVR259" s="433"/>
      <c r="BVS259" s="433"/>
      <c r="BVT259" s="433"/>
      <c r="BVU259" s="433"/>
      <c r="BVV259" s="433"/>
      <c r="BVW259" s="433"/>
      <c r="BVX259" s="433"/>
      <c r="BVY259" s="433"/>
      <c r="BVZ259" s="433"/>
      <c r="BWA259" s="433"/>
      <c r="BWB259" s="433"/>
      <c r="BWC259" s="433"/>
      <c r="BWD259" s="433"/>
      <c r="BWE259" s="433"/>
      <c r="BWF259" s="433"/>
      <c r="BWG259" s="433"/>
      <c r="BWH259" s="433"/>
      <c r="BWI259" s="433"/>
      <c r="BWJ259" s="433"/>
      <c r="BWK259" s="433"/>
      <c r="BWL259" s="433"/>
      <c r="BWM259" s="433"/>
      <c r="BWN259" s="433"/>
      <c r="BWO259" s="433"/>
      <c r="BWP259" s="433"/>
      <c r="BWQ259" s="433"/>
      <c r="BWR259" s="433"/>
      <c r="BWS259" s="433"/>
      <c r="BWT259" s="433"/>
      <c r="BWU259" s="433"/>
      <c r="BWV259" s="433"/>
      <c r="BWW259" s="433"/>
      <c r="BWX259" s="433"/>
      <c r="BWY259" s="433"/>
      <c r="BWZ259" s="433"/>
      <c r="BXA259" s="433"/>
      <c r="BXB259" s="433"/>
      <c r="BXC259" s="433"/>
      <c r="BXD259" s="433"/>
      <c r="BXE259" s="433"/>
      <c r="BXF259" s="433"/>
      <c r="BXG259" s="433"/>
      <c r="BXH259" s="433"/>
      <c r="BXI259" s="433"/>
      <c r="BXJ259" s="433"/>
      <c r="BXK259" s="433"/>
      <c r="BXL259" s="433"/>
      <c r="BXM259" s="433"/>
      <c r="BXN259" s="433"/>
      <c r="BXO259" s="433"/>
      <c r="BXP259" s="433"/>
      <c r="BXQ259" s="433"/>
      <c r="BXR259" s="433"/>
      <c r="BXS259" s="433"/>
      <c r="BXT259" s="433"/>
      <c r="BXU259" s="433"/>
      <c r="BXV259" s="433"/>
      <c r="BXW259" s="433"/>
      <c r="BXX259" s="433"/>
      <c r="BXY259" s="433"/>
      <c r="BXZ259" s="433"/>
      <c r="BYA259" s="433"/>
      <c r="BYB259" s="433"/>
      <c r="BYC259" s="433"/>
      <c r="BYD259" s="433"/>
      <c r="BYE259" s="433"/>
      <c r="BYF259" s="433"/>
      <c r="BYG259" s="433"/>
      <c r="BYH259" s="433"/>
      <c r="BYI259" s="433"/>
      <c r="BYJ259" s="433"/>
      <c r="BYK259" s="433"/>
      <c r="BYL259" s="433"/>
      <c r="BYM259" s="433"/>
      <c r="BYN259" s="433"/>
      <c r="BYO259" s="433"/>
      <c r="BYP259" s="433"/>
      <c r="BYQ259" s="433"/>
      <c r="BYR259" s="433"/>
      <c r="BYS259" s="433"/>
      <c r="BYT259" s="433"/>
      <c r="BYU259" s="433"/>
      <c r="BYV259" s="433"/>
      <c r="BYW259" s="433"/>
      <c r="BYX259" s="433"/>
      <c r="BYY259" s="433"/>
      <c r="BYZ259" s="433"/>
      <c r="BZA259" s="433"/>
      <c r="BZB259" s="433"/>
      <c r="BZC259" s="433"/>
      <c r="BZD259" s="433"/>
      <c r="BZE259" s="433"/>
      <c r="BZF259" s="433"/>
      <c r="BZG259" s="433"/>
      <c r="BZH259" s="433"/>
      <c r="BZI259" s="433"/>
      <c r="BZJ259" s="433"/>
      <c r="BZK259" s="433"/>
      <c r="BZL259" s="433"/>
      <c r="BZM259" s="433"/>
      <c r="BZN259" s="433"/>
      <c r="BZO259" s="433"/>
      <c r="BZP259" s="433"/>
      <c r="BZQ259" s="433"/>
      <c r="BZR259" s="433"/>
      <c r="BZS259" s="433"/>
      <c r="BZT259" s="433"/>
      <c r="BZU259" s="433"/>
      <c r="BZV259" s="433"/>
      <c r="BZW259" s="433"/>
      <c r="BZX259" s="433"/>
      <c r="BZY259" s="433"/>
      <c r="BZZ259" s="433"/>
      <c r="CAA259" s="433"/>
      <c r="CAB259" s="433"/>
      <c r="CAC259" s="433"/>
      <c r="CAD259" s="433"/>
      <c r="CAE259" s="433"/>
      <c r="CAF259" s="433"/>
      <c r="CAG259" s="433"/>
      <c r="CAH259" s="433"/>
      <c r="CAI259" s="433"/>
      <c r="CAJ259" s="433"/>
      <c r="CAK259" s="433"/>
      <c r="CAL259" s="433"/>
      <c r="CAM259" s="433"/>
      <c r="CAN259" s="433"/>
      <c r="CAO259" s="433"/>
      <c r="CAP259" s="433"/>
      <c r="CAQ259" s="433"/>
      <c r="CAR259" s="433"/>
      <c r="CAS259" s="433"/>
      <c r="CAT259" s="433"/>
      <c r="CAU259" s="433"/>
      <c r="CAV259" s="433"/>
      <c r="CAW259" s="433"/>
      <c r="CAX259" s="433"/>
      <c r="CAY259" s="433"/>
      <c r="CAZ259" s="433"/>
      <c r="CBA259" s="433"/>
      <c r="CBB259" s="433"/>
      <c r="CBC259" s="433"/>
      <c r="CBD259" s="433"/>
      <c r="CBE259" s="433"/>
      <c r="CBF259" s="433"/>
      <c r="CBG259" s="433"/>
      <c r="CBH259" s="433"/>
      <c r="CBI259" s="433"/>
      <c r="CBJ259" s="433"/>
      <c r="CBK259" s="433"/>
      <c r="CBL259" s="433"/>
      <c r="CBM259" s="433"/>
      <c r="CBN259" s="433"/>
      <c r="CBO259" s="433"/>
      <c r="CBP259" s="433"/>
      <c r="CBQ259" s="433"/>
      <c r="CBR259" s="433"/>
      <c r="CBS259" s="433"/>
      <c r="CBT259" s="433"/>
      <c r="CBU259" s="433"/>
      <c r="CBV259" s="433"/>
      <c r="CBW259" s="433"/>
      <c r="CBX259" s="433"/>
      <c r="CBY259" s="433"/>
      <c r="CBZ259" s="433"/>
      <c r="CCA259" s="433"/>
      <c r="CCB259" s="433"/>
      <c r="CCC259" s="433"/>
      <c r="CCD259" s="433"/>
      <c r="CCE259" s="433"/>
      <c r="CCF259" s="433"/>
      <c r="CCG259" s="433"/>
      <c r="CCH259" s="433"/>
      <c r="CCI259" s="433"/>
      <c r="CCJ259" s="433"/>
      <c r="CCK259" s="433"/>
      <c r="CCL259" s="433"/>
      <c r="CCM259" s="433"/>
      <c r="CCN259" s="433"/>
      <c r="CCO259" s="433"/>
      <c r="CCP259" s="433"/>
      <c r="CCQ259" s="433"/>
      <c r="CCR259" s="433"/>
      <c r="CCS259" s="433"/>
      <c r="CCT259" s="433"/>
      <c r="CCU259" s="433"/>
      <c r="CCV259" s="433"/>
      <c r="CCW259" s="433"/>
      <c r="CCX259" s="433"/>
      <c r="CCY259" s="433"/>
      <c r="CCZ259" s="433"/>
      <c r="CDA259" s="433"/>
      <c r="CDB259" s="433"/>
      <c r="CDC259" s="433"/>
      <c r="CDD259" s="433"/>
      <c r="CDE259" s="433"/>
      <c r="CDF259" s="433"/>
      <c r="CDG259" s="433"/>
      <c r="CDH259" s="433"/>
      <c r="CDI259" s="433"/>
      <c r="CDJ259" s="433"/>
      <c r="CDK259" s="433"/>
      <c r="CDL259" s="433"/>
      <c r="CDM259" s="433"/>
      <c r="CDN259" s="433"/>
      <c r="CDO259" s="433"/>
      <c r="CDP259" s="433"/>
      <c r="CDQ259" s="433"/>
      <c r="CDR259" s="433"/>
      <c r="CDS259" s="433"/>
      <c r="CDT259" s="433"/>
      <c r="CDU259" s="433"/>
      <c r="CDV259" s="433"/>
      <c r="CDW259" s="433"/>
      <c r="CDX259" s="433"/>
      <c r="CDY259" s="433"/>
      <c r="CDZ259" s="433"/>
      <c r="CEA259" s="433"/>
      <c r="CEB259" s="433"/>
      <c r="CEC259" s="433"/>
      <c r="CED259" s="433"/>
      <c r="CEE259" s="433"/>
      <c r="CEF259" s="433"/>
      <c r="CEG259" s="433"/>
      <c r="CEH259" s="433"/>
      <c r="CEI259" s="433"/>
      <c r="CEJ259" s="433"/>
      <c r="CEK259" s="433"/>
      <c r="CEL259" s="433"/>
      <c r="CEM259" s="433"/>
      <c r="CEN259" s="433"/>
      <c r="CEO259" s="433"/>
      <c r="CEP259" s="433"/>
      <c r="CEQ259" s="433"/>
      <c r="CER259" s="433"/>
      <c r="CES259" s="433"/>
      <c r="CET259" s="433"/>
      <c r="CEU259" s="433"/>
      <c r="CEV259" s="433"/>
      <c r="CEW259" s="433"/>
      <c r="CEX259" s="433"/>
      <c r="CEY259" s="433"/>
      <c r="CEZ259" s="433"/>
      <c r="CFA259" s="433"/>
      <c r="CFB259" s="433"/>
      <c r="CFC259" s="433"/>
      <c r="CFD259" s="433"/>
      <c r="CFE259" s="433"/>
      <c r="CFF259" s="433"/>
      <c r="CFG259" s="433"/>
      <c r="CFH259" s="433"/>
      <c r="CFI259" s="433"/>
      <c r="CFJ259" s="433"/>
      <c r="CFK259" s="433"/>
      <c r="CFL259" s="433"/>
      <c r="CFM259" s="433"/>
      <c r="CFN259" s="433"/>
      <c r="CFO259" s="433"/>
      <c r="CFP259" s="433"/>
      <c r="CFQ259" s="433"/>
      <c r="CFR259" s="433"/>
      <c r="CFS259" s="433"/>
      <c r="CFT259" s="433"/>
      <c r="CFU259" s="433"/>
      <c r="CFV259" s="433"/>
      <c r="CFW259" s="433"/>
      <c r="CFX259" s="433"/>
      <c r="CFY259" s="433"/>
      <c r="CFZ259" s="433"/>
      <c r="CGA259" s="433"/>
      <c r="CGB259" s="433"/>
      <c r="CGC259" s="433"/>
      <c r="CGD259" s="433"/>
      <c r="CGE259" s="433"/>
      <c r="CGF259" s="433"/>
      <c r="CGG259" s="433"/>
      <c r="CGH259" s="433"/>
      <c r="CGI259" s="433"/>
      <c r="CGJ259" s="433"/>
      <c r="CGK259" s="433"/>
      <c r="CGL259" s="433"/>
      <c r="CGM259" s="433"/>
      <c r="CGN259" s="433"/>
      <c r="CGO259" s="433"/>
      <c r="CGP259" s="433"/>
      <c r="CGQ259" s="433"/>
      <c r="CGR259" s="433"/>
      <c r="CGS259" s="433"/>
      <c r="CGT259" s="433"/>
      <c r="CGU259" s="433"/>
      <c r="CGV259" s="433"/>
      <c r="CGW259" s="433"/>
      <c r="CGX259" s="433"/>
      <c r="CGY259" s="433"/>
      <c r="CGZ259" s="433"/>
      <c r="CHA259" s="433"/>
      <c r="CHB259" s="433"/>
      <c r="CHC259" s="433"/>
      <c r="CHD259" s="433"/>
      <c r="CHE259" s="433"/>
      <c r="CHF259" s="433"/>
      <c r="CHG259" s="433"/>
      <c r="CHH259" s="433"/>
      <c r="CHI259" s="433"/>
      <c r="CHJ259" s="433"/>
      <c r="CHK259" s="433"/>
      <c r="CHL259" s="433"/>
      <c r="CHM259" s="433"/>
      <c r="CHN259" s="433"/>
      <c r="CHO259" s="433"/>
      <c r="CHP259" s="433"/>
      <c r="CHQ259" s="433"/>
      <c r="CHR259" s="433"/>
      <c r="CHS259" s="433"/>
      <c r="CHT259" s="433"/>
      <c r="CHU259" s="433"/>
      <c r="CHV259" s="433"/>
      <c r="CHW259" s="433"/>
      <c r="CHX259" s="433"/>
      <c r="CHY259" s="433"/>
      <c r="CHZ259" s="433"/>
      <c r="CIA259" s="433"/>
      <c r="CIB259" s="433"/>
      <c r="CIC259" s="433"/>
      <c r="CID259" s="433"/>
      <c r="CIE259" s="433"/>
      <c r="CIF259" s="433"/>
      <c r="CIG259" s="433"/>
      <c r="CIH259" s="433"/>
      <c r="CII259" s="433"/>
      <c r="CIJ259" s="433"/>
      <c r="CIK259" s="433"/>
      <c r="CIL259" s="433"/>
      <c r="CIM259" s="433"/>
      <c r="CIN259" s="433"/>
      <c r="CIO259" s="433"/>
      <c r="CIP259" s="433"/>
      <c r="CIQ259" s="433"/>
      <c r="CIR259" s="433"/>
      <c r="CIS259" s="433"/>
      <c r="CIT259" s="433"/>
      <c r="CIU259" s="433"/>
      <c r="CIV259" s="433"/>
      <c r="CIW259" s="433"/>
      <c r="CIX259" s="433"/>
      <c r="CIY259" s="433"/>
      <c r="CIZ259" s="433"/>
      <c r="CJA259" s="433"/>
      <c r="CJB259" s="433"/>
      <c r="CJC259" s="433"/>
      <c r="CJD259" s="433"/>
      <c r="CJE259" s="433"/>
      <c r="CJF259" s="433"/>
      <c r="CJG259" s="433"/>
      <c r="CJH259" s="433"/>
      <c r="CJI259" s="433"/>
      <c r="CJJ259" s="433"/>
      <c r="CJK259" s="433"/>
      <c r="CJL259" s="433"/>
      <c r="CJM259" s="433"/>
      <c r="CJN259" s="433"/>
      <c r="CJO259" s="433"/>
      <c r="CJP259" s="433"/>
      <c r="CJQ259" s="433"/>
      <c r="CJR259" s="433"/>
      <c r="CJS259" s="433"/>
      <c r="CJT259" s="433"/>
      <c r="CJU259" s="433"/>
      <c r="CJV259" s="433"/>
      <c r="CJW259" s="433"/>
      <c r="CJX259" s="433"/>
      <c r="CJY259" s="433"/>
      <c r="CJZ259" s="433"/>
      <c r="CKA259" s="433"/>
      <c r="CKB259" s="433"/>
      <c r="CKC259" s="433"/>
      <c r="CKD259" s="433"/>
      <c r="CKE259" s="433"/>
      <c r="CKF259" s="433"/>
      <c r="CKG259" s="433"/>
      <c r="CKH259" s="433"/>
      <c r="CKI259" s="433"/>
      <c r="CKJ259" s="433"/>
      <c r="CKK259" s="433"/>
      <c r="CKL259" s="433"/>
      <c r="CKM259" s="433"/>
      <c r="CKN259" s="433"/>
      <c r="CKO259" s="433"/>
      <c r="CKP259" s="433"/>
      <c r="CKQ259" s="433"/>
      <c r="CKR259" s="433"/>
      <c r="CKS259" s="433"/>
      <c r="CKT259" s="433"/>
      <c r="CKU259" s="433"/>
      <c r="CKV259" s="433"/>
      <c r="CKW259" s="433"/>
      <c r="CKX259" s="433"/>
      <c r="CKY259" s="433"/>
      <c r="CKZ259" s="433"/>
      <c r="CLA259" s="433"/>
      <c r="CLB259" s="433"/>
      <c r="CLC259" s="433"/>
      <c r="CLD259" s="433"/>
      <c r="CLE259" s="433"/>
      <c r="CLF259" s="433"/>
      <c r="CLG259" s="433"/>
      <c r="CLH259" s="433"/>
      <c r="CLI259" s="433"/>
      <c r="CLJ259" s="433"/>
      <c r="CLK259" s="433"/>
    </row>
    <row r="260" spans="1:2351" s="80" customFormat="1" ht="18" thickBot="1">
      <c r="A260" s="529"/>
      <c r="B260" s="530" t="s">
        <v>6</v>
      </c>
      <c r="C260" s="531" t="s">
        <v>371</v>
      </c>
      <c r="D260" s="532" t="s">
        <v>11</v>
      </c>
      <c r="E260" s="533"/>
      <c r="F260" s="528">
        <f>F256+F257</f>
        <v>4896897.4000000004</v>
      </c>
      <c r="G260" s="447"/>
      <c r="H260" s="424"/>
      <c r="I260" s="1169"/>
      <c r="J260" s="660"/>
      <c r="K260" s="447"/>
      <c r="L260" s="424"/>
      <c r="M260" s="424"/>
      <c r="N260" s="424"/>
      <c r="O260" s="424"/>
      <c r="P260" s="418"/>
      <c r="Q260" s="447"/>
      <c r="R260" s="424"/>
      <c r="S260" s="424"/>
      <c r="T260" s="424"/>
      <c r="U260" s="418"/>
      <c r="V260" s="424"/>
      <c r="W260" s="447"/>
      <c r="X260" s="424"/>
      <c r="Y260" s="424"/>
      <c r="Z260" s="424"/>
      <c r="AA260" s="424"/>
      <c r="AB260" s="424"/>
      <c r="AC260" s="424"/>
      <c r="AD260" s="424"/>
      <c r="AE260" s="424"/>
      <c r="AF260" s="424"/>
      <c r="AG260" s="424"/>
      <c r="AH260" s="424"/>
      <c r="AI260" s="424"/>
      <c r="AJ260" s="424"/>
      <c r="AK260" s="424"/>
      <c r="AL260" s="424"/>
      <c r="AM260" s="424"/>
      <c r="AN260" s="424"/>
      <c r="AO260" s="424"/>
      <c r="AP260" s="424"/>
      <c r="AQ260" s="424"/>
      <c r="AR260" s="424"/>
      <c r="AS260" s="424"/>
      <c r="AT260" s="424"/>
      <c r="AU260" s="424"/>
      <c r="AV260" s="447"/>
      <c r="AW260" s="424"/>
      <c r="AX260" s="418"/>
      <c r="AY260" s="447"/>
      <c r="AZ260" s="424"/>
      <c r="BA260" s="424"/>
      <c r="BB260" s="424"/>
      <c r="BC260" s="424"/>
      <c r="BD260" s="490"/>
      <c r="BE260" s="517"/>
      <c r="BF260" s="518"/>
      <c r="BG260" s="518"/>
      <c r="BH260" s="518"/>
      <c r="BI260" s="518"/>
      <c r="BJ260" s="519"/>
      <c r="BK260" s="520"/>
      <c r="BL260" s="434"/>
      <c r="BM260" s="434"/>
      <c r="BN260" s="434"/>
      <c r="BO260" s="434"/>
      <c r="BP260" s="434"/>
      <c r="BQ260" s="434"/>
      <c r="BR260" s="434"/>
      <c r="BS260" s="434"/>
      <c r="BT260" s="434"/>
      <c r="BU260" s="434"/>
      <c r="BV260" s="434"/>
      <c r="BW260" s="434"/>
      <c r="BX260" s="434"/>
      <c r="BY260" s="434"/>
      <c r="BZ260" s="434"/>
      <c r="CA260" s="434"/>
      <c r="CB260" s="668"/>
      <c r="CC260" s="668"/>
      <c r="CD260" s="668"/>
      <c r="CE260" s="668"/>
      <c r="CF260" s="668"/>
      <c r="CG260" s="668"/>
      <c r="CH260" s="668"/>
      <c r="CI260" s="668"/>
      <c r="CJ260" s="668"/>
      <c r="CK260" s="668"/>
      <c r="CL260" s="668"/>
      <c r="CM260" s="668"/>
      <c r="CN260" s="668"/>
      <c r="CO260" s="668"/>
      <c r="CP260" s="668"/>
      <c r="CQ260" s="668"/>
      <c r="CR260" s="668"/>
      <c r="CS260" s="668"/>
      <c r="CT260" s="668"/>
      <c r="CU260" s="668"/>
      <c r="CV260" s="668"/>
      <c r="CW260" s="668"/>
      <c r="CX260" s="668"/>
      <c r="CY260" s="668"/>
      <c r="CZ260" s="668"/>
      <c r="DA260" s="668"/>
      <c r="DB260" s="668"/>
      <c r="DC260" s="668"/>
      <c r="DD260" s="668"/>
      <c r="DE260" s="668"/>
      <c r="DF260" s="668"/>
      <c r="DG260" s="668"/>
      <c r="DH260" s="668"/>
      <c r="DI260" s="668"/>
      <c r="DJ260" s="668"/>
      <c r="DK260" s="668"/>
      <c r="DL260" s="668"/>
      <c r="DM260" s="668"/>
      <c r="DN260" s="668"/>
      <c r="DO260" s="668"/>
      <c r="DP260" s="668"/>
      <c r="DQ260" s="668"/>
      <c r="DR260" s="668"/>
      <c r="DS260" s="668"/>
      <c r="DT260" s="668"/>
      <c r="DU260" s="668"/>
      <c r="DV260" s="668"/>
      <c r="DW260" s="668"/>
      <c r="DX260" s="668"/>
      <c r="DY260" s="668"/>
      <c r="DZ260" s="434"/>
      <c r="EA260" s="434"/>
      <c r="EB260" s="434"/>
      <c r="EC260" s="434"/>
      <c r="ED260" s="434"/>
      <c r="EE260" s="434"/>
      <c r="EF260" s="434"/>
      <c r="EG260" s="434"/>
      <c r="EH260" s="434"/>
      <c r="EI260" s="434"/>
      <c r="EJ260" s="434"/>
      <c r="EK260" s="434"/>
      <c r="EL260" s="434"/>
      <c r="EM260" s="434"/>
      <c r="EN260" s="434"/>
      <c r="EO260" s="434"/>
      <c r="EP260" s="434"/>
      <c r="EQ260" s="434"/>
      <c r="ER260" s="434"/>
      <c r="ES260" s="434"/>
      <c r="ET260" s="434"/>
      <c r="EU260" s="434"/>
      <c r="EV260" s="434"/>
      <c r="EW260" s="434"/>
      <c r="EX260" s="434"/>
      <c r="EY260" s="434"/>
      <c r="EZ260" s="434"/>
      <c r="FA260" s="434"/>
      <c r="FB260" s="434"/>
      <c r="FC260" s="434"/>
      <c r="FD260" s="434"/>
      <c r="FE260" s="434"/>
      <c r="FF260" s="434"/>
      <c r="FG260" s="434"/>
      <c r="FH260" s="434"/>
      <c r="FI260" s="434"/>
      <c r="FJ260" s="434"/>
      <c r="FK260" s="434"/>
      <c r="FL260" s="434"/>
      <c r="FM260" s="434"/>
      <c r="FN260" s="434"/>
      <c r="FO260" s="434"/>
      <c r="FP260" s="434"/>
      <c r="FQ260" s="434"/>
      <c r="FR260" s="434"/>
      <c r="FS260" s="434"/>
      <c r="FT260" s="434"/>
      <c r="FU260" s="434"/>
      <c r="FV260" s="434"/>
      <c r="FW260" s="434"/>
      <c r="FX260" s="434"/>
      <c r="FY260" s="434"/>
      <c r="FZ260" s="434"/>
      <c r="GA260" s="434"/>
      <c r="GB260" s="434"/>
      <c r="GC260" s="434"/>
      <c r="GD260" s="434"/>
      <c r="GE260" s="434"/>
      <c r="GF260" s="434"/>
      <c r="GG260" s="434"/>
      <c r="GH260" s="434"/>
      <c r="GI260" s="434"/>
      <c r="GJ260" s="434"/>
      <c r="GK260" s="434"/>
      <c r="GL260" s="434"/>
      <c r="GM260" s="434"/>
      <c r="GN260" s="434"/>
      <c r="GO260" s="434"/>
      <c r="GP260" s="434"/>
      <c r="GQ260" s="434"/>
      <c r="GR260" s="434"/>
      <c r="GS260" s="434"/>
      <c r="GT260" s="434"/>
      <c r="GU260" s="434"/>
      <c r="GV260" s="434"/>
      <c r="GW260" s="434"/>
      <c r="GX260" s="434"/>
      <c r="GY260" s="434"/>
      <c r="GZ260" s="434"/>
      <c r="HA260" s="434"/>
      <c r="HB260" s="434"/>
      <c r="HC260" s="434"/>
      <c r="HD260" s="434"/>
      <c r="HE260" s="434"/>
      <c r="HF260" s="434"/>
      <c r="HG260" s="434"/>
      <c r="HH260" s="434"/>
      <c r="HI260" s="434"/>
      <c r="HJ260" s="434"/>
      <c r="HK260" s="434"/>
      <c r="HL260" s="434"/>
      <c r="HM260" s="434"/>
      <c r="HN260" s="434"/>
      <c r="HO260" s="434"/>
      <c r="HP260" s="434"/>
      <c r="HQ260" s="434"/>
      <c r="HR260" s="434"/>
      <c r="HS260" s="434"/>
      <c r="HT260" s="434"/>
      <c r="HU260" s="434"/>
      <c r="HV260" s="434"/>
      <c r="HW260" s="434"/>
      <c r="HX260" s="434"/>
      <c r="HY260" s="434"/>
      <c r="HZ260" s="434"/>
      <c r="IA260" s="434"/>
      <c r="IB260" s="434"/>
      <c r="IC260" s="434"/>
      <c r="ID260" s="434"/>
      <c r="IE260" s="434"/>
      <c r="IF260" s="434"/>
      <c r="IG260" s="434"/>
      <c r="IH260" s="434"/>
      <c r="II260" s="434"/>
      <c r="IJ260" s="434"/>
      <c r="IK260" s="434"/>
      <c r="IL260" s="434"/>
      <c r="IM260" s="434"/>
      <c r="IN260" s="434"/>
      <c r="IO260" s="434"/>
      <c r="IP260" s="434"/>
      <c r="IQ260" s="434"/>
      <c r="IR260" s="434"/>
      <c r="IS260" s="434"/>
      <c r="IT260" s="434"/>
      <c r="IU260" s="434"/>
      <c r="IV260" s="434"/>
      <c r="IW260" s="434"/>
      <c r="IX260" s="434"/>
      <c r="IY260" s="434"/>
      <c r="IZ260" s="434"/>
      <c r="JA260" s="434"/>
      <c r="JB260" s="434"/>
      <c r="JC260" s="434"/>
      <c r="JD260" s="434"/>
      <c r="JE260" s="434"/>
      <c r="JF260" s="434"/>
      <c r="JG260" s="434"/>
      <c r="JH260" s="434"/>
      <c r="JI260" s="434"/>
      <c r="JJ260" s="434"/>
      <c r="JK260" s="434"/>
      <c r="JL260" s="434"/>
      <c r="JM260" s="434"/>
      <c r="JN260" s="434"/>
      <c r="JO260" s="434"/>
      <c r="JP260" s="434"/>
      <c r="JQ260" s="434"/>
      <c r="JR260" s="434"/>
      <c r="JS260" s="434"/>
      <c r="JT260" s="434"/>
      <c r="JU260" s="434"/>
      <c r="JV260" s="434"/>
      <c r="JW260" s="434"/>
      <c r="JX260" s="434"/>
      <c r="JY260" s="434"/>
      <c r="JZ260" s="434"/>
      <c r="KA260" s="434"/>
      <c r="KB260" s="434"/>
      <c r="KC260" s="434"/>
      <c r="KD260" s="434"/>
      <c r="KE260" s="434"/>
      <c r="KF260" s="434"/>
      <c r="KG260" s="434"/>
      <c r="KH260" s="434"/>
      <c r="KI260" s="434"/>
      <c r="KJ260" s="434"/>
      <c r="KK260" s="434"/>
      <c r="KL260" s="434"/>
      <c r="KM260" s="434"/>
      <c r="KN260" s="434"/>
      <c r="KO260" s="434"/>
      <c r="KP260" s="434"/>
      <c r="KQ260" s="434"/>
      <c r="KR260" s="434"/>
      <c r="KS260" s="434"/>
      <c r="KT260" s="434"/>
      <c r="KU260" s="434"/>
      <c r="KV260" s="434"/>
      <c r="KW260" s="434"/>
      <c r="KX260" s="434"/>
      <c r="KY260" s="434"/>
      <c r="KZ260" s="434"/>
      <c r="LA260" s="434"/>
      <c r="LB260" s="434"/>
      <c r="LC260" s="434"/>
      <c r="LD260" s="434"/>
      <c r="LE260" s="434"/>
      <c r="LF260" s="434"/>
      <c r="LG260" s="434"/>
      <c r="LH260" s="434"/>
      <c r="LI260" s="434"/>
      <c r="LJ260" s="434"/>
      <c r="LK260" s="434"/>
      <c r="LL260" s="434"/>
      <c r="LM260" s="434"/>
      <c r="LN260" s="434"/>
      <c r="LO260" s="434"/>
      <c r="LP260" s="434"/>
      <c r="LQ260" s="434"/>
      <c r="LR260" s="434"/>
      <c r="LS260" s="434"/>
      <c r="LT260" s="434"/>
      <c r="LU260" s="434"/>
      <c r="LV260" s="434"/>
      <c r="LW260" s="434"/>
      <c r="LX260" s="434"/>
      <c r="LY260" s="434"/>
      <c r="LZ260" s="434"/>
      <c r="MA260" s="434"/>
      <c r="MB260" s="434"/>
      <c r="MC260" s="434"/>
      <c r="MD260" s="434"/>
      <c r="ME260" s="434"/>
      <c r="MF260" s="434"/>
      <c r="MG260" s="434"/>
      <c r="MH260" s="434"/>
      <c r="MI260" s="434"/>
      <c r="MJ260" s="434"/>
      <c r="MK260" s="434"/>
      <c r="ML260" s="434"/>
      <c r="MM260" s="434"/>
      <c r="MN260" s="434"/>
      <c r="MO260" s="434"/>
      <c r="MP260" s="434"/>
      <c r="MQ260" s="434"/>
      <c r="MR260" s="434"/>
      <c r="MS260" s="434"/>
      <c r="MT260" s="434"/>
      <c r="MU260" s="434"/>
      <c r="MV260" s="434"/>
      <c r="MW260" s="434"/>
      <c r="MX260" s="434"/>
      <c r="MY260" s="434"/>
      <c r="MZ260" s="434"/>
      <c r="NA260" s="434"/>
      <c r="NB260" s="434"/>
      <c r="NC260" s="434"/>
      <c r="ND260" s="434"/>
      <c r="NE260" s="434"/>
      <c r="NF260" s="434"/>
      <c r="NG260" s="434"/>
      <c r="NH260" s="434"/>
      <c r="NI260" s="434"/>
      <c r="NJ260" s="434"/>
      <c r="NK260" s="434"/>
      <c r="NL260" s="434"/>
      <c r="NM260" s="434"/>
      <c r="NN260" s="434"/>
      <c r="NO260" s="434"/>
      <c r="NP260" s="434"/>
      <c r="NQ260" s="434"/>
      <c r="NR260" s="434"/>
      <c r="NS260" s="434"/>
      <c r="NT260" s="434"/>
      <c r="NU260" s="434"/>
      <c r="NV260" s="434"/>
      <c r="NW260" s="434"/>
      <c r="NX260" s="434"/>
      <c r="NY260" s="434"/>
      <c r="NZ260" s="434"/>
      <c r="OA260" s="434"/>
      <c r="OB260" s="434"/>
      <c r="OC260" s="434"/>
      <c r="OD260" s="434"/>
      <c r="OE260" s="434"/>
      <c r="OF260" s="434"/>
      <c r="OG260" s="434"/>
      <c r="OH260" s="434"/>
      <c r="OI260" s="434"/>
      <c r="OJ260" s="434"/>
      <c r="OK260" s="434"/>
      <c r="OL260" s="434"/>
      <c r="OM260" s="434"/>
      <c r="ON260" s="434"/>
      <c r="OO260" s="434"/>
      <c r="OP260" s="434"/>
      <c r="OQ260" s="434"/>
      <c r="OR260" s="434"/>
      <c r="OS260" s="434"/>
      <c r="OT260" s="434"/>
      <c r="OU260" s="434"/>
      <c r="OV260" s="434"/>
      <c r="OW260" s="434"/>
      <c r="OX260" s="434"/>
      <c r="OY260" s="434"/>
      <c r="OZ260" s="434"/>
      <c r="PA260" s="434"/>
      <c r="PB260" s="434"/>
      <c r="PC260" s="434"/>
      <c r="PD260" s="434"/>
      <c r="PE260" s="434"/>
      <c r="PF260" s="434"/>
      <c r="PG260" s="434"/>
      <c r="PH260" s="434"/>
      <c r="PI260" s="434"/>
      <c r="PJ260" s="434"/>
      <c r="PK260" s="434"/>
      <c r="PL260" s="434"/>
      <c r="PM260" s="434"/>
      <c r="PN260" s="434"/>
      <c r="PO260" s="434"/>
      <c r="PP260" s="434"/>
      <c r="PQ260" s="434"/>
      <c r="PR260" s="434"/>
      <c r="PS260" s="434"/>
      <c r="PT260" s="434"/>
      <c r="PU260" s="434"/>
      <c r="PV260" s="434"/>
      <c r="PW260" s="434"/>
      <c r="PX260" s="434"/>
      <c r="PY260" s="434"/>
      <c r="PZ260" s="434"/>
      <c r="QA260" s="434"/>
      <c r="QB260" s="434"/>
      <c r="QC260" s="434"/>
      <c r="QD260" s="434"/>
      <c r="QE260" s="434"/>
      <c r="QF260" s="434"/>
      <c r="QG260" s="434"/>
      <c r="QH260" s="434"/>
      <c r="QI260" s="434"/>
      <c r="QJ260" s="434"/>
      <c r="QK260" s="434"/>
      <c r="QL260" s="434"/>
      <c r="QM260" s="434"/>
      <c r="QN260" s="434"/>
      <c r="QO260" s="434"/>
      <c r="QP260" s="434"/>
      <c r="QQ260" s="434"/>
      <c r="QR260" s="434"/>
      <c r="QS260" s="434"/>
      <c r="QT260" s="434"/>
      <c r="QU260" s="434"/>
      <c r="QV260" s="434"/>
      <c r="QW260" s="434"/>
      <c r="QX260" s="434"/>
      <c r="QY260" s="434"/>
      <c r="QZ260" s="434"/>
      <c r="RA260" s="434"/>
      <c r="RB260" s="434"/>
      <c r="RC260" s="434"/>
      <c r="RD260" s="434"/>
      <c r="RE260" s="434"/>
      <c r="RF260" s="434"/>
      <c r="RG260" s="434"/>
      <c r="RH260" s="434"/>
      <c r="RI260" s="434"/>
      <c r="RJ260" s="434"/>
      <c r="RK260" s="434"/>
      <c r="RL260" s="434"/>
      <c r="RM260" s="434"/>
      <c r="RN260" s="434"/>
      <c r="RO260" s="434"/>
      <c r="RP260" s="434"/>
      <c r="RQ260" s="434"/>
      <c r="RR260" s="434"/>
      <c r="RS260" s="434"/>
      <c r="RT260" s="434"/>
      <c r="RU260" s="434"/>
      <c r="RV260" s="434"/>
      <c r="RW260" s="434"/>
      <c r="RX260" s="434"/>
      <c r="RY260" s="434"/>
      <c r="RZ260" s="434"/>
      <c r="SA260" s="434"/>
      <c r="SB260" s="434"/>
      <c r="SC260" s="434"/>
      <c r="SD260" s="434"/>
      <c r="SE260" s="434"/>
      <c r="SF260" s="434"/>
      <c r="SG260" s="434"/>
      <c r="SH260" s="434"/>
      <c r="SI260" s="434"/>
      <c r="SJ260" s="434"/>
      <c r="SK260" s="434"/>
      <c r="SL260" s="434"/>
      <c r="SM260" s="434"/>
      <c r="SN260" s="434"/>
      <c r="SO260" s="434"/>
      <c r="SP260" s="434"/>
      <c r="SQ260" s="434"/>
      <c r="SR260" s="434"/>
      <c r="SS260" s="434"/>
      <c r="ST260" s="434"/>
      <c r="SU260" s="434"/>
      <c r="SV260" s="434"/>
      <c r="SW260" s="434"/>
      <c r="SX260" s="434"/>
      <c r="SY260" s="434"/>
      <c r="SZ260" s="434"/>
      <c r="TA260" s="434"/>
      <c r="TB260" s="434"/>
      <c r="TC260" s="434"/>
      <c r="TD260" s="434"/>
      <c r="TE260" s="434"/>
      <c r="TF260" s="434"/>
      <c r="TG260" s="434"/>
      <c r="TH260" s="434"/>
      <c r="TI260" s="434"/>
      <c r="TJ260" s="434"/>
      <c r="TK260" s="434"/>
      <c r="TL260" s="434"/>
      <c r="TM260" s="434"/>
      <c r="TN260" s="434"/>
      <c r="TO260" s="434"/>
      <c r="TP260" s="434"/>
      <c r="TQ260" s="434"/>
      <c r="TR260" s="434"/>
      <c r="TS260" s="434"/>
      <c r="TT260" s="434"/>
      <c r="TU260" s="434"/>
      <c r="TV260" s="434"/>
      <c r="TW260" s="434"/>
      <c r="TX260" s="434"/>
      <c r="TY260" s="434"/>
      <c r="TZ260" s="434"/>
      <c r="UA260" s="434"/>
      <c r="UB260" s="434"/>
      <c r="UC260" s="434"/>
      <c r="UD260" s="434"/>
      <c r="UE260" s="434"/>
      <c r="UF260" s="434"/>
      <c r="UG260" s="434"/>
      <c r="UH260" s="434"/>
      <c r="UI260" s="434"/>
      <c r="UJ260" s="434"/>
      <c r="UK260" s="434"/>
      <c r="UL260" s="434"/>
      <c r="UM260" s="434"/>
      <c r="UN260" s="434"/>
      <c r="UO260" s="434"/>
      <c r="UP260" s="434"/>
      <c r="UQ260" s="434"/>
      <c r="UR260" s="434"/>
      <c r="US260" s="434"/>
      <c r="UT260" s="434"/>
      <c r="UU260" s="434"/>
      <c r="UV260" s="434"/>
      <c r="UW260" s="434"/>
      <c r="UX260" s="434"/>
      <c r="UY260" s="434"/>
      <c r="UZ260" s="434"/>
      <c r="VA260" s="434"/>
      <c r="VB260" s="434"/>
      <c r="VC260" s="434"/>
      <c r="VD260" s="434"/>
      <c r="VE260" s="434"/>
      <c r="VF260" s="434"/>
      <c r="VG260" s="434"/>
      <c r="VH260" s="434"/>
      <c r="VI260" s="434"/>
      <c r="VJ260" s="434"/>
      <c r="VK260" s="434"/>
      <c r="VL260" s="434"/>
      <c r="VM260" s="434"/>
      <c r="VN260" s="434"/>
      <c r="VO260" s="434"/>
      <c r="VP260" s="434"/>
      <c r="VQ260" s="434"/>
      <c r="VR260" s="434"/>
      <c r="VS260" s="434"/>
      <c r="VT260" s="434"/>
      <c r="VU260" s="434"/>
      <c r="VV260" s="434"/>
      <c r="VW260" s="434"/>
      <c r="VX260" s="434"/>
      <c r="VY260" s="434"/>
      <c r="VZ260" s="434"/>
      <c r="WA260" s="434"/>
      <c r="WB260" s="434"/>
      <c r="WC260" s="434"/>
      <c r="WD260" s="434"/>
      <c r="WE260" s="434"/>
      <c r="WF260" s="434"/>
      <c r="WG260" s="434"/>
      <c r="WH260" s="434"/>
      <c r="WI260" s="434"/>
      <c r="WJ260" s="434"/>
      <c r="WK260" s="434"/>
      <c r="WL260" s="434"/>
      <c r="WM260" s="434"/>
      <c r="WN260" s="434"/>
      <c r="WO260" s="434"/>
      <c r="WP260" s="434"/>
      <c r="WQ260" s="434"/>
      <c r="WR260" s="434"/>
      <c r="WS260" s="434"/>
      <c r="WT260" s="434"/>
      <c r="WU260" s="434"/>
      <c r="WV260" s="434"/>
      <c r="WW260" s="434"/>
      <c r="WX260" s="434"/>
      <c r="WY260" s="434"/>
      <c r="WZ260" s="434"/>
      <c r="XA260" s="434"/>
      <c r="XB260" s="434"/>
      <c r="XC260" s="434"/>
      <c r="XD260" s="434"/>
      <c r="XE260" s="434"/>
      <c r="XF260" s="434"/>
      <c r="XG260" s="434"/>
      <c r="XH260" s="434"/>
      <c r="XI260" s="434"/>
      <c r="XJ260" s="434"/>
      <c r="XK260" s="434"/>
      <c r="XL260" s="434"/>
      <c r="XM260" s="434"/>
      <c r="XN260" s="434"/>
      <c r="XO260" s="434"/>
      <c r="XP260" s="434"/>
      <c r="XQ260" s="434"/>
      <c r="XR260" s="434"/>
      <c r="XS260" s="434"/>
      <c r="XT260" s="434"/>
      <c r="XU260" s="434"/>
      <c r="XV260" s="434"/>
      <c r="XW260" s="434"/>
      <c r="XX260" s="434"/>
      <c r="XY260" s="434"/>
      <c r="XZ260" s="434"/>
      <c r="YA260" s="434"/>
      <c r="YB260" s="434"/>
      <c r="YC260" s="434"/>
      <c r="YD260" s="434"/>
      <c r="YE260" s="434"/>
      <c r="YF260" s="434"/>
      <c r="YG260" s="434"/>
      <c r="YH260" s="434"/>
      <c r="YI260" s="434"/>
      <c r="YJ260" s="434"/>
      <c r="YK260" s="434"/>
      <c r="YL260" s="434"/>
      <c r="YM260" s="434"/>
      <c r="YN260" s="434"/>
      <c r="YO260" s="434"/>
      <c r="YP260" s="434"/>
      <c r="YQ260" s="434"/>
      <c r="YR260" s="434"/>
      <c r="YS260" s="434"/>
      <c r="YT260" s="434"/>
      <c r="YU260" s="434"/>
      <c r="YV260" s="434"/>
      <c r="YW260" s="434"/>
      <c r="YX260" s="434"/>
      <c r="YY260" s="434"/>
      <c r="YZ260" s="434"/>
      <c r="ZA260" s="434"/>
      <c r="ZB260" s="434"/>
      <c r="ZC260" s="434"/>
      <c r="ZD260" s="434"/>
      <c r="ZE260" s="434"/>
      <c r="ZF260" s="434"/>
      <c r="ZG260" s="434"/>
      <c r="ZH260" s="434"/>
      <c r="ZI260" s="434"/>
      <c r="ZJ260" s="434"/>
      <c r="ZK260" s="434"/>
      <c r="ZL260" s="434"/>
      <c r="ZM260" s="434"/>
      <c r="ZN260" s="434"/>
      <c r="ZO260" s="434"/>
      <c r="ZP260" s="434"/>
      <c r="ZQ260" s="434"/>
      <c r="ZR260" s="434"/>
      <c r="ZS260" s="434"/>
      <c r="ZT260" s="434"/>
      <c r="ZU260" s="434"/>
      <c r="ZV260" s="434"/>
      <c r="ZW260" s="434"/>
      <c r="ZX260" s="434"/>
      <c r="ZY260" s="434"/>
      <c r="ZZ260" s="434"/>
      <c r="AAA260" s="434"/>
      <c r="AAB260" s="434"/>
      <c r="AAC260" s="434"/>
      <c r="AAD260" s="434"/>
      <c r="AAE260" s="434"/>
      <c r="AAF260" s="434"/>
      <c r="AAG260" s="434"/>
      <c r="AAH260" s="434"/>
      <c r="AAI260" s="434"/>
      <c r="AAJ260" s="434"/>
      <c r="AAK260" s="434"/>
      <c r="AAL260" s="434"/>
      <c r="AAM260" s="434"/>
      <c r="AAN260" s="434"/>
      <c r="AAO260" s="434"/>
      <c r="AAP260" s="434"/>
      <c r="AAQ260" s="434"/>
      <c r="AAR260" s="434"/>
      <c r="AAS260" s="434"/>
      <c r="AAT260" s="434"/>
      <c r="AAU260" s="434"/>
      <c r="AAV260" s="434"/>
      <c r="AAW260" s="434"/>
      <c r="AAX260" s="434"/>
      <c r="AAY260" s="434"/>
      <c r="AAZ260" s="434"/>
      <c r="ABA260" s="434"/>
      <c r="ABB260" s="434"/>
      <c r="ABC260" s="434"/>
      <c r="ABD260" s="434"/>
      <c r="ABE260" s="434"/>
      <c r="ABF260" s="434"/>
      <c r="ABG260" s="434"/>
      <c r="ABH260" s="434"/>
      <c r="ABI260" s="434"/>
      <c r="ABJ260" s="434"/>
      <c r="ABK260" s="434"/>
      <c r="ABL260" s="434"/>
      <c r="ABM260" s="434"/>
      <c r="ABN260" s="434"/>
      <c r="ABO260" s="434"/>
      <c r="ABP260" s="434"/>
      <c r="ABQ260" s="434"/>
      <c r="ABR260" s="434"/>
      <c r="ABS260" s="434"/>
      <c r="ABT260" s="434"/>
      <c r="ABU260" s="434"/>
      <c r="ABV260" s="434"/>
      <c r="ABW260" s="434"/>
      <c r="ABX260" s="434"/>
      <c r="ABY260" s="434"/>
      <c r="ABZ260" s="434"/>
      <c r="ACA260" s="434"/>
      <c r="ACB260" s="434"/>
      <c r="ACC260" s="434"/>
      <c r="ACD260" s="434"/>
      <c r="ACE260" s="434"/>
      <c r="ACF260" s="434"/>
      <c r="ACG260" s="434"/>
      <c r="ACH260" s="434"/>
      <c r="ACI260" s="434"/>
      <c r="ACJ260" s="434"/>
      <c r="ACK260" s="434"/>
      <c r="ACL260" s="434"/>
      <c r="ACM260" s="434"/>
      <c r="ACN260" s="434"/>
      <c r="ACO260" s="434"/>
      <c r="ACP260" s="434"/>
      <c r="ACQ260" s="434"/>
      <c r="ACR260" s="434"/>
      <c r="ACS260" s="434"/>
      <c r="ACT260" s="434"/>
      <c r="ACU260" s="434"/>
      <c r="ACV260" s="434"/>
      <c r="ACW260" s="434"/>
      <c r="ACX260" s="434"/>
      <c r="ACY260" s="434"/>
      <c r="ACZ260" s="434"/>
      <c r="ADA260" s="434"/>
      <c r="ADB260" s="434"/>
      <c r="ADC260" s="434"/>
      <c r="ADD260" s="434"/>
      <c r="ADE260" s="434"/>
      <c r="ADF260" s="434"/>
      <c r="ADG260" s="434"/>
      <c r="ADH260" s="434"/>
      <c r="ADI260" s="434"/>
      <c r="ADJ260" s="434"/>
      <c r="ADK260" s="434"/>
      <c r="ADL260" s="434"/>
      <c r="ADM260" s="434"/>
      <c r="ADN260" s="434"/>
      <c r="ADO260" s="434"/>
      <c r="ADP260" s="434"/>
      <c r="ADQ260" s="434"/>
      <c r="ADR260" s="434"/>
      <c r="ADS260" s="434"/>
      <c r="ADT260" s="434"/>
      <c r="ADU260" s="434"/>
      <c r="ADV260" s="434"/>
      <c r="ADW260" s="434"/>
      <c r="ADX260" s="434"/>
      <c r="ADY260" s="434"/>
      <c r="ADZ260" s="434"/>
      <c r="AEA260" s="434"/>
      <c r="AEB260" s="434"/>
      <c r="AEC260" s="434"/>
      <c r="AED260" s="434"/>
      <c r="AEE260" s="434"/>
      <c r="AEF260" s="434"/>
      <c r="AEG260" s="434"/>
      <c r="AEH260" s="434"/>
      <c r="AEI260" s="434"/>
      <c r="AEJ260" s="434"/>
      <c r="AEK260" s="434"/>
      <c r="AEL260" s="434"/>
      <c r="AEM260" s="434"/>
      <c r="AEN260" s="434"/>
      <c r="AEO260" s="434"/>
      <c r="AEP260" s="434"/>
      <c r="AEQ260" s="434"/>
      <c r="AER260" s="434"/>
      <c r="AES260" s="434"/>
      <c r="AET260" s="434"/>
      <c r="AEU260" s="434"/>
      <c r="AEV260" s="434"/>
      <c r="AEW260" s="434"/>
      <c r="AEX260" s="434"/>
      <c r="AEY260" s="434"/>
      <c r="AEZ260" s="434"/>
      <c r="AFA260" s="434"/>
      <c r="AFB260" s="434"/>
      <c r="AFC260" s="434"/>
      <c r="AFD260" s="434"/>
      <c r="AFE260" s="434"/>
      <c r="AFF260" s="434"/>
      <c r="AFG260" s="434"/>
      <c r="AFH260" s="434"/>
      <c r="AFI260" s="434"/>
      <c r="AFJ260" s="434"/>
      <c r="AFK260" s="434"/>
      <c r="AFL260" s="434"/>
      <c r="AFM260" s="434"/>
      <c r="AFN260" s="434"/>
      <c r="AFO260" s="434"/>
      <c r="AFP260" s="434"/>
      <c r="AFQ260" s="434"/>
      <c r="AFR260" s="434"/>
      <c r="AFS260" s="434"/>
      <c r="AFT260" s="434"/>
      <c r="AFU260" s="434"/>
      <c r="AFV260" s="434"/>
      <c r="AFW260" s="434"/>
      <c r="AFX260" s="434"/>
      <c r="AFY260" s="434"/>
      <c r="AFZ260" s="434"/>
      <c r="AGA260" s="434"/>
      <c r="AGB260" s="434"/>
      <c r="AGC260" s="434"/>
      <c r="AGD260" s="434"/>
      <c r="AGE260" s="434"/>
      <c r="AGF260" s="434"/>
      <c r="AGG260" s="434"/>
      <c r="AGH260" s="434"/>
      <c r="AGI260" s="434"/>
      <c r="AGJ260" s="434"/>
      <c r="AGK260" s="434"/>
      <c r="AGL260" s="434"/>
      <c r="AGM260" s="434"/>
      <c r="AGN260" s="434"/>
      <c r="AGO260" s="434"/>
      <c r="AGP260" s="434"/>
      <c r="AGQ260" s="434"/>
      <c r="AGR260" s="434"/>
      <c r="AGS260" s="434"/>
      <c r="AGT260" s="434"/>
      <c r="AGU260" s="434"/>
      <c r="AGV260" s="434"/>
      <c r="AGW260" s="434"/>
      <c r="AGX260" s="434"/>
      <c r="AGY260" s="434"/>
      <c r="AGZ260" s="434"/>
      <c r="AHA260" s="434"/>
      <c r="AHB260" s="434"/>
      <c r="AHC260" s="434"/>
      <c r="AHD260" s="434"/>
      <c r="AHE260" s="434"/>
      <c r="AHF260" s="434"/>
      <c r="AHG260" s="434"/>
      <c r="AHH260" s="434"/>
      <c r="AHI260" s="434"/>
      <c r="AHJ260" s="434"/>
      <c r="AHK260" s="434"/>
      <c r="AHL260" s="434"/>
      <c r="AHM260" s="434"/>
      <c r="AHN260" s="434"/>
      <c r="AHO260" s="434"/>
      <c r="AHP260" s="434"/>
      <c r="AHQ260" s="434"/>
      <c r="AHR260" s="434"/>
      <c r="AHS260" s="434"/>
      <c r="AHT260" s="434"/>
      <c r="AHU260" s="434"/>
      <c r="AHV260" s="434"/>
      <c r="AHW260" s="434"/>
      <c r="AHX260" s="434"/>
      <c r="AHY260" s="434"/>
      <c r="AHZ260" s="434"/>
      <c r="AIA260" s="434"/>
      <c r="AIB260" s="434"/>
      <c r="AIC260" s="434"/>
      <c r="AID260" s="434"/>
      <c r="AIE260" s="434"/>
      <c r="AIF260" s="434"/>
      <c r="AIG260" s="434"/>
      <c r="AIH260" s="434"/>
      <c r="AII260" s="434"/>
      <c r="AIJ260" s="434"/>
      <c r="AIK260" s="434"/>
      <c r="AIL260" s="434"/>
      <c r="AIM260" s="434"/>
      <c r="AIN260" s="434"/>
      <c r="AIO260" s="434"/>
      <c r="AIP260" s="434"/>
      <c r="AIQ260" s="434"/>
      <c r="AIR260" s="434"/>
      <c r="AIS260" s="434"/>
      <c r="AIT260" s="434"/>
      <c r="AIU260" s="434"/>
      <c r="AIV260" s="434"/>
      <c r="AIW260" s="434"/>
      <c r="AIX260" s="434"/>
      <c r="AIY260" s="434"/>
      <c r="AIZ260" s="434"/>
      <c r="AJA260" s="434"/>
      <c r="AJB260" s="434"/>
      <c r="AJC260" s="434"/>
      <c r="AJD260" s="434"/>
      <c r="AJE260" s="434"/>
      <c r="AJF260" s="434"/>
      <c r="AJG260" s="434"/>
      <c r="AJH260" s="434"/>
      <c r="AJI260" s="434"/>
      <c r="AJJ260" s="434"/>
      <c r="AJK260" s="434"/>
      <c r="AJL260" s="434"/>
      <c r="AJM260" s="434"/>
      <c r="AJN260" s="434"/>
      <c r="AJO260" s="434"/>
      <c r="AJP260" s="434"/>
      <c r="AJQ260" s="434"/>
      <c r="AJR260" s="434"/>
      <c r="AJS260" s="434"/>
      <c r="AJT260" s="434"/>
      <c r="AJU260" s="434"/>
      <c r="AJV260" s="434"/>
      <c r="AJW260" s="434"/>
      <c r="AJX260" s="434"/>
      <c r="AJY260" s="434"/>
      <c r="AJZ260" s="434"/>
      <c r="AKA260" s="434"/>
      <c r="AKB260" s="434"/>
      <c r="AKC260" s="434"/>
      <c r="AKD260" s="434"/>
      <c r="AKE260" s="434"/>
      <c r="AKF260" s="434"/>
      <c r="AKG260" s="434"/>
      <c r="AKH260" s="434"/>
      <c r="AKI260" s="434"/>
      <c r="AKJ260" s="434"/>
      <c r="AKK260" s="434"/>
      <c r="AKL260" s="434"/>
      <c r="AKM260" s="434"/>
      <c r="AKN260" s="434"/>
      <c r="AKO260" s="434"/>
      <c r="AKP260" s="434"/>
      <c r="AKQ260" s="434"/>
      <c r="AKR260" s="434"/>
      <c r="AKS260" s="434"/>
      <c r="AKT260" s="434"/>
      <c r="AKU260" s="434"/>
      <c r="AKV260" s="434"/>
      <c r="AKW260" s="434"/>
      <c r="AKX260" s="434"/>
      <c r="AKY260" s="434"/>
      <c r="AKZ260" s="434"/>
      <c r="ALA260" s="434"/>
      <c r="ALB260" s="434"/>
      <c r="ALC260" s="434"/>
      <c r="ALD260" s="434"/>
      <c r="ALE260" s="434"/>
      <c r="ALF260" s="434"/>
      <c r="ALG260" s="434"/>
      <c r="ALH260" s="434"/>
      <c r="ALI260" s="434"/>
      <c r="ALJ260" s="434"/>
      <c r="ALK260" s="434"/>
      <c r="ALL260" s="434"/>
      <c r="ALM260" s="434"/>
      <c r="ALN260" s="434"/>
      <c r="ALO260" s="434"/>
      <c r="ALP260" s="434"/>
      <c r="ALQ260" s="434"/>
      <c r="ALR260" s="434"/>
      <c r="ALS260" s="434"/>
      <c r="ALT260" s="434"/>
      <c r="ALU260" s="434"/>
      <c r="ALV260" s="434"/>
      <c r="ALW260" s="434"/>
      <c r="ALX260" s="434"/>
      <c r="ALY260" s="434"/>
      <c r="ALZ260" s="434"/>
      <c r="AMA260" s="434"/>
      <c r="AMB260" s="434"/>
      <c r="AMC260" s="434"/>
      <c r="AMD260" s="434"/>
      <c r="AME260" s="434"/>
      <c r="AMF260" s="434"/>
      <c r="AMG260" s="434"/>
      <c r="AMH260" s="434"/>
      <c r="AMI260" s="434"/>
      <c r="AMJ260" s="434"/>
      <c r="AMK260" s="434"/>
      <c r="AML260" s="434"/>
      <c r="AMM260" s="434"/>
      <c r="AMN260" s="434"/>
      <c r="AMO260" s="434"/>
      <c r="AMP260" s="434"/>
      <c r="AMQ260" s="434"/>
      <c r="AMR260" s="434"/>
      <c r="AMS260" s="434"/>
      <c r="AMT260" s="434"/>
      <c r="AMU260" s="434"/>
      <c r="AMV260" s="434"/>
      <c r="AMW260" s="434"/>
      <c r="AMX260" s="434"/>
      <c r="AMY260" s="434"/>
      <c r="AMZ260" s="434"/>
      <c r="ANA260" s="434"/>
      <c r="ANB260" s="434"/>
      <c r="ANC260" s="434"/>
      <c r="AND260" s="434"/>
      <c r="ANE260" s="434"/>
      <c r="ANF260" s="434"/>
      <c r="ANG260" s="434"/>
      <c r="ANH260" s="434"/>
      <c r="ANI260" s="434"/>
      <c r="ANJ260" s="434"/>
      <c r="ANK260" s="434"/>
      <c r="ANL260" s="434"/>
      <c r="ANM260" s="434"/>
      <c r="ANN260" s="434"/>
      <c r="ANO260" s="434"/>
      <c r="ANP260" s="434"/>
      <c r="ANQ260" s="434"/>
      <c r="ANR260" s="434"/>
      <c r="ANS260" s="434"/>
      <c r="ANT260" s="434"/>
      <c r="ANU260" s="434"/>
      <c r="ANV260" s="434"/>
      <c r="ANW260" s="434"/>
      <c r="ANX260" s="434"/>
      <c r="ANY260" s="434"/>
      <c r="ANZ260" s="434"/>
      <c r="AOA260" s="434"/>
      <c r="AOB260" s="434"/>
      <c r="AOC260" s="434"/>
      <c r="AOD260" s="434"/>
      <c r="AOE260" s="434"/>
      <c r="AOF260" s="434"/>
      <c r="AOG260" s="434"/>
      <c r="AOH260" s="434"/>
      <c r="AOI260" s="434"/>
      <c r="AOJ260" s="434"/>
      <c r="AOK260" s="434"/>
      <c r="AOL260" s="434"/>
      <c r="AOM260" s="434"/>
      <c r="AON260" s="434"/>
      <c r="AOO260" s="434"/>
      <c r="AOP260" s="434"/>
      <c r="AOQ260" s="434"/>
      <c r="AOR260" s="434"/>
      <c r="AOS260" s="434"/>
      <c r="AOT260" s="434"/>
      <c r="AOU260" s="434"/>
      <c r="AOV260" s="434"/>
      <c r="AOW260" s="434"/>
      <c r="AOX260" s="434"/>
      <c r="AOY260" s="434"/>
      <c r="AOZ260" s="434"/>
      <c r="APA260" s="434"/>
      <c r="APB260" s="434"/>
      <c r="APC260" s="434"/>
      <c r="APD260" s="434"/>
      <c r="APE260" s="434"/>
      <c r="APF260" s="434"/>
      <c r="APG260" s="434"/>
      <c r="APH260" s="434"/>
      <c r="API260" s="434"/>
      <c r="APJ260" s="434"/>
      <c r="APK260" s="434"/>
      <c r="APL260" s="434"/>
      <c r="APM260" s="434"/>
      <c r="APN260" s="434"/>
      <c r="APO260" s="434"/>
      <c r="APP260" s="434"/>
      <c r="APQ260" s="434"/>
      <c r="APR260" s="434"/>
      <c r="APS260" s="434"/>
      <c r="APT260" s="434"/>
      <c r="APU260" s="434"/>
      <c r="APV260" s="434"/>
      <c r="APW260" s="434"/>
      <c r="APX260" s="434"/>
      <c r="APY260" s="434"/>
      <c r="APZ260" s="434"/>
      <c r="AQA260" s="434"/>
      <c r="AQB260" s="434"/>
      <c r="AQC260" s="434"/>
      <c r="AQD260" s="434"/>
      <c r="AQE260" s="434"/>
      <c r="AQF260" s="434"/>
      <c r="AQG260" s="434"/>
      <c r="AQH260" s="434"/>
      <c r="AQI260" s="434"/>
      <c r="AQJ260" s="434"/>
      <c r="AQK260" s="434"/>
      <c r="AQL260" s="434"/>
      <c r="AQM260" s="434"/>
      <c r="AQN260" s="434"/>
      <c r="AQO260" s="434"/>
      <c r="AQP260" s="434"/>
      <c r="AQQ260" s="434"/>
      <c r="AQR260" s="434"/>
      <c r="AQS260" s="434"/>
      <c r="AQT260" s="434"/>
      <c r="AQU260" s="434"/>
      <c r="AQV260" s="434"/>
      <c r="AQW260" s="434"/>
      <c r="AQX260" s="434"/>
      <c r="AQY260" s="434"/>
      <c r="AQZ260" s="434"/>
      <c r="ARA260" s="434"/>
      <c r="ARB260" s="434"/>
      <c r="ARC260" s="434"/>
      <c r="ARD260" s="434"/>
      <c r="ARE260" s="434"/>
      <c r="ARF260" s="434"/>
      <c r="ARG260" s="434"/>
      <c r="ARH260" s="434"/>
      <c r="ARI260" s="434"/>
      <c r="ARJ260" s="434"/>
      <c r="ARK260" s="434"/>
      <c r="ARL260" s="434"/>
      <c r="ARM260" s="434"/>
      <c r="ARN260" s="434"/>
      <c r="ARO260" s="434"/>
      <c r="ARP260" s="434"/>
      <c r="ARQ260" s="434"/>
      <c r="ARR260" s="434"/>
      <c r="ARS260" s="434"/>
      <c r="ART260" s="434"/>
      <c r="ARU260" s="434"/>
      <c r="ARV260" s="434"/>
      <c r="ARW260" s="434"/>
      <c r="ARX260" s="434"/>
      <c r="ARY260" s="434"/>
      <c r="ARZ260" s="434"/>
      <c r="ASA260" s="434"/>
      <c r="ASB260" s="434"/>
      <c r="ASC260" s="434"/>
      <c r="ASD260" s="434"/>
      <c r="ASE260" s="434"/>
      <c r="ASF260" s="434"/>
      <c r="ASG260" s="434"/>
      <c r="ASH260" s="434"/>
      <c r="ASI260" s="434"/>
      <c r="ASJ260" s="434"/>
      <c r="ASK260" s="434"/>
      <c r="ASL260" s="434"/>
      <c r="ASM260" s="434"/>
      <c r="ASN260" s="434"/>
      <c r="ASO260" s="434"/>
      <c r="ASP260" s="434"/>
      <c r="ASQ260" s="434"/>
      <c r="ASR260" s="434"/>
      <c r="ASS260" s="434"/>
      <c r="AST260" s="434"/>
      <c r="ASU260" s="434"/>
      <c r="ASV260" s="434"/>
      <c r="ASW260" s="434"/>
      <c r="ASX260" s="434"/>
      <c r="ASY260" s="434"/>
      <c r="ASZ260" s="434"/>
      <c r="ATA260" s="434"/>
      <c r="ATB260" s="434"/>
      <c r="ATC260" s="434"/>
      <c r="ATD260" s="434"/>
      <c r="ATE260" s="434"/>
      <c r="ATF260" s="434"/>
      <c r="ATG260" s="434"/>
      <c r="ATH260" s="434"/>
      <c r="ATI260" s="434"/>
      <c r="ATJ260" s="434"/>
      <c r="ATK260" s="434"/>
      <c r="ATL260" s="434"/>
      <c r="ATM260" s="434"/>
      <c r="ATN260" s="434"/>
      <c r="ATO260" s="434"/>
      <c r="ATP260" s="434"/>
      <c r="ATQ260" s="434"/>
      <c r="ATR260" s="434"/>
      <c r="ATS260" s="434"/>
      <c r="ATT260" s="434"/>
      <c r="ATU260" s="434"/>
      <c r="ATV260" s="434"/>
      <c r="ATW260" s="434"/>
      <c r="ATX260" s="434"/>
      <c r="ATY260" s="434"/>
      <c r="ATZ260" s="434"/>
      <c r="AUA260" s="434"/>
      <c r="AUB260" s="434"/>
      <c r="AUC260" s="434"/>
      <c r="AUD260" s="434"/>
      <c r="AUE260" s="434"/>
      <c r="AUF260" s="434"/>
      <c r="AUG260" s="434"/>
      <c r="AUH260" s="434"/>
      <c r="AUI260" s="434"/>
      <c r="AUJ260" s="434"/>
      <c r="AUK260" s="434"/>
      <c r="AUL260" s="434"/>
      <c r="AUM260" s="434"/>
      <c r="AUN260" s="434"/>
      <c r="AUO260" s="434"/>
      <c r="AUP260" s="434"/>
      <c r="AUQ260" s="434"/>
      <c r="AUR260" s="434"/>
      <c r="AUS260" s="434"/>
      <c r="AUT260" s="434"/>
      <c r="AUU260" s="434"/>
      <c r="AUV260" s="434"/>
      <c r="AUW260" s="434"/>
      <c r="AUX260" s="434"/>
      <c r="AUY260" s="434"/>
      <c r="AUZ260" s="434"/>
      <c r="AVA260" s="434"/>
      <c r="AVB260" s="434"/>
      <c r="AVC260" s="434"/>
      <c r="AVD260" s="434"/>
      <c r="AVE260" s="434"/>
      <c r="AVF260" s="434"/>
      <c r="AVG260" s="434"/>
      <c r="AVH260" s="434"/>
      <c r="AVI260" s="434"/>
      <c r="AVJ260" s="434"/>
      <c r="AVK260" s="434"/>
      <c r="AVL260" s="434"/>
      <c r="AVM260" s="434"/>
      <c r="AVN260" s="434"/>
      <c r="AVO260" s="434"/>
      <c r="AVP260" s="434"/>
      <c r="AVQ260" s="434"/>
      <c r="AVR260" s="434"/>
      <c r="AVS260" s="434"/>
      <c r="AVT260" s="434"/>
      <c r="AVU260" s="434"/>
      <c r="AVV260" s="434"/>
      <c r="AVW260" s="434"/>
      <c r="AVX260" s="434"/>
      <c r="AVY260" s="434"/>
      <c r="AVZ260" s="434"/>
      <c r="AWA260" s="434"/>
      <c r="AWB260" s="434"/>
      <c r="AWC260" s="434"/>
      <c r="AWD260" s="434"/>
      <c r="AWE260" s="434"/>
      <c r="AWF260" s="434"/>
      <c r="AWG260" s="434"/>
      <c r="AWH260" s="434"/>
      <c r="AWI260" s="434"/>
      <c r="AWJ260" s="434"/>
      <c r="AWK260" s="434"/>
      <c r="AWL260" s="434"/>
      <c r="AWM260" s="434"/>
      <c r="AWN260" s="434"/>
      <c r="AWO260" s="434"/>
      <c r="AWP260" s="434"/>
      <c r="AWQ260" s="434"/>
      <c r="AWR260" s="434"/>
      <c r="AWS260" s="434"/>
      <c r="AWT260" s="434"/>
      <c r="AWU260" s="434"/>
      <c r="AWV260" s="434"/>
      <c r="AWW260" s="434"/>
      <c r="AWX260" s="434"/>
      <c r="AWY260" s="434"/>
      <c r="AWZ260" s="434"/>
      <c r="AXA260" s="434"/>
      <c r="AXB260" s="434"/>
      <c r="AXC260" s="434"/>
      <c r="AXD260" s="434"/>
      <c r="AXE260" s="434"/>
      <c r="AXF260" s="434"/>
      <c r="AXG260" s="434"/>
      <c r="AXH260" s="434"/>
      <c r="AXI260" s="434"/>
      <c r="AXJ260" s="434"/>
      <c r="AXK260" s="434"/>
      <c r="AXL260" s="434"/>
      <c r="AXM260" s="434"/>
      <c r="AXN260" s="434"/>
      <c r="AXO260" s="434"/>
      <c r="AXP260" s="434"/>
      <c r="AXQ260" s="434"/>
      <c r="AXR260" s="434"/>
      <c r="AXS260" s="434"/>
      <c r="AXT260" s="434"/>
      <c r="AXU260" s="434"/>
      <c r="AXV260" s="434"/>
      <c r="AXW260" s="434"/>
      <c r="AXX260" s="434"/>
      <c r="AXY260" s="434"/>
      <c r="AXZ260" s="434"/>
      <c r="AYA260" s="434"/>
      <c r="AYB260" s="434"/>
      <c r="AYC260" s="434"/>
      <c r="AYD260" s="434"/>
      <c r="AYE260" s="434"/>
      <c r="AYF260" s="434"/>
      <c r="AYG260" s="434"/>
      <c r="AYH260" s="434"/>
      <c r="AYI260" s="434"/>
      <c r="AYJ260" s="434"/>
      <c r="AYK260" s="434"/>
      <c r="AYL260" s="434"/>
      <c r="AYM260" s="434"/>
      <c r="AYN260" s="434"/>
      <c r="AYO260" s="434"/>
      <c r="AYP260" s="434"/>
      <c r="AYQ260" s="434"/>
      <c r="AYR260" s="434"/>
      <c r="AYS260" s="434"/>
      <c r="AYT260" s="434"/>
      <c r="AYU260" s="434"/>
      <c r="AYV260" s="434"/>
      <c r="AYW260" s="434"/>
      <c r="AYX260" s="434"/>
      <c r="AYY260" s="434"/>
      <c r="AYZ260" s="434"/>
      <c r="AZA260" s="434"/>
      <c r="AZB260" s="434"/>
      <c r="AZC260" s="434"/>
      <c r="AZD260" s="434"/>
      <c r="AZE260" s="434"/>
      <c r="AZF260" s="434"/>
      <c r="AZG260" s="434"/>
      <c r="AZH260" s="434"/>
      <c r="AZI260" s="434"/>
      <c r="AZJ260" s="434"/>
      <c r="AZK260" s="434"/>
      <c r="AZL260" s="434"/>
      <c r="AZM260" s="434"/>
      <c r="AZN260" s="434"/>
      <c r="AZO260" s="434"/>
      <c r="AZP260" s="434"/>
      <c r="AZQ260" s="434"/>
      <c r="AZR260" s="434"/>
      <c r="AZS260" s="434"/>
      <c r="AZT260" s="434"/>
      <c r="AZU260" s="434"/>
      <c r="AZV260" s="434"/>
      <c r="AZW260" s="434"/>
      <c r="AZX260" s="434"/>
      <c r="AZY260" s="434"/>
      <c r="AZZ260" s="434"/>
      <c r="BAA260" s="434"/>
      <c r="BAB260" s="434"/>
      <c r="BAC260" s="434"/>
      <c r="BAD260" s="434"/>
      <c r="BAE260" s="434"/>
      <c r="BAF260" s="434"/>
      <c r="BAG260" s="434"/>
      <c r="BAH260" s="434"/>
      <c r="BAI260" s="434"/>
      <c r="BAJ260" s="434"/>
      <c r="BAK260" s="434"/>
      <c r="BAL260" s="434"/>
      <c r="BAM260" s="434"/>
      <c r="BAN260" s="434"/>
      <c r="BAO260" s="434"/>
      <c r="BAP260" s="434"/>
      <c r="BAQ260" s="434"/>
      <c r="BAR260" s="434"/>
      <c r="BAS260" s="434"/>
      <c r="BAT260" s="434"/>
      <c r="BAU260" s="434"/>
      <c r="BAV260" s="434"/>
      <c r="BAW260" s="434"/>
      <c r="BAX260" s="434"/>
      <c r="BAY260" s="434"/>
      <c r="BAZ260" s="434"/>
      <c r="BBA260" s="434"/>
      <c r="BBB260" s="434"/>
      <c r="BBC260" s="434"/>
      <c r="BBD260" s="434"/>
      <c r="BBE260" s="434"/>
      <c r="BBF260" s="434"/>
      <c r="BBG260" s="434"/>
      <c r="BBH260" s="434"/>
      <c r="BBI260" s="434"/>
      <c r="BBJ260" s="434"/>
      <c r="BBK260" s="434"/>
      <c r="BBL260" s="434"/>
      <c r="BBM260" s="434"/>
      <c r="BBN260" s="434"/>
      <c r="BBO260" s="434"/>
      <c r="BBP260" s="434"/>
      <c r="BBQ260" s="434"/>
      <c r="BBR260" s="434"/>
      <c r="BBS260" s="434"/>
      <c r="BBT260" s="434"/>
      <c r="BBU260" s="434"/>
      <c r="BBV260" s="434"/>
      <c r="BBW260" s="434"/>
      <c r="BBX260" s="434"/>
      <c r="BBY260" s="434"/>
      <c r="BBZ260" s="434"/>
      <c r="BCA260" s="434"/>
      <c r="BCB260" s="434"/>
      <c r="BCC260" s="434"/>
      <c r="BCD260" s="434"/>
      <c r="BCE260" s="434"/>
      <c r="BCF260" s="434"/>
      <c r="BCG260" s="434"/>
      <c r="BCH260" s="434"/>
      <c r="BCI260" s="434"/>
      <c r="BCJ260" s="434"/>
      <c r="BCK260" s="434"/>
      <c r="BCL260" s="434"/>
      <c r="BCM260" s="434"/>
      <c r="BCN260" s="434"/>
      <c r="BCO260" s="434"/>
      <c r="BCP260" s="434"/>
      <c r="BCQ260" s="434"/>
      <c r="BCR260" s="434"/>
      <c r="BCS260" s="434"/>
      <c r="BCT260" s="434"/>
      <c r="BCU260" s="434"/>
      <c r="BCV260" s="434"/>
      <c r="BCW260" s="434"/>
      <c r="BCX260" s="434"/>
      <c r="BCY260" s="434"/>
      <c r="BCZ260" s="434"/>
      <c r="BDA260" s="434"/>
      <c r="BDB260" s="434"/>
      <c r="BDC260" s="434"/>
      <c r="BDD260" s="434"/>
      <c r="BDE260" s="434"/>
      <c r="BDF260" s="434"/>
      <c r="BDG260" s="434"/>
      <c r="BDH260" s="434"/>
      <c r="BDI260" s="434"/>
      <c r="BDJ260" s="434"/>
      <c r="BDK260" s="434"/>
      <c r="BDL260" s="434"/>
      <c r="BDM260" s="434"/>
      <c r="BDN260" s="434"/>
      <c r="BDO260" s="434"/>
      <c r="BDP260" s="434"/>
      <c r="BDQ260" s="434"/>
      <c r="BDR260" s="434"/>
      <c r="BDS260" s="434"/>
      <c r="BDT260" s="434"/>
      <c r="BDU260" s="434"/>
      <c r="BDV260" s="434"/>
      <c r="BDW260" s="434"/>
      <c r="BDX260" s="434"/>
      <c r="BDY260" s="434"/>
      <c r="BDZ260" s="434"/>
      <c r="BEA260" s="434"/>
      <c r="BEB260" s="434"/>
      <c r="BEC260" s="434"/>
      <c r="BED260" s="434"/>
      <c r="BEE260" s="434"/>
      <c r="BEF260" s="434"/>
      <c r="BEG260" s="434"/>
      <c r="BEH260" s="434"/>
      <c r="BEI260" s="434"/>
      <c r="BEJ260" s="434"/>
      <c r="BEK260" s="434"/>
      <c r="BEL260" s="434"/>
      <c r="BEM260" s="434"/>
      <c r="BEN260" s="434"/>
      <c r="BEO260" s="434"/>
      <c r="BEP260" s="434"/>
      <c r="BEQ260" s="434"/>
      <c r="BER260" s="434"/>
      <c r="BES260" s="434"/>
      <c r="BET260" s="434"/>
      <c r="BEU260" s="434"/>
      <c r="BEV260" s="434"/>
      <c r="BEW260" s="434"/>
      <c r="BEX260" s="434"/>
      <c r="BEY260" s="434"/>
      <c r="BEZ260" s="434"/>
      <c r="BFA260" s="434"/>
      <c r="BFB260" s="434"/>
      <c r="BFC260" s="434"/>
      <c r="BFD260" s="434"/>
      <c r="BFE260" s="434"/>
      <c r="BFF260" s="434"/>
      <c r="BFG260" s="434"/>
      <c r="BFH260" s="434"/>
      <c r="BFI260" s="434"/>
      <c r="BFJ260" s="434"/>
      <c r="BFK260" s="434"/>
      <c r="BFL260" s="434"/>
      <c r="BFM260" s="434"/>
      <c r="BFN260" s="434"/>
      <c r="BFO260" s="434"/>
      <c r="BFP260" s="434"/>
      <c r="BFQ260" s="434"/>
      <c r="BFR260" s="434"/>
      <c r="BFS260" s="434"/>
      <c r="BFT260" s="434"/>
      <c r="BFU260" s="434"/>
      <c r="BFV260" s="434"/>
      <c r="BFW260" s="434"/>
      <c r="BFX260" s="434"/>
      <c r="BFY260" s="434"/>
      <c r="BFZ260" s="434"/>
      <c r="BGA260" s="434"/>
      <c r="BGB260" s="434"/>
      <c r="BGC260" s="434"/>
      <c r="BGD260" s="434"/>
      <c r="BGE260" s="434"/>
      <c r="BGF260" s="434"/>
      <c r="BGG260" s="434"/>
      <c r="BGH260" s="434"/>
      <c r="BGI260" s="434"/>
      <c r="BGJ260" s="434"/>
      <c r="BGK260" s="434"/>
      <c r="BGL260" s="434"/>
      <c r="BGM260" s="434"/>
      <c r="BGN260" s="434"/>
      <c r="BGO260" s="434"/>
      <c r="BGP260" s="434"/>
      <c r="BGQ260" s="434"/>
      <c r="BGR260" s="434"/>
      <c r="BGS260" s="434"/>
      <c r="BGT260" s="434"/>
      <c r="BGU260" s="434"/>
      <c r="BGV260" s="434"/>
      <c r="BGW260" s="434"/>
      <c r="BGX260" s="434"/>
      <c r="BGY260" s="434"/>
      <c r="BGZ260" s="434"/>
      <c r="BHA260" s="434"/>
      <c r="BHB260" s="434"/>
      <c r="BHC260" s="434"/>
      <c r="BHD260" s="434"/>
      <c r="BHE260" s="434"/>
      <c r="BHF260" s="434"/>
      <c r="BHG260" s="434"/>
      <c r="BHH260" s="434"/>
      <c r="BHI260" s="434"/>
      <c r="BHJ260" s="434"/>
      <c r="BHK260" s="434"/>
      <c r="BHL260" s="434"/>
      <c r="BHM260" s="434"/>
      <c r="BHN260" s="434"/>
      <c r="BHO260" s="434"/>
      <c r="BHP260" s="434"/>
      <c r="BHQ260" s="434"/>
      <c r="BHR260" s="434"/>
      <c r="BHS260" s="434"/>
      <c r="BHT260" s="434"/>
      <c r="BHU260" s="434"/>
      <c r="BHV260" s="434"/>
      <c r="BHW260" s="434"/>
      <c r="BHX260" s="434"/>
      <c r="BHY260" s="434"/>
      <c r="BHZ260" s="434"/>
      <c r="BIA260" s="434"/>
      <c r="BIB260" s="434"/>
      <c r="BIC260" s="434"/>
      <c r="BID260" s="434"/>
      <c r="BIE260" s="434"/>
      <c r="BIF260" s="434"/>
      <c r="BIG260" s="434"/>
      <c r="BIH260" s="434"/>
      <c r="BII260" s="434"/>
      <c r="BIJ260" s="434"/>
      <c r="BIK260" s="434"/>
      <c r="BIL260" s="434"/>
      <c r="BIM260" s="434"/>
      <c r="BIN260" s="434"/>
      <c r="BIO260" s="434"/>
      <c r="BIP260" s="434"/>
      <c r="BIQ260" s="434"/>
      <c r="BIR260" s="434"/>
      <c r="BIS260" s="434"/>
      <c r="BIT260" s="434"/>
      <c r="BIU260" s="434"/>
      <c r="BIV260" s="434"/>
      <c r="BIW260" s="434"/>
      <c r="BIX260" s="434"/>
      <c r="BIY260" s="434"/>
      <c r="BIZ260" s="434"/>
      <c r="BJA260" s="434"/>
      <c r="BJB260" s="434"/>
      <c r="BJC260" s="434"/>
      <c r="BJD260" s="434"/>
      <c r="BJE260" s="434"/>
      <c r="BJF260" s="434"/>
      <c r="BJG260" s="434"/>
      <c r="BJH260" s="434"/>
      <c r="BJI260" s="434"/>
      <c r="BJJ260" s="434"/>
      <c r="BJK260" s="434"/>
      <c r="BJL260" s="434"/>
      <c r="BJM260" s="434"/>
      <c r="BJN260" s="434"/>
      <c r="BJO260" s="434"/>
      <c r="BJP260" s="434"/>
      <c r="BJQ260" s="434"/>
      <c r="BJR260" s="434"/>
      <c r="BJS260" s="434"/>
      <c r="BJT260" s="434"/>
      <c r="BJU260" s="434"/>
      <c r="BJV260" s="434"/>
      <c r="BJW260" s="434"/>
      <c r="BJX260" s="434"/>
      <c r="BJY260" s="434"/>
      <c r="BJZ260" s="434"/>
      <c r="BKA260" s="434"/>
      <c r="BKB260" s="434"/>
      <c r="BKC260" s="434"/>
      <c r="BKD260" s="434"/>
      <c r="BKE260" s="434"/>
      <c r="BKF260" s="434"/>
      <c r="BKG260" s="434"/>
      <c r="BKH260" s="434"/>
      <c r="BKI260" s="434"/>
      <c r="BKJ260" s="434"/>
      <c r="BKK260" s="434"/>
      <c r="BKL260" s="434"/>
      <c r="BKM260" s="434"/>
      <c r="BKN260" s="434"/>
      <c r="BKO260" s="434"/>
      <c r="BKP260" s="434"/>
      <c r="BKQ260" s="434"/>
      <c r="BKR260" s="434"/>
      <c r="BKS260" s="434"/>
      <c r="BKT260" s="434"/>
      <c r="BKU260" s="434"/>
      <c r="BKV260" s="434"/>
      <c r="BKW260" s="434"/>
      <c r="BKX260" s="434"/>
      <c r="BKY260" s="434"/>
      <c r="BKZ260" s="434"/>
      <c r="BLA260" s="434"/>
      <c r="BLB260" s="434"/>
      <c r="BLC260" s="434"/>
      <c r="BLD260" s="434"/>
      <c r="BLE260" s="434"/>
      <c r="BLF260" s="434"/>
      <c r="BLG260" s="434"/>
      <c r="BLH260" s="434"/>
      <c r="BLI260" s="434"/>
      <c r="BLJ260" s="434"/>
      <c r="BLK260" s="434"/>
      <c r="BLL260" s="434"/>
      <c r="BLM260" s="434"/>
      <c r="BLN260" s="434"/>
      <c r="BLO260" s="434"/>
      <c r="BLP260" s="434"/>
      <c r="BLQ260" s="434"/>
      <c r="BLR260" s="434"/>
      <c r="BLS260" s="434"/>
      <c r="BLT260" s="434"/>
      <c r="BLU260" s="434"/>
      <c r="BLV260" s="434"/>
      <c r="BLW260" s="434"/>
      <c r="BLX260" s="434"/>
      <c r="BLY260" s="434"/>
      <c r="BLZ260" s="434"/>
      <c r="BMA260" s="434"/>
      <c r="BMB260" s="434"/>
      <c r="BMC260" s="434"/>
      <c r="BMD260" s="434"/>
      <c r="BME260" s="434"/>
      <c r="BMF260" s="434"/>
      <c r="BMG260" s="434"/>
      <c r="BMH260" s="434"/>
      <c r="BMI260" s="434"/>
      <c r="BMJ260" s="434"/>
      <c r="BMK260" s="434"/>
      <c r="BML260" s="434"/>
      <c r="BMM260" s="434"/>
      <c r="BMN260" s="434"/>
      <c r="BMO260" s="434"/>
      <c r="BMP260" s="434"/>
      <c r="BMQ260" s="434"/>
      <c r="BMR260" s="434"/>
      <c r="BMS260" s="434"/>
      <c r="BMT260" s="434"/>
      <c r="BMU260" s="434"/>
      <c r="BMV260" s="434"/>
      <c r="BMW260" s="434"/>
      <c r="BMX260" s="434"/>
      <c r="BMY260" s="434"/>
      <c r="BMZ260" s="434"/>
      <c r="BNA260" s="434"/>
      <c r="BNB260" s="434"/>
      <c r="BNC260" s="434"/>
      <c r="BND260" s="434"/>
      <c r="BNE260" s="434"/>
      <c r="BNF260" s="434"/>
      <c r="BNG260" s="434"/>
      <c r="BNH260" s="434"/>
      <c r="BNI260" s="434"/>
      <c r="BNJ260" s="434"/>
      <c r="BNK260" s="434"/>
      <c r="BNL260" s="434"/>
      <c r="BNM260" s="434"/>
      <c r="BNN260" s="434"/>
      <c r="BNO260" s="434"/>
      <c r="BNP260" s="434"/>
      <c r="BNQ260" s="434"/>
      <c r="BNR260" s="434"/>
      <c r="BNS260" s="434"/>
      <c r="BNT260" s="434"/>
      <c r="BNU260" s="434"/>
      <c r="BNV260" s="434"/>
      <c r="BNW260" s="434"/>
      <c r="BNX260" s="434"/>
      <c r="BNY260" s="434"/>
      <c r="BNZ260" s="434"/>
      <c r="BOA260" s="434"/>
      <c r="BOB260" s="434"/>
      <c r="BOC260" s="434"/>
      <c r="BOD260" s="434"/>
      <c r="BOE260" s="434"/>
      <c r="BOF260" s="434"/>
      <c r="BOG260" s="434"/>
      <c r="BOH260" s="434"/>
      <c r="BOI260" s="434"/>
      <c r="BOJ260" s="434"/>
      <c r="BOK260" s="434"/>
      <c r="BOL260" s="434"/>
      <c r="BOM260" s="434"/>
      <c r="BON260" s="434"/>
      <c r="BOO260" s="434"/>
      <c r="BOP260" s="434"/>
      <c r="BOQ260" s="434"/>
      <c r="BOR260" s="434"/>
      <c r="BOS260" s="434"/>
      <c r="BOT260" s="434"/>
      <c r="BOU260" s="434"/>
      <c r="BOV260" s="434"/>
      <c r="BOW260" s="434"/>
      <c r="BOX260" s="434"/>
      <c r="BOY260" s="434"/>
      <c r="BOZ260" s="434"/>
      <c r="BPA260" s="434"/>
      <c r="BPB260" s="434"/>
      <c r="BPC260" s="434"/>
      <c r="BPD260" s="434"/>
      <c r="BPE260" s="434"/>
      <c r="BPF260" s="434"/>
      <c r="BPG260" s="434"/>
      <c r="BPH260" s="434"/>
      <c r="BPI260" s="434"/>
      <c r="BPJ260" s="434"/>
      <c r="BPK260" s="434"/>
      <c r="BPL260" s="434"/>
      <c r="BPM260" s="434"/>
      <c r="BPN260" s="434"/>
      <c r="BPO260" s="434"/>
      <c r="BPP260" s="434"/>
      <c r="BPQ260" s="434"/>
      <c r="BPR260" s="434"/>
      <c r="BPS260" s="434"/>
      <c r="BPT260" s="434"/>
      <c r="BPU260" s="434"/>
      <c r="BPV260" s="434"/>
      <c r="BPW260" s="434"/>
      <c r="BPX260" s="434"/>
      <c r="BPY260" s="434"/>
      <c r="BPZ260" s="434"/>
      <c r="BQA260" s="434"/>
      <c r="BQB260" s="434"/>
      <c r="BQC260" s="434"/>
      <c r="BQD260" s="434"/>
      <c r="BQE260" s="434"/>
      <c r="BQF260" s="434"/>
      <c r="BQG260" s="434"/>
      <c r="BQH260" s="434"/>
      <c r="BQI260" s="434"/>
      <c r="BQJ260" s="434"/>
      <c r="BQK260" s="434"/>
      <c r="BQL260" s="434"/>
      <c r="BQM260" s="434"/>
      <c r="BQN260" s="434"/>
      <c r="BQO260" s="434"/>
      <c r="BQP260" s="434"/>
      <c r="BQQ260" s="434"/>
      <c r="BQR260" s="434"/>
      <c r="BQS260" s="434"/>
      <c r="BQT260" s="434"/>
      <c r="BQU260" s="434"/>
      <c r="BQV260" s="434"/>
      <c r="BQW260" s="434"/>
      <c r="BQX260" s="434"/>
      <c r="BQY260" s="434"/>
      <c r="BQZ260" s="434"/>
      <c r="BRA260" s="434"/>
      <c r="BRB260" s="434"/>
      <c r="BRC260" s="434"/>
      <c r="BRD260" s="434"/>
      <c r="BRE260" s="434"/>
      <c r="BRF260" s="434"/>
      <c r="BRG260" s="434"/>
      <c r="BRH260" s="434"/>
      <c r="BRI260" s="434"/>
      <c r="BRJ260" s="434"/>
      <c r="BRK260" s="434"/>
      <c r="BRL260" s="434"/>
      <c r="BRM260" s="434"/>
      <c r="BRN260" s="434"/>
      <c r="BRO260" s="434"/>
      <c r="BRP260" s="434"/>
      <c r="BRQ260" s="434"/>
      <c r="BRR260" s="434"/>
      <c r="BRS260" s="434"/>
      <c r="BRT260" s="434"/>
      <c r="BRU260" s="434"/>
      <c r="BRV260" s="434"/>
      <c r="BRW260" s="434"/>
      <c r="BRX260" s="434"/>
      <c r="BRY260" s="434"/>
      <c r="BRZ260" s="434"/>
      <c r="BSA260" s="434"/>
      <c r="BSB260" s="434"/>
      <c r="BSC260" s="434"/>
      <c r="BSD260" s="434"/>
      <c r="BSE260" s="434"/>
      <c r="BSF260" s="434"/>
      <c r="BSG260" s="434"/>
      <c r="BSH260" s="434"/>
      <c r="BSI260" s="434"/>
      <c r="BSJ260" s="434"/>
      <c r="BSK260" s="434"/>
      <c r="BSL260" s="434"/>
      <c r="BSM260" s="434"/>
      <c r="BSN260" s="434"/>
      <c r="BSO260" s="434"/>
      <c r="BSP260" s="434"/>
      <c r="BSQ260" s="434"/>
      <c r="BSR260" s="434"/>
      <c r="BSS260" s="434"/>
      <c r="BST260" s="434"/>
      <c r="BSU260" s="434"/>
      <c r="BSV260" s="434"/>
      <c r="BSW260" s="434"/>
      <c r="BSX260" s="434"/>
      <c r="BSY260" s="434"/>
      <c r="BSZ260" s="434"/>
      <c r="BTA260" s="434"/>
      <c r="BTB260" s="434"/>
      <c r="BTC260" s="434"/>
      <c r="BTD260" s="434"/>
      <c r="BTE260" s="434"/>
      <c r="BTF260" s="434"/>
      <c r="BTG260" s="434"/>
      <c r="BTH260" s="434"/>
      <c r="BTI260" s="434"/>
      <c r="BTJ260" s="434"/>
      <c r="BTK260" s="434"/>
      <c r="BTL260" s="434"/>
      <c r="BTM260" s="434"/>
      <c r="BTN260" s="434"/>
      <c r="BTO260" s="434"/>
      <c r="BTP260" s="434"/>
      <c r="BTQ260" s="434"/>
      <c r="BTR260" s="434"/>
      <c r="BTS260" s="434"/>
      <c r="BTT260" s="434"/>
      <c r="BTU260" s="434"/>
      <c r="BTV260" s="434"/>
      <c r="BTW260" s="434"/>
      <c r="BTX260" s="434"/>
      <c r="BTY260" s="434"/>
      <c r="BTZ260" s="434"/>
      <c r="BUA260" s="434"/>
      <c r="BUB260" s="434"/>
      <c r="BUC260" s="434"/>
      <c r="BUD260" s="434"/>
      <c r="BUE260" s="434"/>
      <c r="BUF260" s="434"/>
      <c r="BUG260" s="434"/>
      <c r="BUH260" s="434"/>
      <c r="BUI260" s="434"/>
      <c r="BUJ260" s="434"/>
      <c r="BUK260" s="434"/>
      <c r="BUL260" s="434"/>
      <c r="BUM260" s="434"/>
      <c r="BUN260" s="434"/>
      <c r="BUO260" s="434"/>
      <c r="BUP260" s="434"/>
      <c r="BUQ260" s="434"/>
      <c r="BUR260" s="434"/>
      <c r="BUS260" s="434"/>
      <c r="BUT260" s="434"/>
      <c r="BUU260" s="434"/>
      <c r="BUV260" s="434"/>
      <c r="BUW260" s="434"/>
      <c r="BUX260" s="434"/>
      <c r="BUY260" s="434"/>
      <c r="BUZ260" s="434"/>
      <c r="BVA260" s="434"/>
      <c r="BVB260" s="434"/>
      <c r="BVC260" s="434"/>
      <c r="BVD260" s="434"/>
      <c r="BVE260" s="434"/>
      <c r="BVF260" s="434"/>
      <c r="BVG260" s="434"/>
      <c r="BVH260" s="434"/>
      <c r="BVI260" s="434"/>
      <c r="BVJ260" s="434"/>
      <c r="BVK260" s="434"/>
      <c r="BVL260" s="434"/>
      <c r="BVM260" s="434"/>
      <c r="BVN260" s="434"/>
      <c r="BVO260" s="434"/>
      <c r="BVP260" s="434"/>
      <c r="BVQ260" s="434"/>
      <c r="BVR260" s="434"/>
      <c r="BVS260" s="434"/>
      <c r="BVT260" s="434"/>
      <c r="BVU260" s="434"/>
      <c r="BVV260" s="434"/>
      <c r="BVW260" s="434"/>
      <c r="BVX260" s="434"/>
      <c r="BVY260" s="434"/>
      <c r="BVZ260" s="434"/>
      <c r="BWA260" s="434"/>
      <c r="BWB260" s="434"/>
      <c r="BWC260" s="434"/>
      <c r="BWD260" s="434"/>
      <c r="BWE260" s="434"/>
      <c r="BWF260" s="434"/>
      <c r="BWG260" s="434"/>
      <c r="BWH260" s="434"/>
      <c r="BWI260" s="434"/>
      <c r="BWJ260" s="434"/>
      <c r="BWK260" s="434"/>
      <c r="BWL260" s="434"/>
      <c r="BWM260" s="434"/>
      <c r="BWN260" s="434"/>
      <c r="BWO260" s="434"/>
      <c r="BWP260" s="434"/>
      <c r="BWQ260" s="434"/>
      <c r="BWR260" s="434"/>
      <c r="BWS260" s="434"/>
      <c r="BWT260" s="434"/>
      <c r="BWU260" s="434"/>
      <c r="BWV260" s="434"/>
      <c r="BWW260" s="434"/>
      <c r="BWX260" s="434"/>
      <c r="BWY260" s="434"/>
      <c r="BWZ260" s="434"/>
      <c r="BXA260" s="434"/>
      <c r="BXB260" s="434"/>
      <c r="BXC260" s="434"/>
      <c r="BXD260" s="434"/>
      <c r="BXE260" s="434"/>
      <c r="BXF260" s="434"/>
      <c r="BXG260" s="434"/>
      <c r="BXH260" s="434"/>
      <c r="BXI260" s="434"/>
      <c r="BXJ260" s="434"/>
      <c r="BXK260" s="434"/>
      <c r="BXL260" s="434"/>
      <c r="BXM260" s="434"/>
      <c r="BXN260" s="434"/>
      <c r="BXO260" s="434"/>
      <c r="BXP260" s="434"/>
      <c r="BXQ260" s="434"/>
      <c r="BXR260" s="434"/>
      <c r="BXS260" s="434"/>
      <c r="BXT260" s="434"/>
      <c r="BXU260" s="434"/>
      <c r="BXV260" s="434"/>
      <c r="BXW260" s="434"/>
      <c r="BXX260" s="434"/>
      <c r="BXY260" s="434"/>
      <c r="BXZ260" s="434"/>
      <c r="BYA260" s="434"/>
      <c r="BYB260" s="434"/>
      <c r="BYC260" s="434"/>
      <c r="BYD260" s="434"/>
      <c r="BYE260" s="434"/>
      <c r="BYF260" s="434"/>
      <c r="BYG260" s="434"/>
      <c r="BYH260" s="434"/>
      <c r="BYI260" s="434"/>
      <c r="BYJ260" s="434"/>
      <c r="BYK260" s="434"/>
      <c r="BYL260" s="434"/>
      <c r="BYM260" s="434"/>
      <c r="BYN260" s="434"/>
      <c r="BYO260" s="434"/>
      <c r="BYP260" s="434"/>
      <c r="BYQ260" s="434"/>
      <c r="BYR260" s="434"/>
      <c r="BYS260" s="434"/>
      <c r="BYT260" s="434"/>
      <c r="BYU260" s="434"/>
      <c r="BYV260" s="434"/>
      <c r="BYW260" s="434"/>
      <c r="BYX260" s="434"/>
      <c r="BYY260" s="434"/>
      <c r="BYZ260" s="434"/>
      <c r="BZA260" s="434"/>
      <c r="BZB260" s="434"/>
      <c r="BZC260" s="434"/>
      <c r="BZD260" s="434"/>
      <c r="BZE260" s="434"/>
      <c r="BZF260" s="434"/>
      <c r="BZG260" s="434"/>
      <c r="BZH260" s="434"/>
      <c r="BZI260" s="434"/>
      <c r="BZJ260" s="434"/>
      <c r="BZK260" s="434"/>
      <c r="BZL260" s="434"/>
      <c r="BZM260" s="434"/>
      <c r="BZN260" s="434"/>
      <c r="BZO260" s="434"/>
      <c r="BZP260" s="434"/>
      <c r="BZQ260" s="434"/>
      <c r="BZR260" s="434"/>
      <c r="BZS260" s="434"/>
      <c r="BZT260" s="434"/>
      <c r="BZU260" s="434"/>
      <c r="BZV260" s="434"/>
      <c r="BZW260" s="434"/>
      <c r="BZX260" s="434"/>
      <c r="BZY260" s="434"/>
      <c r="BZZ260" s="434"/>
      <c r="CAA260" s="434"/>
      <c r="CAB260" s="434"/>
      <c r="CAC260" s="434"/>
      <c r="CAD260" s="434"/>
      <c r="CAE260" s="434"/>
      <c r="CAF260" s="434"/>
      <c r="CAG260" s="434"/>
      <c r="CAH260" s="434"/>
      <c r="CAI260" s="434"/>
      <c r="CAJ260" s="434"/>
      <c r="CAK260" s="434"/>
      <c r="CAL260" s="434"/>
      <c r="CAM260" s="434"/>
      <c r="CAN260" s="434"/>
      <c r="CAO260" s="434"/>
      <c r="CAP260" s="434"/>
      <c r="CAQ260" s="434"/>
      <c r="CAR260" s="434"/>
      <c r="CAS260" s="434"/>
      <c r="CAT260" s="434"/>
      <c r="CAU260" s="434"/>
      <c r="CAV260" s="434"/>
      <c r="CAW260" s="434"/>
      <c r="CAX260" s="434"/>
      <c r="CAY260" s="434"/>
      <c r="CAZ260" s="434"/>
      <c r="CBA260" s="434"/>
      <c r="CBB260" s="434"/>
      <c r="CBC260" s="434"/>
      <c r="CBD260" s="434"/>
      <c r="CBE260" s="434"/>
      <c r="CBF260" s="434"/>
      <c r="CBG260" s="434"/>
      <c r="CBH260" s="434"/>
      <c r="CBI260" s="434"/>
      <c r="CBJ260" s="434"/>
      <c r="CBK260" s="434"/>
      <c r="CBL260" s="434"/>
      <c r="CBM260" s="434"/>
      <c r="CBN260" s="434"/>
      <c r="CBO260" s="434"/>
      <c r="CBP260" s="434"/>
      <c r="CBQ260" s="434"/>
      <c r="CBR260" s="434"/>
      <c r="CBS260" s="434"/>
      <c r="CBT260" s="434"/>
      <c r="CBU260" s="434"/>
      <c r="CBV260" s="434"/>
      <c r="CBW260" s="434"/>
      <c r="CBX260" s="434"/>
      <c r="CBY260" s="434"/>
      <c r="CBZ260" s="434"/>
      <c r="CCA260" s="434"/>
      <c r="CCB260" s="434"/>
      <c r="CCC260" s="434"/>
      <c r="CCD260" s="434"/>
      <c r="CCE260" s="434"/>
      <c r="CCF260" s="434"/>
      <c r="CCG260" s="434"/>
      <c r="CCH260" s="434"/>
      <c r="CCI260" s="434"/>
      <c r="CCJ260" s="434"/>
      <c r="CCK260" s="434"/>
      <c r="CCL260" s="434"/>
      <c r="CCM260" s="434"/>
      <c r="CCN260" s="434"/>
      <c r="CCO260" s="434"/>
      <c r="CCP260" s="434"/>
      <c r="CCQ260" s="434"/>
      <c r="CCR260" s="434"/>
      <c r="CCS260" s="434"/>
      <c r="CCT260" s="434"/>
      <c r="CCU260" s="434"/>
      <c r="CCV260" s="434"/>
      <c r="CCW260" s="434"/>
      <c r="CCX260" s="434"/>
      <c r="CCY260" s="434"/>
      <c r="CCZ260" s="434"/>
      <c r="CDA260" s="434"/>
      <c r="CDB260" s="434"/>
      <c r="CDC260" s="434"/>
      <c r="CDD260" s="434"/>
      <c r="CDE260" s="434"/>
      <c r="CDF260" s="434"/>
      <c r="CDG260" s="434"/>
      <c r="CDH260" s="434"/>
      <c r="CDI260" s="434"/>
      <c r="CDJ260" s="434"/>
      <c r="CDK260" s="434"/>
      <c r="CDL260" s="434"/>
      <c r="CDM260" s="434"/>
      <c r="CDN260" s="434"/>
      <c r="CDO260" s="434"/>
      <c r="CDP260" s="434"/>
      <c r="CDQ260" s="434"/>
      <c r="CDR260" s="434"/>
      <c r="CDS260" s="434"/>
      <c r="CDT260" s="434"/>
      <c r="CDU260" s="434"/>
      <c r="CDV260" s="434"/>
      <c r="CDW260" s="434"/>
      <c r="CDX260" s="434"/>
      <c r="CDY260" s="434"/>
      <c r="CDZ260" s="434"/>
      <c r="CEA260" s="434"/>
      <c r="CEB260" s="434"/>
      <c r="CEC260" s="434"/>
      <c r="CED260" s="434"/>
      <c r="CEE260" s="434"/>
      <c r="CEF260" s="434"/>
      <c r="CEG260" s="434"/>
      <c r="CEH260" s="434"/>
      <c r="CEI260" s="434"/>
      <c r="CEJ260" s="434"/>
      <c r="CEK260" s="434"/>
      <c r="CEL260" s="434"/>
      <c r="CEM260" s="434"/>
      <c r="CEN260" s="434"/>
      <c r="CEO260" s="434"/>
      <c r="CEP260" s="434"/>
      <c r="CEQ260" s="434"/>
      <c r="CER260" s="434"/>
      <c r="CES260" s="434"/>
      <c r="CET260" s="434"/>
      <c r="CEU260" s="434"/>
      <c r="CEV260" s="434"/>
      <c r="CEW260" s="434"/>
      <c r="CEX260" s="434"/>
      <c r="CEY260" s="434"/>
      <c r="CEZ260" s="434"/>
      <c r="CFA260" s="434"/>
      <c r="CFB260" s="434"/>
      <c r="CFC260" s="434"/>
      <c r="CFD260" s="434"/>
      <c r="CFE260" s="434"/>
      <c r="CFF260" s="434"/>
      <c r="CFG260" s="434"/>
      <c r="CFH260" s="434"/>
      <c r="CFI260" s="434"/>
      <c r="CFJ260" s="434"/>
      <c r="CFK260" s="434"/>
      <c r="CFL260" s="434"/>
      <c r="CFM260" s="434"/>
      <c r="CFN260" s="434"/>
      <c r="CFO260" s="434"/>
      <c r="CFP260" s="434"/>
      <c r="CFQ260" s="434"/>
      <c r="CFR260" s="434"/>
      <c r="CFS260" s="434"/>
      <c r="CFT260" s="434"/>
      <c r="CFU260" s="434"/>
      <c r="CFV260" s="434"/>
      <c r="CFW260" s="434"/>
      <c r="CFX260" s="434"/>
      <c r="CFY260" s="434"/>
      <c r="CFZ260" s="434"/>
      <c r="CGA260" s="434"/>
      <c r="CGB260" s="434"/>
      <c r="CGC260" s="434"/>
      <c r="CGD260" s="434"/>
      <c r="CGE260" s="434"/>
      <c r="CGF260" s="434"/>
      <c r="CGG260" s="434"/>
      <c r="CGH260" s="434"/>
      <c r="CGI260" s="434"/>
      <c r="CGJ260" s="434"/>
      <c r="CGK260" s="434"/>
      <c r="CGL260" s="434"/>
      <c r="CGM260" s="434"/>
      <c r="CGN260" s="434"/>
      <c r="CGO260" s="434"/>
      <c r="CGP260" s="434"/>
      <c r="CGQ260" s="434"/>
      <c r="CGR260" s="434"/>
      <c r="CGS260" s="434"/>
      <c r="CGT260" s="434"/>
      <c r="CGU260" s="434"/>
      <c r="CGV260" s="434"/>
      <c r="CGW260" s="434"/>
      <c r="CGX260" s="434"/>
      <c r="CGY260" s="434"/>
      <c r="CGZ260" s="434"/>
      <c r="CHA260" s="434"/>
      <c r="CHB260" s="434"/>
      <c r="CHC260" s="434"/>
      <c r="CHD260" s="434"/>
      <c r="CHE260" s="434"/>
      <c r="CHF260" s="434"/>
      <c r="CHG260" s="434"/>
      <c r="CHH260" s="434"/>
      <c r="CHI260" s="434"/>
      <c r="CHJ260" s="434"/>
      <c r="CHK260" s="434"/>
      <c r="CHL260" s="434"/>
      <c r="CHM260" s="434"/>
      <c r="CHN260" s="434"/>
      <c r="CHO260" s="434"/>
      <c r="CHP260" s="434"/>
      <c r="CHQ260" s="434"/>
      <c r="CHR260" s="434"/>
      <c r="CHS260" s="434"/>
      <c r="CHT260" s="434"/>
      <c r="CHU260" s="434"/>
      <c r="CHV260" s="434"/>
      <c r="CHW260" s="434"/>
      <c r="CHX260" s="434"/>
      <c r="CHY260" s="434"/>
      <c r="CHZ260" s="434"/>
      <c r="CIA260" s="434"/>
      <c r="CIB260" s="434"/>
      <c r="CIC260" s="434"/>
      <c r="CID260" s="434"/>
      <c r="CIE260" s="434"/>
      <c r="CIF260" s="434"/>
      <c r="CIG260" s="434"/>
      <c r="CIH260" s="434"/>
      <c r="CII260" s="434"/>
      <c r="CIJ260" s="434"/>
      <c r="CIK260" s="434"/>
      <c r="CIL260" s="434"/>
      <c r="CIM260" s="434"/>
      <c r="CIN260" s="434"/>
      <c r="CIO260" s="434"/>
      <c r="CIP260" s="434"/>
      <c r="CIQ260" s="434"/>
      <c r="CIR260" s="434"/>
      <c r="CIS260" s="434"/>
      <c r="CIT260" s="434"/>
      <c r="CIU260" s="434"/>
      <c r="CIV260" s="434"/>
      <c r="CIW260" s="434"/>
      <c r="CIX260" s="434"/>
      <c r="CIY260" s="434"/>
      <c r="CIZ260" s="434"/>
      <c r="CJA260" s="434"/>
      <c r="CJB260" s="434"/>
      <c r="CJC260" s="434"/>
      <c r="CJD260" s="434"/>
      <c r="CJE260" s="434"/>
      <c r="CJF260" s="434"/>
      <c r="CJG260" s="434"/>
      <c r="CJH260" s="434"/>
      <c r="CJI260" s="434"/>
      <c r="CJJ260" s="434"/>
      <c r="CJK260" s="434"/>
      <c r="CJL260" s="434"/>
      <c r="CJM260" s="434"/>
      <c r="CJN260" s="434"/>
      <c r="CJO260" s="434"/>
      <c r="CJP260" s="434"/>
      <c r="CJQ260" s="434"/>
      <c r="CJR260" s="434"/>
      <c r="CJS260" s="434"/>
      <c r="CJT260" s="434"/>
      <c r="CJU260" s="434"/>
      <c r="CJV260" s="434"/>
      <c r="CJW260" s="434"/>
      <c r="CJX260" s="434"/>
      <c r="CJY260" s="434"/>
      <c r="CJZ260" s="434"/>
      <c r="CKA260" s="434"/>
      <c r="CKB260" s="434"/>
      <c r="CKC260" s="434"/>
      <c r="CKD260" s="434"/>
      <c r="CKE260" s="434"/>
      <c r="CKF260" s="434"/>
      <c r="CKG260" s="434"/>
      <c r="CKH260" s="434"/>
      <c r="CKI260" s="434"/>
      <c r="CKJ260" s="434"/>
      <c r="CKK260" s="434"/>
      <c r="CKL260" s="434"/>
      <c r="CKM260" s="434"/>
      <c r="CKN260" s="434"/>
      <c r="CKO260" s="434"/>
      <c r="CKP260" s="434"/>
      <c r="CKQ260" s="434"/>
      <c r="CKR260" s="434"/>
      <c r="CKS260" s="434"/>
      <c r="CKT260" s="434"/>
      <c r="CKU260" s="434"/>
      <c r="CKV260" s="434"/>
      <c r="CKW260" s="434"/>
      <c r="CKX260" s="434"/>
      <c r="CKY260" s="434"/>
      <c r="CKZ260" s="434"/>
      <c r="CLA260" s="434"/>
      <c r="CLB260" s="434"/>
      <c r="CLC260" s="434"/>
      <c r="CLD260" s="434"/>
      <c r="CLE260" s="434"/>
      <c r="CLF260" s="434"/>
      <c r="CLG260" s="434"/>
      <c r="CLH260" s="434"/>
      <c r="CLI260" s="434"/>
      <c r="CLJ260" s="434"/>
      <c r="CLK260" s="434"/>
    </row>
    <row r="261" spans="1:2351" s="1066" customFormat="1" ht="31.5">
      <c r="A261" s="1059"/>
      <c r="B261" s="1060"/>
      <c r="C261" s="1068" t="s">
        <v>372</v>
      </c>
      <c r="D261" s="1059"/>
      <c r="E261" s="1059"/>
      <c r="F261" s="1059"/>
      <c r="G261" s="1059"/>
      <c r="H261" s="1059"/>
      <c r="I261" s="1207"/>
      <c r="J261" s="1059"/>
      <c r="K261" s="1059"/>
      <c r="L261" s="1059"/>
      <c r="M261" s="1059"/>
      <c r="N261" s="1059"/>
      <c r="O261" s="1059"/>
      <c r="P261" s="1059"/>
      <c r="Q261" s="1059"/>
      <c r="R261" s="1059"/>
      <c r="S261" s="1059"/>
      <c r="T261" s="1059"/>
      <c r="U261" s="1059"/>
      <c r="V261" s="1062"/>
      <c r="W261" s="1059"/>
      <c r="X261" s="1059"/>
      <c r="Y261" s="1059"/>
      <c r="Z261" s="1059"/>
      <c r="AA261" s="1059"/>
      <c r="AB261" s="1059"/>
      <c r="AC261" s="1059"/>
      <c r="AD261" s="1059"/>
      <c r="AE261" s="1059"/>
      <c r="AF261" s="1059"/>
      <c r="AG261" s="1059"/>
      <c r="AH261" s="1059"/>
      <c r="AI261" s="1059"/>
      <c r="AJ261" s="1059"/>
      <c r="AK261" s="1059"/>
      <c r="AL261" s="1059"/>
      <c r="AM261" s="1059"/>
      <c r="AN261" s="1059"/>
      <c r="AO261" s="1059"/>
      <c r="AP261" s="1059"/>
      <c r="AQ261" s="1059"/>
      <c r="AR261" s="1059"/>
      <c r="AS261" s="1059"/>
      <c r="AT261" s="1059"/>
      <c r="AU261" s="1059"/>
      <c r="AV261" s="1059"/>
      <c r="AW261" s="1059"/>
      <c r="AX261" s="1059"/>
      <c r="AY261" s="1059"/>
      <c r="AZ261" s="1059"/>
      <c r="BA261" s="1059"/>
      <c r="BB261" s="1059"/>
      <c r="BC261" s="1059"/>
      <c r="BD261" s="1059"/>
      <c r="BE261" s="1063"/>
      <c r="BF261" s="1064"/>
      <c r="BG261" s="1064"/>
      <c r="BH261" s="1064"/>
      <c r="BI261" s="1064"/>
      <c r="BJ261" s="1064"/>
      <c r="BK261" s="1065"/>
      <c r="CB261" s="1030"/>
      <c r="CC261" s="1030"/>
      <c r="CD261" s="1030"/>
      <c r="CE261" s="1030"/>
      <c r="CF261" s="1030"/>
      <c r="CG261" s="1030"/>
      <c r="CH261" s="1030"/>
      <c r="CI261" s="1030"/>
      <c r="CJ261" s="1030"/>
      <c r="CK261" s="1030"/>
      <c r="CL261" s="1030"/>
      <c r="CM261" s="1030"/>
      <c r="CN261" s="1030"/>
      <c r="CO261" s="1030"/>
      <c r="CP261" s="1030"/>
      <c r="CQ261" s="1030"/>
      <c r="CR261" s="1030"/>
      <c r="CS261" s="1030"/>
      <c r="CT261" s="1030"/>
      <c r="CU261" s="1030"/>
      <c r="CV261" s="1030"/>
      <c r="CW261" s="1030"/>
      <c r="CX261" s="1030"/>
      <c r="CY261" s="1030"/>
      <c r="CZ261" s="1030"/>
      <c r="DA261" s="1030"/>
      <c r="DB261" s="1030"/>
      <c r="DC261" s="1030"/>
      <c r="DD261" s="1030"/>
      <c r="DE261" s="1030"/>
      <c r="DF261" s="1030"/>
      <c r="DG261" s="1030"/>
      <c r="DH261" s="1030"/>
      <c r="DI261" s="1030"/>
      <c r="DJ261" s="1030"/>
      <c r="DK261" s="1030"/>
      <c r="DL261" s="1030"/>
      <c r="DM261" s="1030"/>
      <c r="DN261" s="1030"/>
      <c r="DO261" s="1030"/>
      <c r="DP261" s="1030"/>
      <c r="DQ261" s="1030"/>
      <c r="DR261" s="1030"/>
      <c r="DS261" s="1030"/>
      <c r="DT261" s="1030"/>
      <c r="DU261" s="1030"/>
      <c r="DV261" s="1030"/>
      <c r="DW261" s="1030"/>
      <c r="DX261" s="1030"/>
      <c r="DY261" s="1030"/>
    </row>
    <row r="262" spans="1:2351" s="433" customFormat="1" ht="18">
      <c r="A262" s="276"/>
      <c r="B262" s="354" t="s">
        <v>180</v>
      </c>
      <c r="C262" s="269" t="s">
        <v>323</v>
      </c>
      <c r="D262" s="260" t="s">
        <v>11</v>
      </c>
      <c r="E262" s="588">
        <f>'Buxheti 2021'!E133</f>
        <v>0</v>
      </c>
      <c r="F262" s="522">
        <f>F263+F264+F265</f>
        <v>3244759</v>
      </c>
      <c r="G262" s="268"/>
      <c r="H262" s="271"/>
      <c r="I262" s="1182">
        <f>F262</f>
        <v>3244759</v>
      </c>
      <c r="J262" s="563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553"/>
      <c r="V262" s="272"/>
      <c r="W262" s="563"/>
      <c r="X262" s="272"/>
      <c r="Y262" s="272"/>
      <c r="Z262" s="272"/>
      <c r="AA262" s="272"/>
      <c r="AB262" s="272"/>
      <c r="AC262" s="272"/>
      <c r="AD262" s="272"/>
      <c r="AE262" s="272"/>
      <c r="AF262" s="272"/>
      <c r="AG262" s="272"/>
      <c r="AH262" s="273"/>
      <c r="AI262" s="272"/>
      <c r="AJ262" s="272"/>
      <c r="AK262" s="272"/>
      <c r="AL262" s="272"/>
      <c r="AM262" s="272"/>
      <c r="AN262" s="272"/>
      <c r="AO262" s="272"/>
      <c r="AP262" s="272"/>
      <c r="AQ262" s="272"/>
      <c r="AR262" s="272"/>
      <c r="AS262" s="272"/>
      <c r="AT262" s="272"/>
      <c r="AU262" s="274"/>
      <c r="AV262" s="272"/>
      <c r="AW262" s="272"/>
      <c r="AX262" s="272"/>
      <c r="AY262" s="275"/>
      <c r="AZ262" s="272"/>
      <c r="BA262" s="272"/>
      <c r="BB262" s="272"/>
      <c r="BC262" s="272"/>
      <c r="BD262" s="496"/>
      <c r="BE262" s="130"/>
      <c r="BF262" s="264"/>
      <c r="BG262" s="264"/>
      <c r="BH262" s="264"/>
      <c r="BI262" s="264"/>
      <c r="BJ262" s="487"/>
      <c r="BK262" s="505"/>
      <c r="BM262" s="414"/>
      <c r="BN262" s="414"/>
      <c r="BO262" s="414"/>
      <c r="BP262" s="414"/>
      <c r="CB262" s="571"/>
      <c r="CC262" s="571"/>
      <c r="CD262" s="571"/>
      <c r="CE262" s="571"/>
      <c r="CF262" s="571"/>
      <c r="CG262" s="571"/>
      <c r="CH262" s="571"/>
      <c r="CI262" s="571"/>
      <c r="CJ262" s="571"/>
      <c r="CK262" s="571"/>
      <c r="CL262" s="571"/>
      <c r="CM262" s="571"/>
      <c r="CN262" s="571"/>
      <c r="CO262" s="571"/>
      <c r="CP262" s="571"/>
      <c r="CQ262" s="571"/>
      <c r="CR262" s="571"/>
      <c r="CS262" s="571"/>
      <c r="CT262" s="571"/>
      <c r="CU262" s="571"/>
      <c r="CV262" s="571"/>
      <c r="CW262" s="571"/>
      <c r="CX262" s="571"/>
      <c r="CY262" s="571"/>
      <c r="CZ262" s="571"/>
      <c r="DA262" s="571"/>
      <c r="DB262" s="571"/>
      <c r="DC262" s="571"/>
      <c r="DD262" s="571"/>
      <c r="DE262" s="571"/>
      <c r="DF262" s="571"/>
      <c r="DG262" s="571"/>
      <c r="DH262" s="571"/>
      <c r="DI262" s="571"/>
      <c r="DJ262" s="571"/>
      <c r="DK262" s="571"/>
      <c r="DL262" s="571"/>
      <c r="DM262" s="571"/>
      <c r="DN262" s="571"/>
      <c r="DO262" s="571"/>
      <c r="DP262" s="571"/>
      <c r="DQ262" s="571"/>
      <c r="DR262" s="571"/>
      <c r="DS262" s="571"/>
      <c r="DT262" s="571"/>
      <c r="DU262" s="571"/>
      <c r="DV262" s="571"/>
      <c r="DW262" s="571"/>
      <c r="DX262" s="571"/>
      <c r="DY262" s="571"/>
    </row>
    <row r="263" spans="1:2351" s="434" customFormat="1" ht="15">
      <c r="A263" s="541"/>
      <c r="B263" s="408">
        <v>1001</v>
      </c>
      <c r="C263" s="266" t="s">
        <v>419</v>
      </c>
      <c r="D263" s="227"/>
      <c r="E263" s="570">
        <f>'Buxheti 2021'!E16</f>
        <v>38000000</v>
      </c>
      <c r="F263" s="1191">
        <v>2001860</v>
      </c>
      <c r="G263" s="227"/>
      <c r="H263" s="411"/>
      <c r="I263" s="1172">
        <f>F263</f>
        <v>2001860</v>
      </c>
      <c r="J263" s="564"/>
      <c r="K263" s="227"/>
      <c r="L263" s="227"/>
      <c r="M263" s="227"/>
      <c r="N263" s="227"/>
      <c r="O263" s="227"/>
      <c r="P263" s="234"/>
      <c r="Q263" s="227"/>
      <c r="R263" s="570"/>
      <c r="S263" s="346"/>
      <c r="T263" s="346"/>
      <c r="U263" s="346"/>
      <c r="V263" s="346"/>
      <c r="W263" s="346"/>
      <c r="X263" s="227"/>
      <c r="Y263" s="227"/>
      <c r="Z263" s="227"/>
      <c r="AA263" s="227"/>
      <c r="AB263" s="227"/>
      <c r="AC263" s="227"/>
      <c r="AD263" s="227"/>
      <c r="AE263" s="227"/>
      <c r="AF263" s="227"/>
      <c r="AG263" s="227"/>
      <c r="AH263" s="227"/>
      <c r="AI263" s="227"/>
      <c r="AJ263" s="227"/>
      <c r="AK263" s="227"/>
      <c r="AL263" s="227"/>
      <c r="AM263" s="227"/>
      <c r="AN263" s="227"/>
      <c r="AO263" s="227"/>
      <c r="AP263" s="227"/>
      <c r="AQ263" s="227"/>
      <c r="AR263" s="227"/>
      <c r="AS263" s="227"/>
      <c r="AT263" s="227"/>
      <c r="AU263" s="227"/>
      <c r="AV263" s="227"/>
      <c r="AW263" s="227"/>
      <c r="AX263" s="227"/>
      <c r="AY263" s="227"/>
      <c r="AZ263" s="227"/>
      <c r="BA263" s="227"/>
      <c r="BB263" s="227"/>
      <c r="BC263" s="227"/>
      <c r="BD263" s="429"/>
      <c r="BE263" s="507"/>
      <c r="BF263" s="227"/>
      <c r="BG263" s="227"/>
      <c r="BH263" s="227"/>
      <c r="BI263" s="227"/>
      <c r="BJ263" s="429"/>
      <c r="BK263" s="508"/>
      <c r="CB263" s="668"/>
      <c r="CC263" s="668"/>
      <c r="CD263" s="668"/>
      <c r="CE263" s="668"/>
      <c r="CF263" s="668"/>
      <c r="CG263" s="668"/>
      <c r="CH263" s="668"/>
      <c r="CI263" s="668"/>
      <c r="CJ263" s="668"/>
      <c r="CK263" s="668"/>
      <c r="CL263" s="668"/>
      <c r="CM263" s="668"/>
      <c r="CN263" s="668"/>
      <c r="CO263" s="668"/>
      <c r="CP263" s="668"/>
      <c r="CQ263" s="668"/>
      <c r="CR263" s="668"/>
      <c r="CS263" s="668"/>
      <c r="CT263" s="668"/>
      <c r="CU263" s="668"/>
      <c r="CV263" s="668"/>
      <c r="CW263" s="668"/>
      <c r="CX263" s="668"/>
      <c r="CY263" s="668"/>
      <c r="CZ263" s="668"/>
      <c r="DA263" s="668"/>
      <c r="DB263" s="668"/>
      <c r="DC263" s="668"/>
      <c r="DD263" s="668"/>
      <c r="DE263" s="668"/>
      <c r="DF263" s="668"/>
      <c r="DG263" s="668"/>
      <c r="DH263" s="668"/>
      <c r="DI263" s="668"/>
      <c r="DJ263" s="668"/>
      <c r="DK263" s="668"/>
      <c r="DL263" s="668"/>
      <c r="DM263" s="668"/>
      <c r="DN263" s="668"/>
      <c r="DO263" s="668"/>
      <c r="DP263" s="668"/>
      <c r="DQ263" s="668"/>
      <c r="DR263" s="668"/>
      <c r="DS263" s="668"/>
      <c r="DT263" s="668"/>
      <c r="DU263" s="668"/>
      <c r="DV263" s="668"/>
      <c r="DW263" s="668"/>
      <c r="DX263" s="668"/>
      <c r="DY263" s="668"/>
    </row>
    <row r="264" spans="1:2351" s="434" customFormat="1" ht="15">
      <c r="A264" s="227"/>
      <c r="B264" s="409">
        <v>2100</v>
      </c>
      <c r="C264" s="267" t="s">
        <v>183</v>
      </c>
      <c r="D264" s="227"/>
      <c r="E264" s="570">
        <f>'Buxheti 2021'!E17</f>
        <v>4000000</v>
      </c>
      <c r="F264" s="1191">
        <v>272686</v>
      </c>
      <c r="G264" s="227"/>
      <c r="H264" s="411"/>
      <c r="I264" s="1172">
        <f>F264</f>
        <v>272686</v>
      </c>
      <c r="J264" s="564"/>
      <c r="K264" s="227"/>
      <c r="L264" s="227"/>
      <c r="M264" s="227"/>
      <c r="N264" s="227"/>
      <c r="O264" s="227"/>
      <c r="P264" s="227"/>
      <c r="Q264" s="234"/>
      <c r="R264" s="227"/>
      <c r="S264" s="346"/>
      <c r="T264" s="346"/>
      <c r="U264" s="346"/>
      <c r="V264" s="346"/>
      <c r="W264" s="564"/>
      <c r="X264" s="227"/>
      <c r="Y264" s="227"/>
      <c r="Z264" s="227"/>
      <c r="AA264" s="227"/>
      <c r="AB264" s="227"/>
      <c r="AC264" s="227"/>
      <c r="AD264" s="227"/>
      <c r="AE264" s="227"/>
      <c r="AF264" s="227"/>
      <c r="AG264" s="227"/>
      <c r="AH264" s="227"/>
      <c r="AI264" s="227"/>
      <c r="AJ264" s="227"/>
      <c r="AK264" s="227"/>
      <c r="AL264" s="227"/>
      <c r="AM264" s="227"/>
      <c r="AN264" s="227"/>
      <c r="AO264" s="227"/>
      <c r="AP264" s="227"/>
      <c r="AQ264" s="227"/>
      <c r="AR264" s="227"/>
      <c r="AS264" s="227"/>
      <c r="AT264" s="227"/>
      <c r="AU264" s="227"/>
      <c r="AV264" s="227"/>
      <c r="AW264" s="227"/>
      <c r="AX264" s="227"/>
      <c r="AY264" s="227"/>
      <c r="AZ264" s="227"/>
      <c r="BA264" s="227"/>
      <c r="BB264" s="227"/>
      <c r="BC264" s="227"/>
      <c r="BD264" s="429"/>
      <c r="BE264" s="507"/>
      <c r="BF264" s="227"/>
      <c r="BG264" s="227"/>
      <c r="BH264" s="227"/>
      <c r="BI264" s="227"/>
      <c r="BJ264" s="429"/>
      <c r="BK264" s="508"/>
      <c r="CB264" s="668"/>
      <c r="CC264" s="668"/>
      <c r="CD264" s="668"/>
      <c r="CE264" s="668"/>
      <c r="CF264" s="668"/>
      <c r="CG264" s="668"/>
      <c r="CH264" s="668"/>
      <c r="CI264" s="668"/>
      <c r="CJ264" s="668"/>
      <c r="CK264" s="668"/>
      <c r="CL264" s="668"/>
      <c r="CM264" s="668"/>
      <c r="CN264" s="668"/>
      <c r="CO264" s="668"/>
      <c r="CP264" s="668"/>
      <c r="CQ264" s="668"/>
      <c r="CR264" s="668"/>
      <c r="CS264" s="668"/>
      <c r="CT264" s="668"/>
      <c r="CU264" s="668"/>
      <c r="CV264" s="668"/>
      <c r="CW264" s="668"/>
      <c r="CX264" s="668"/>
      <c r="CY264" s="668"/>
      <c r="CZ264" s="668"/>
      <c r="DA264" s="668"/>
      <c r="DB264" s="668"/>
      <c r="DC264" s="668"/>
      <c r="DD264" s="668"/>
      <c r="DE264" s="668"/>
      <c r="DF264" s="668"/>
      <c r="DG264" s="668"/>
      <c r="DH264" s="668"/>
      <c r="DI264" s="668"/>
      <c r="DJ264" s="668"/>
      <c r="DK264" s="668"/>
      <c r="DL264" s="668"/>
      <c r="DM264" s="668"/>
      <c r="DN264" s="668"/>
      <c r="DO264" s="668"/>
      <c r="DP264" s="668"/>
      <c r="DQ264" s="668"/>
      <c r="DR264" s="668"/>
      <c r="DS264" s="668"/>
      <c r="DT264" s="668"/>
      <c r="DU264" s="668"/>
      <c r="DV264" s="668"/>
      <c r="DW264" s="668"/>
      <c r="DX264" s="668"/>
      <c r="DY264" s="668"/>
    </row>
    <row r="265" spans="1:2351" s="434" customFormat="1" ht="15">
      <c r="A265" s="227">
        <v>62</v>
      </c>
      <c r="B265" s="410" t="s">
        <v>184</v>
      </c>
      <c r="C265" s="267" t="s">
        <v>330</v>
      </c>
      <c r="D265" s="227"/>
      <c r="E265" s="570">
        <f>'Buxheti 2021'!E18</f>
        <v>8000000</v>
      </c>
      <c r="F265" s="1191">
        <v>970213</v>
      </c>
      <c r="G265" s="227"/>
      <c r="H265" s="411">
        <v>44267</v>
      </c>
      <c r="I265" s="1172">
        <f>F265</f>
        <v>970213</v>
      </c>
      <c r="J265" s="564"/>
      <c r="K265" s="227"/>
      <c r="L265" s="227"/>
      <c r="M265" s="227"/>
      <c r="N265" s="227"/>
      <c r="O265" s="227"/>
      <c r="P265" s="227"/>
      <c r="Q265" s="227"/>
      <c r="S265" s="227"/>
      <c r="T265" s="227"/>
      <c r="U265" s="429"/>
      <c r="V265" s="227"/>
      <c r="W265" s="564"/>
      <c r="X265" s="227"/>
      <c r="Y265" s="227"/>
      <c r="Z265" s="227"/>
      <c r="AA265" s="227"/>
      <c r="AB265" s="227"/>
      <c r="AC265" s="227"/>
      <c r="AD265" s="227"/>
      <c r="AE265" s="227"/>
      <c r="AF265" s="227"/>
      <c r="AG265" s="227"/>
      <c r="AH265" s="227"/>
      <c r="AI265" s="227"/>
      <c r="AJ265" s="227"/>
      <c r="AK265" s="227"/>
      <c r="AL265" s="227"/>
      <c r="AM265" s="227"/>
      <c r="AN265" s="227"/>
      <c r="AO265" s="227"/>
      <c r="AP265" s="227"/>
      <c r="AQ265" s="227"/>
      <c r="AR265" s="227"/>
      <c r="AS265" s="227"/>
      <c r="AT265" s="227"/>
      <c r="AU265" s="227"/>
      <c r="AV265" s="227"/>
      <c r="AW265" s="227"/>
      <c r="AX265" s="227"/>
      <c r="AY265" s="227"/>
      <c r="AZ265" s="227"/>
      <c r="BA265" s="227"/>
      <c r="BB265" s="227"/>
      <c r="BC265" s="227"/>
      <c r="BD265" s="429"/>
      <c r="BE265" s="507"/>
      <c r="BF265" s="227"/>
      <c r="BG265" s="227"/>
      <c r="BH265" s="227"/>
      <c r="BI265" s="227"/>
      <c r="BJ265" s="429"/>
      <c r="BK265" s="508"/>
      <c r="CB265" s="668"/>
      <c r="CC265" s="668"/>
      <c r="CD265" s="668"/>
      <c r="CE265" s="668"/>
      <c r="CF265" s="668"/>
      <c r="CG265" s="668"/>
      <c r="CH265" s="668"/>
      <c r="CI265" s="668"/>
      <c r="CJ265" s="668"/>
      <c r="CK265" s="668"/>
      <c r="CL265" s="668"/>
      <c r="CM265" s="668"/>
      <c r="CN265" s="668"/>
      <c r="CO265" s="668"/>
      <c r="CP265" s="668"/>
      <c r="CQ265" s="668"/>
      <c r="CR265" s="668"/>
      <c r="CS265" s="668"/>
      <c r="CT265" s="668"/>
      <c r="CU265" s="668"/>
      <c r="CV265" s="668"/>
      <c r="CW265" s="668"/>
      <c r="CX265" s="668"/>
      <c r="CY265" s="668"/>
      <c r="CZ265" s="668"/>
      <c r="DA265" s="668"/>
      <c r="DB265" s="668"/>
      <c r="DC265" s="668"/>
      <c r="DD265" s="668"/>
      <c r="DE265" s="668"/>
      <c r="DF265" s="668"/>
      <c r="DG265" s="668"/>
      <c r="DH265" s="668"/>
      <c r="DI265" s="668"/>
      <c r="DJ265" s="668"/>
      <c r="DK265" s="668"/>
      <c r="DL265" s="668"/>
      <c r="DM265" s="668"/>
      <c r="DN265" s="668"/>
      <c r="DO265" s="668"/>
      <c r="DP265" s="668"/>
      <c r="DQ265" s="668"/>
      <c r="DR265" s="668"/>
      <c r="DS265" s="668"/>
      <c r="DT265" s="668"/>
      <c r="DU265" s="668"/>
      <c r="DV265" s="668"/>
      <c r="DW265" s="668"/>
      <c r="DX265" s="668"/>
      <c r="DY265" s="668"/>
    </row>
    <row r="266" spans="1:2351" s="470" customFormat="1" ht="18" thickBot="1">
      <c r="A266" s="452"/>
      <c r="B266" s="453" t="s">
        <v>1</v>
      </c>
      <c r="C266" s="454" t="s">
        <v>96</v>
      </c>
      <c r="D266" s="455" t="s">
        <v>11</v>
      </c>
      <c r="E266" s="456">
        <f>E267+E276+E291+E308+E315+E331+E340+E346+E353+E356</f>
        <v>20590000</v>
      </c>
      <c r="F266" s="457">
        <f>F267+F276+F291+F308+F315+F331+F340+F346+F353+F356</f>
        <v>886661.6</v>
      </c>
      <c r="G266" s="458">
        <f>G267+G276+G291+G308+G315+G331+G340+G346+G353+G356</f>
        <v>0</v>
      </c>
      <c r="H266" s="459"/>
      <c r="I266" s="1183"/>
      <c r="J266" s="661"/>
      <c r="K266" s="462"/>
      <c r="L266" s="460"/>
      <c r="M266" s="458"/>
      <c r="N266" s="459"/>
      <c r="O266" s="460"/>
      <c r="P266" s="461"/>
      <c r="Q266" s="462"/>
      <c r="R266" s="460"/>
      <c r="S266" s="458"/>
      <c r="T266" s="459"/>
      <c r="U266" s="461"/>
      <c r="V266" s="567"/>
      <c r="W266" s="459"/>
      <c r="X266" s="460"/>
      <c r="Y266" s="458"/>
      <c r="Z266" s="459"/>
      <c r="AA266" s="463"/>
      <c r="AB266" s="461"/>
      <c r="AC266" s="661"/>
      <c r="AD266" s="462"/>
      <c r="AE266" s="460"/>
      <c r="AF266" s="458"/>
      <c r="AG266" s="459"/>
      <c r="AH266" s="460"/>
      <c r="AI266" s="461"/>
      <c r="AJ266" s="461"/>
      <c r="AK266" s="461"/>
      <c r="AL266" s="461"/>
      <c r="AM266" s="461"/>
      <c r="AN266" s="461"/>
      <c r="AO266" s="461"/>
      <c r="AP266" s="461"/>
      <c r="AQ266" s="461"/>
      <c r="AR266" s="461"/>
      <c r="AS266" s="461"/>
      <c r="AT266" s="464"/>
      <c r="AU266" s="461"/>
      <c r="AV266" s="461"/>
      <c r="AW266" s="464"/>
      <c r="AX266" s="461"/>
      <c r="AY266" s="465"/>
      <c r="AZ266" s="465"/>
      <c r="BA266" s="466"/>
      <c r="BB266" s="466"/>
      <c r="BC266" s="465"/>
      <c r="BD266" s="467"/>
      <c r="BE266" s="468"/>
      <c r="BF266" s="468"/>
      <c r="BG266" s="468"/>
      <c r="BH266" s="468"/>
      <c r="BI266" s="468"/>
      <c r="BJ266" s="469"/>
      <c r="BK266" s="515"/>
      <c r="BM266" s="471"/>
      <c r="BN266" s="471"/>
      <c r="BO266" s="471"/>
      <c r="BP266" s="471"/>
      <c r="CB266" s="1029"/>
      <c r="CC266" s="1029"/>
      <c r="CD266" s="1029"/>
      <c r="CE266" s="1029"/>
      <c r="CF266" s="1029"/>
      <c r="CG266" s="1029"/>
      <c r="CH266" s="1029"/>
      <c r="CI266" s="1029"/>
      <c r="CJ266" s="1029"/>
      <c r="CK266" s="1029"/>
      <c r="CL266" s="1029"/>
      <c r="CM266" s="1029"/>
      <c r="CN266" s="1029"/>
      <c r="CO266" s="1029"/>
      <c r="CP266" s="1029"/>
      <c r="CQ266" s="1029"/>
      <c r="CR266" s="1029"/>
      <c r="CS266" s="1029"/>
      <c r="CT266" s="1029"/>
      <c r="CU266" s="1029"/>
      <c r="CV266" s="1029"/>
      <c r="CW266" s="1029"/>
      <c r="CX266" s="1029"/>
      <c r="CY266" s="1029"/>
      <c r="CZ266" s="1029"/>
      <c r="DA266" s="1029"/>
      <c r="DB266" s="1029"/>
      <c r="DC266" s="1029"/>
      <c r="DD266" s="1029"/>
      <c r="DE266" s="1029"/>
      <c r="DF266" s="1029"/>
      <c r="DG266" s="1029"/>
      <c r="DH266" s="1029"/>
      <c r="DI266" s="1029"/>
      <c r="DJ266" s="1029"/>
      <c r="DK266" s="1029"/>
      <c r="DL266" s="1029"/>
      <c r="DM266" s="1029"/>
      <c r="DN266" s="1029"/>
      <c r="DO266" s="1029"/>
      <c r="DP266" s="1029"/>
      <c r="DQ266" s="1029"/>
      <c r="DR266" s="1029"/>
      <c r="DS266" s="1029"/>
      <c r="DT266" s="1029"/>
      <c r="DU266" s="1029"/>
      <c r="DV266" s="1029"/>
      <c r="DW266" s="1029"/>
      <c r="DX266" s="1029"/>
      <c r="DY266" s="1029"/>
    </row>
    <row r="267" spans="1:2351" s="433" customFormat="1" ht="15">
      <c r="A267" s="265"/>
      <c r="B267" s="359" t="s">
        <v>40</v>
      </c>
      <c r="C267" s="11" t="s">
        <v>41</v>
      </c>
      <c r="D267" s="25" t="s">
        <v>11</v>
      </c>
      <c r="E267" s="90">
        <f>E268+E269+E270+E271+E272+E273+E275</f>
        <v>4740000</v>
      </c>
      <c r="F267" s="140">
        <f>F268+F269+F270+F271+F272+F273++F274+F275</f>
        <v>0</v>
      </c>
      <c r="G267" s="141">
        <f>SUM(G268:G275)</f>
        <v>0</v>
      </c>
      <c r="H267" s="142"/>
      <c r="I267" s="1174"/>
      <c r="J267" s="652"/>
      <c r="K267" s="90"/>
      <c r="L267" s="140"/>
      <c r="M267" s="141"/>
      <c r="N267" s="142"/>
      <c r="O267" s="140"/>
      <c r="P267" s="94"/>
      <c r="Q267" s="90"/>
      <c r="R267" s="78"/>
      <c r="S267" s="141"/>
      <c r="T267" s="79"/>
      <c r="U267" s="555"/>
      <c r="V267" s="147"/>
      <c r="W267" s="142"/>
      <c r="X267" s="140"/>
      <c r="Y267" s="141"/>
      <c r="Z267" s="142"/>
      <c r="AA267" s="140"/>
      <c r="AB267" s="94"/>
      <c r="AC267" s="652"/>
      <c r="AD267" s="90"/>
      <c r="AE267" s="140"/>
      <c r="AF267" s="141"/>
      <c r="AG267" s="142"/>
      <c r="AH267" s="140"/>
      <c r="AI267" s="94"/>
      <c r="AJ267" s="94"/>
      <c r="AK267" s="94"/>
      <c r="AL267" s="94"/>
      <c r="AM267" s="94"/>
      <c r="AN267" s="94"/>
      <c r="AO267" s="94"/>
      <c r="AP267" s="94"/>
      <c r="AQ267" s="94"/>
      <c r="AR267" s="94"/>
      <c r="AS267" s="90"/>
      <c r="AT267" s="140"/>
      <c r="AU267" s="141"/>
      <c r="AV267" s="142"/>
      <c r="AW267" s="140"/>
      <c r="AX267" s="94"/>
      <c r="AY267" s="140"/>
      <c r="AZ267" s="140"/>
      <c r="BA267" s="141"/>
      <c r="BB267" s="142"/>
      <c r="BC267" s="140"/>
      <c r="BD267" s="423"/>
      <c r="BE267" s="129"/>
      <c r="BF267" s="129"/>
      <c r="BG267" s="129"/>
      <c r="BH267" s="129"/>
      <c r="BI267" s="129"/>
      <c r="BJ267" s="430"/>
      <c r="BK267" s="509"/>
      <c r="BM267" s="414"/>
      <c r="BN267" s="414"/>
      <c r="BO267" s="414"/>
      <c r="BP267" s="414"/>
      <c r="CB267" s="571"/>
      <c r="CC267" s="571"/>
      <c r="CD267" s="571"/>
      <c r="CE267" s="571"/>
      <c r="CF267" s="571"/>
      <c r="CG267" s="571"/>
      <c r="CH267" s="571"/>
      <c r="CI267" s="571"/>
      <c r="CJ267" s="571"/>
      <c r="CK267" s="571"/>
      <c r="CL267" s="571"/>
      <c r="CM267" s="571"/>
      <c r="CN267" s="571"/>
      <c r="CO267" s="571"/>
      <c r="CP267" s="571"/>
      <c r="CQ267" s="571"/>
      <c r="CR267" s="571"/>
      <c r="CS267" s="571"/>
      <c r="CT267" s="571"/>
      <c r="CU267" s="571"/>
      <c r="CV267" s="571"/>
      <c r="CW267" s="571"/>
      <c r="CX267" s="571"/>
      <c r="CY267" s="571"/>
      <c r="CZ267" s="571"/>
      <c r="DA267" s="571"/>
      <c r="DB267" s="571"/>
      <c r="DC267" s="571"/>
      <c r="DD267" s="571"/>
      <c r="DE267" s="571"/>
      <c r="DF267" s="571"/>
      <c r="DG267" s="571"/>
      <c r="DH267" s="571"/>
      <c r="DI267" s="571"/>
      <c r="DJ267" s="571"/>
      <c r="DK267" s="571"/>
      <c r="DL267" s="571"/>
      <c r="DM267" s="571"/>
      <c r="DN267" s="571"/>
      <c r="DO267" s="571"/>
      <c r="DP267" s="571"/>
      <c r="DQ267" s="571"/>
      <c r="DR267" s="571"/>
      <c r="DS267" s="571"/>
      <c r="DT267" s="571"/>
      <c r="DU267" s="571"/>
      <c r="DV267" s="571"/>
      <c r="DW267" s="571"/>
      <c r="DX267" s="571"/>
      <c r="DY267" s="571"/>
    </row>
    <row r="268" spans="1:2351" s="433" customFormat="1" ht="15">
      <c r="A268" s="265"/>
      <c r="B268" s="360">
        <v>60201</v>
      </c>
      <c r="C268" s="12" t="s">
        <v>0</v>
      </c>
      <c r="D268" s="7" t="s">
        <v>11</v>
      </c>
      <c r="E268" s="95">
        <f>'Buxheti 2021'!E23</f>
        <v>960000</v>
      </c>
      <c r="F268" s="143"/>
      <c r="G268" s="144"/>
      <c r="H268" s="145"/>
      <c r="I268" s="1175"/>
      <c r="J268" s="653"/>
      <c r="K268" s="95"/>
      <c r="L268" s="143"/>
      <c r="M268" s="144"/>
      <c r="N268" s="145"/>
      <c r="O268" s="143"/>
      <c r="P268" s="146"/>
      <c r="Q268" s="95"/>
      <c r="R268" s="143"/>
      <c r="S268" s="144"/>
      <c r="T268" s="145"/>
      <c r="U268" s="146"/>
      <c r="V268" s="143"/>
      <c r="W268" s="145"/>
      <c r="X268" s="143"/>
      <c r="Y268" s="144"/>
      <c r="Z268" s="145"/>
      <c r="AA268" s="143"/>
      <c r="AB268" s="146"/>
      <c r="AC268" s="653"/>
      <c r="AD268" s="95"/>
      <c r="AE268" s="143"/>
      <c r="AF268" s="144"/>
      <c r="AG268" s="145"/>
      <c r="AH268" s="143"/>
      <c r="AI268" s="146"/>
      <c r="AJ268" s="95"/>
      <c r="AK268" s="95"/>
      <c r="AL268" s="95"/>
      <c r="AM268" s="144"/>
      <c r="AN268" s="145"/>
      <c r="AO268" s="145"/>
      <c r="AP268" s="145"/>
      <c r="AQ268" s="143"/>
      <c r="AR268" s="146"/>
      <c r="AS268" s="95"/>
      <c r="AT268" s="143"/>
      <c r="AU268" s="144"/>
      <c r="AV268" s="145"/>
      <c r="AW268" s="143"/>
      <c r="AX268" s="146"/>
      <c r="AY268" s="143"/>
      <c r="AZ268" s="143"/>
      <c r="BA268" s="144"/>
      <c r="BB268" s="145"/>
      <c r="BC268" s="143"/>
      <c r="BD268" s="146"/>
      <c r="BE268" s="128"/>
      <c r="BF268" s="128"/>
      <c r="BG268" s="128"/>
      <c r="BH268" s="128"/>
      <c r="BI268" s="128"/>
      <c r="BJ268" s="421"/>
      <c r="BK268" s="510"/>
      <c r="BM268" s="414"/>
      <c r="BN268" s="414"/>
      <c r="BO268" s="414"/>
      <c r="BP268" s="414"/>
      <c r="CB268" s="571"/>
      <c r="CC268" s="571"/>
      <c r="CD268" s="571"/>
      <c r="CE268" s="571"/>
      <c r="CF268" s="571"/>
      <c r="CG268" s="571"/>
      <c r="CH268" s="571"/>
      <c r="CI268" s="571"/>
      <c r="CJ268" s="571"/>
      <c r="CK268" s="571"/>
      <c r="CL268" s="571"/>
      <c r="CM268" s="571"/>
      <c r="CN268" s="571"/>
      <c r="CO268" s="571"/>
      <c r="CP268" s="571"/>
      <c r="CQ268" s="571"/>
      <c r="CR268" s="571"/>
      <c r="CS268" s="571"/>
      <c r="CT268" s="571"/>
      <c r="CU268" s="571"/>
      <c r="CV268" s="571"/>
      <c r="CW268" s="571"/>
      <c r="CX268" s="571"/>
      <c r="CY268" s="571"/>
      <c r="CZ268" s="571"/>
      <c r="DA268" s="571"/>
      <c r="DB268" s="571"/>
      <c r="DC268" s="571"/>
      <c r="DD268" s="571"/>
      <c r="DE268" s="571"/>
      <c r="DF268" s="571"/>
      <c r="DG268" s="571"/>
      <c r="DH268" s="571"/>
      <c r="DI268" s="571"/>
      <c r="DJ268" s="571"/>
      <c r="DK268" s="571"/>
      <c r="DL268" s="571"/>
      <c r="DM268" s="571"/>
      <c r="DN268" s="571"/>
      <c r="DO268" s="571"/>
      <c r="DP268" s="571"/>
      <c r="DQ268" s="571"/>
      <c r="DR268" s="571"/>
      <c r="DS268" s="571"/>
      <c r="DT268" s="571"/>
      <c r="DU268" s="571"/>
      <c r="DV268" s="571"/>
      <c r="DW268" s="571"/>
      <c r="DX268" s="571"/>
      <c r="DY268" s="571"/>
    </row>
    <row r="269" spans="1:2351" s="764" customFormat="1" ht="15">
      <c r="A269" s="748"/>
      <c r="B269" s="866">
        <v>60202</v>
      </c>
      <c r="C269" s="876" t="s">
        <v>12</v>
      </c>
      <c r="D269" s="24" t="s">
        <v>11</v>
      </c>
      <c r="E269" s="867">
        <f>'Buxheti 2021'!E24</f>
        <v>960000</v>
      </c>
      <c r="F269" s="545"/>
      <c r="G269" s="868"/>
      <c r="H269" s="872"/>
      <c r="I269" s="1175"/>
      <c r="J269" s="889"/>
      <c r="K269" s="867"/>
      <c r="L269" s="545"/>
      <c r="M269" s="868"/>
      <c r="N269" s="872"/>
      <c r="O269" s="545"/>
      <c r="P269" s="871"/>
      <c r="Q269" s="867"/>
      <c r="R269" s="545"/>
      <c r="S269" s="868"/>
      <c r="T269" s="872"/>
      <c r="U269" s="871"/>
      <c r="V269" s="545"/>
      <c r="W269" s="872"/>
      <c r="X269" s="545"/>
      <c r="Y269" s="868"/>
      <c r="Z269" s="872"/>
      <c r="AA269" s="545"/>
      <c r="AB269" s="871"/>
      <c r="AC269" s="889"/>
      <c r="AD269" s="867"/>
      <c r="AE269" s="545"/>
      <c r="AF269" s="868"/>
      <c r="AG269" s="872"/>
      <c r="AH269" s="545"/>
      <c r="AI269" s="871"/>
      <c r="AJ269" s="867"/>
      <c r="AK269" s="867"/>
      <c r="AL269" s="867"/>
      <c r="AM269" s="868"/>
      <c r="AN269" s="872"/>
      <c r="AO269" s="872"/>
      <c r="AP269" s="872"/>
      <c r="AQ269" s="545"/>
      <c r="AR269" s="871"/>
      <c r="AS269" s="867"/>
      <c r="AT269" s="545"/>
      <c r="AU269" s="868"/>
      <c r="AV269" s="872"/>
      <c r="AW269" s="545"/>
      <c r="AX269" s="871"/>
      <c r="AY269" s="545"/>
      <c r="AZ269" s="545"/>
      <c r="BA269" s="868"/>
      <c r="BB269" s="872"/>
      <c r="BC269" s="545"/>
      <c r="BD269" s="871"/>
      <c r="BE269" s="890"/>
      <c r="BF269" s="128"/>
      <c r="BG269" s="128"/>
      <c r="BH269" s="128"/>
      <c r="BI269" s="890"/>
      <c r="BJ269" s="421"/>
      <c r="BK269" s="510"/>
      <c r="BM269" s="762"/>
      <c r="BN269" s="762"/>
      <c r="BO269" s="762"/>
      <c r="BP269" s="762"/>
      <c r="CB269" s="748"/>
      <c r="CC269" s="748"/>
      <c r="CD269" s="748"/>
      <c r="CE269" s="748"/>
      <c r="CF269" s="748"/>
      <c r="CG269" s="748"/>
      <c r="CH269" s="748"/>
      <c r="CI269" s="748"/>
      <c r="CJ269" s="748"/>
      <c r="CK269" s="748"/>
      <c r="CL269" s="748"/>
      <c r="CM269" s="748"/>
      <c r="CN269" s="748"/>
      <c r="CO269" s="748"/>
      <c r="CP269" s="748"/>
      <c r="CQ269" s="748"/>
      <c r="CR269" s="748"/>
      <c r="CS269" s="748"/>
      <c r="CT269" s="748"/>
      <c r="CU269" s="748"/>
      <c r="CV269" s="748"/>
      <c r="CW269" s="748"/>
      <c r="CX269" s="748"/>
      <c r="CY269" s="748"/>
      <c r="CZ269" s="748"/>
      <c r="DA269" s="748"/>
      <c r="DB269" s="748"/>
      <c r="DC269" s="748"/>
      <c r="DD269" s="748"/>
      <c r="DE269" s="748"/>
      <c r="DF269" s="748"/>
      <c r="DG269" s="748"/>
      <c r="DH269" s="748"/>
      <c r="DI269" s="748"/>
      <c r="DJ269" s="748"/>
      <c r="DK269" s="748"/>
      <c r="DL269" s="748"/>
      <c r="DM269" s="748"/>
      <c r="DN269" s="748"/>
      <c r="DO269" s="748"/>
      <c r="DP269" s="748"/>
      <c r="DQ269" s="748"/>
      <c r="DR269" s="748"/>
      <c r="DS269" s="748"/>
      <c r="DT269" s="748"/>
      <c r="DU269" s="748"/>
      <c r="DV269" s="748"/>
      <c r="DW269" s="748"/>
      <c r="DX269" s="748"/>
      <c r="DY269" s="748"/>
    </row>
    <row r="270" spans="1:2351" s="764" customFormat="1" ht="15">
      <c r="A270" s="748"/>
      <c r="B270" s="866">
        <v>60202</v>
      </c>
      <c r="C270" s="876" t="s">
        <v>12</v>
      </c>
      <c r="D270" s="24"/>
      <c r="E270" s="867">
        <f>E269</f>
        <v>960000</v>
      </c>
      <c r="F270" s="545"/>
      <c r="G270" s="868"/>
      <c r="H270" s="872"/>
      <c r="I270" s="1175"/>
      <c r="J270" s="889"/>
      <c r="K270" s="867"/>
      <c r="L270" s="545"/>
      <c r="M270" s="868"/>
      <c r="N270" s="872"/>
      <c r="O270" s="545"/>
      <c r="P270" s="871"/>
      <c r="Q270" s="867"/>
      <c r="R270" s="545"/>
      <c r="S270" s="868"/>
      <c r="T270" s="872"/>
      <c r="U270" s="871"/>
      <c r="V270" s="545"/>
      <c r="W270" s="872"/>
      <c r="X270" s="545"/>
      <c r="Y270" s="868"/>
      <c r="Z270" s="872"/>
      <c r="AA270" s="545"/>
      <c r="AB270" s="871"/>
      <c r="AC270" s="889"/>
      <c r="AD270" s="867"/>
      <c r="AE270" s="545"/>
      <c r="AF270" s="868"/>
      <c r="AG270" s="872"/>
      <c r="AH270" s="545"/>
      <c r="AI270" s="871"/>
      <c r="AJ270" s="867"/>
      <c r="AK270" s="872"/>
      <c r="AL270" s="872"/>
      <c r="AM270" s="868"/>
      <c r="AN270" s="872"/>
      <c r="AO270" s="872"/>
      <c r="AP270" s="872"/>
      <c r="AQ270" s="545"/>
      <c r="AR270" s="871"/>
      <c r="AS270" s="867"/>
      <c r="AT270" s="545"/>
      <c r="AU270" s="868"/>
      <c r="AV270" s="872"/>
      <c r="AW270" s="545"/>
      <c r="AX270" s="871"/>
      <c r="AY270" s="545"/>
      <c r="AZ270" s="545"/>
      <c r="BA270" s="868"/>
      <c r="BB270" s="872"/>
      <c r="BC270" s="545"/>
      <c r="BD270" s="871"/>
      <c r="BE270" s="890"/>
      <c r="BF270" s="128"/>
      <c r="BG270" s="128"/>
      <c r="BH270" s="128"/>
      <c r="BI270" s="890"/>
      <c r="BJ270" s="421"/>
      <c r="BK270" s="510"/>
      <c r="BM270" s="762"/>
      <c r="BN270" s="762"/>
      <c r="BO270" s="762"/>
      <c r="BP270" s="762"/>
      <c r="CB270" s="748"/>
      <c r="CC270" s="748"/>
      <c r="CD270" s="748"/>
      <c r="CE270" s="748"/>
      <c r="CF270" s="748"/>
      <c r="CG270" s="748"/>
      <c r="CH270" s="748"/>
      <c r="CI270" s="748"/>
      <c r="CJ270" s="748"/>
      <c r="CK270" s="748"/>
      <c r="CL270" s="748"/>
      <c r="CM270" s="748"/>
      <c r="CN270" s="748"/>
      <c r="CO270" s="748"/>
      <c r="CP270" s="748"/>
      <c r="CQ270" s="748"/>
      <c r="CR270" s="748"/>
      <c r="CS270" s="748"/>
      <c r="CT270" s="748"/>
      <c r="CU270" s="748"/>
      <c r="CV270" s="748"/>
      <c r="CW270" s="748"/>
      <c r="CX270" s="748"/>
      <c r="CY270" s="748"/>
      <c r="CZ270" s="748"/>
      <c r="DA270" s="748"/>
      <c r="DB270" s="748"/>
      <c r="DC270" s="748"/>
      <c r="DD270" s="748"/>
      <c r="DE270" s="748"/>
      <c r="DF270" s="748"/>
      <c r="DG270" s="748"/>
      <c r="DH270" s="748"/>
      <c r="DI270" s="748"/>
      <c r="DJ270" s="748"/>
      <c r="DK270" s="748"/>
      <c r="DL270" s="748"/>
      <c r="DM270" s="748"/>
      <c r="DN270" s="748"/>
      <c r="DO270" s="748"/>
      <c r="DP270" s="748"/>
      <c r="DQ270" s="748"/>
      <c r="DR270" s="748"/>
      <c r="DS270" s="748"/>
      <c r="DT270" s="748"/>
      <c r="DU270" s="748"/>
      <c r="DV270" s="748"/>
      <c r="DW270" s="748"/>
      <c r="DX270" s="748"/>
      <c r="DY270" s="748"/>
      <c r="DZ270" s="1238">
        <f>F60+F160+F393+F519</f>
        <v>3762429</v>
      </c>
    </row>
    <row r="271" spans="1:2351" s="764" customFormat="1" ht="15">
      <c r="A271" s="748"/>
      <c r="B271" s="866">
        <v>60203</v>
      </c>
      <c r="C271" s="876" t="s">
        <v>334</v>
      </c>
      <c r="D271" s="24" t="s">
        <v>11</v>
      </c>
      <c r="E271" s="867">
        <f>'Buxheti 2021'!E25</f>
        <v>960000</v>
      </c>
      <c r="F271" s="545"/>
      <c r="G271" s="868"/>
      <c r="H271" s="872"/>
      <c r="I271" s="1175"/>
      <c r="J271" s="889"/>
      <c r="K271" s="867"/>
      <c r="L271" s="545"/>
      <c r="M271" s="868"/>
      <c r="N271" s="872"/>
      <c r="O271" s="545"/>
      <c r="P271" s="871"/>
      <c r="Q271" s="867"/>
      <c r="R271" s="545"/>
      <c r="S271" s="868"/>
      <c r="T271" s="872"/>
      <c r="U271" s="871"/>
      <c r="V271" s="545"/>
      <c r="W271" s="872"/>
      <c r="X271" s="545"/>
      <c r="Y271" s="868"/>
      <c r="Z271" s="872"/>
      <c r="AA271" s="545"/>
      <c r="AB271" s="871"/>
      <c r="AC271" s="889"/>
      <c r="AD271" s="867"/>
      <c r="AE271" s="545"/>
      <c r="AF271" s="868"/>
      <c r="AG271" s="872"/>
      <c r="AH271" s="545"/>
      <c r="AI271" s="871"/>
      <c r="AJ271" s="867"/>
      <c r="AK271" s="872"/>
      <c r="AL271" s="545"/>
      <c r="AM271" s="868"/>
      <c r="AN271" s="872"/>
      <c r="AO271" s="872"/>
      <c r="AP271" s="872"/>
      <c r="AQ271" s="545"/>
      <c r="AR271" s="871"/>
      <c r="AS271" s="867"/>
      <c r="AT271" s="545"/>
      <c r="AU271" s="868"/>
      <c r="AV271" s="872"/>
      <c r="AW271" s="545"/>
      <c r="AX271" s="871"/>
      <c r="AY271" s="545"/>
      <c r="AZ271" s="545"/>
      <c r="BA271" s="868"/>
      <c r="BB271" s="872"/>
      <c r="BC271" s="545"/>
      <c r="BD271" s="871"/>
      <c r="BE271" s="128"/>
      <c r="BF271" s="128"/>
      <c r="BG271" s="128"/>
      <c r="BH271" s="128"/>
      <c r="BI271" s="128"/>
      <c r="BJ271" s="421"/>
      <c r="BK271" s="510"/>
      <c r="BM271" s="762"/>
      <c r="BN271" s="762"/>
      <c r="BO271" s="762"/>
      <c r="BP271" s="762"/>
      <c r="CB271" s="748"/>
      <c r="CC271" s="748"/>
      <c r="CD271" s="748"/>
      <c r="CE271" s="748"/>
      <c r="CF271" s="748"/>
      <c r="CG271" s="748"/>
      <c r="CH271" s="748"/>
      <c r="CI271" s="748"/>
      <c r="CJ271" s="748"/>
      <c r="CK271" s="748"/>
      <c r="CL271" s="748"/>
      <c r="CM271" s="748"/>
      <c r="CN271" s="748"/>
      <c r="CO271" s="748"/>
      <c r="CP271" s="748"/>
      <c r="CQ271" s="748"/>
      <c r="CR271" s="748"/>
      <c r="CS271" s="748"/>
      <c r="CT271" s="748"/>
      <c r="CU271" s="748"/>
      <c r="CV271" s="748"/>
      <c r="CW271" s="748"/>
      <c r="CX271" s="748"/>
      <c r="CY271" s="748"/>
      <c r="CZ271" s="748"/>
      <c r="DA271" s="748"/>
      <c r="DB271" s="748"/>
      <c r="DC271" s="748"/>
      <c r="DD271" s="748"/>
      <c r="DE271" s="748"/>
      <c r="DF271" s="748"/>
      <c r="DG271" s="748"/>
      <c r="DH271" s="748"/>
      <c r="DI271" s="748"/>
      <c r="DJ271" s="748"/>
      <c r="DK271" s="748"/>
      <c r="DL271" s="748"/>
      <c r="DM271" s="748"/>
      <c r="DN271" s="748"/>
      <c r="DO271" s="748"/>
      <c r="DP271" s="748"/>
      <c r="DQ271" s="748"/>
      <c r="DR271" s="748"/>
      <c r="DS271" s="748"/>
      <c r="DT271" s="748"/>
      <c r="DU271" s="748"/>
      <c r="DV271" s="748"/>
      <c r="DW271" s="748"/>
      <c r="DX271" s="748"/>
      <c r="DY271" s="748"/>
    </row>
    <row r="272" spans="1:2351" s="433" customFormat="1" ht="15">
      <c r="A272" s="265"/>
      <c r="B272" s="360">
        <v>60204</v>
      </c>
      <c r="C272" s="12" t="s">
        <v>42</v>
      </c>
      <c r="D272" s="7" t="s">
        <v>11</v>
      </c>
      <c r="E272" s="95"/>
      <c r="F272" s="143"/>
      <c r="G272" s="144"/>
      <c r="H272" s="145"/>
      <c r="I272" s="1175"/>
      <c r="J272" s="653"/>
      <c r="K272" s="95"/>
      <c r="L272" s="143"/>
      <c r="M272" s="144"/>
      <c r="N272" s="145"/>
      <c r="O272" s="143"/>
      <c r="P272" s="146"/>
      <c r="Q272" s="95"/>
      <c r="R272" s="143"/>
      <c r="S272" s="144"/>
      <c r="T272" s="145"/>
      <c r="U272" s="146"/>
      <c r="V272" s="143"/>
      <c r="W272" s="145"/>
      <c r="X272" s="143"/>
      <c r="Y272" s="144"/>
      <c r="Z272" s="145"/>
      <c r="AA272" s="143"/>
      <c r="AB272" s="146"/>
      <c r="AC272" s="653"/>
      <c r="AD272" s="95"/>
      <c r="AE272" s="143"/>
      <c r="AF272" s="144"/>
      <c r="AG272" s="145"/>
      <c r="AH272" s="143"/>
      <c r="AI272" s="146"/>
      <c r="AJ272" s="95"/>
      <c r="AK272" s="145"/>
      <c r="AL272" s="143"/>
      <c r="AM272" s="144"/>
      <c r="AN272" s="145"/>
      <c r="AO272" s="145"/>
      <c r="AP272" s="145"/>
      <c r="AQ272" s="143"/>
      <c r="AR272" s="146"/>
      <c r="AS272" s="95"/>
      <c r="AT272" s="143"/>
      <c r="AU272" s="144"/>
      <c r="AV272" s="145"/>
      <c r="AW272" s="143"/>
      <c r="AX272" s="146"/>
      <c r="AY272" s="143"/>
      <c r="AZ272" s="143"/>
      <c r="BA272" s="144"/>
      <c r="BB272" s="145"/>
      <c r="BC272" s="143"/>
      <c r="BD272" s="146"/>
      <c r="BE272" s="128"/>
      <c r="BF272" s="128"/>
      <c r="BG272" s="128"/>
      <c r="BH272" s="128"/>
      <c r="BI272" s="128"/>
      <c r="BJ272" s="421"/>
      <c r="BK272" s="510"/>
      <c r="BM272" s="414"/>
      <c r="BN272" s="414"/>
      <c r="BO272" s="414"/>
      <c r="BP272" s="414"/>
      <c r="CB272" s="571"/>
      <c r="CC272" s="571"/>
      <c r="CD272" s="571"/>
      <c r="CE272" s="571"/>
      <c r="CF272" s="571"/>
      <c r="CG272" s="571"/>
      <c r="CH272" s="571"/>
      <c r="CI272" s="571"/>
      <c r="CJ272" s="571"/>
      <c r="CK272" s="571"/>
      <c r="CL272" s="571"/>
      <c r="CM272" s="571"/>
      <c r="CN272" s="571"/>
      <c r="CO272" s="571"/>
      <c r="CP272" s="571"/>
      <c r="CQ272" s="571"/>
      <c r="CR272" s="571"/>
      <c r="CS272" s="571"/>
      <c r="CT272" s="571"/>
      <c r="CU272" s="571"/>
      <c r="CV272" s="571"/>
      <c r="CW272" s="571"/>
      <c r="CX272" s="571"/>
      <c r="CY272" s="571"/>
      <c r="CZ272" s="571"/>
      <c r="DA272" s="571"/>
      <c r="DB272" s="571"/>
      <c r="DC272" s="571"/>
      <c r="DD272" s="571"/>
      <c r="DE272" s="571"/>
      <c r="DF272" s="571"/>
      <c r="DG272" s="571"/>
      <c r="DH272" s="571"/>
      <c r="DI272" s="571"/>
      <c r="DJ272" s="571"/>
      <c r="DK272" s="571"/>
      <c r="DL272" s="571"/>
      <c r="DM272" s="571"/>
      <c r="DN272" s="571"/>
      <c r="DO272" s="571"/>
      <c r="DP272" s="571"/>
      <c r="DQ272" s="571"/>
      <c r="DR272" s="571"/>
      <c r="DS272" s="571"/>
      <c r="DT272" s="571"/>
      <c r="DU272" s="571"/>
      <c r="DV272" s="571"/>
      <c r="DW272" s="571"/>
      <c r="DX272" s="571"/>
      <c r="DY272" s="571"/>
    </row>
    <row r="273" spans="1:129" s="435" customFormat="1" ht="15">
      <c r="A273" s="369"/>
      <c r="B273" s="360">
        <v>60205</v>
      </c>
      <c r="C273" s="12" t="s">
        <v>43</v>
      </c>
      <c r="D273" s="7" t="s">
        <v>11</v>
      </c>
      <c r="E273" s="95"/>
      <c r="F273" s="545"/>
      <c r="G273" s="144"/>
      <c r="H273" s="145"/>
      <c r="I273" s="1175"/>
      <c r="J273" s="653"/>
      <c r="K273" s="95"/>
      <c r="L273" s="143"/>
      <c r="M273" s="144"/>
      <c r="N273" s="145"/>
      <c r="O273" s="143"/>
      <c r="P273" s="146"/>
      <c r="Q273" s="95"/>
      <c r="R273" s="143"/>
      <c r="S273" s="144"/>
      <c r="T273" s="145"/>
      <c r="U273" s="146"/>
      <c r="V273" s="143"/>
      <c r="W273" s="145"/>
      <c r="X273" s="143"/>
      <c r="Y273" s="144"/>
      <c r="Z273" s="145"/>
      <c r="AA273" s="143"/>
      <c r="AB273" s="146"/>
      <c r="AC273" s="653"/>
      <c r="AD273" s="95"/>
      <c r="AE273" s="143"/>
      <c r="AF273" s="144"/>
      <c r="AG273" s="145"/>
      <c r="AH273" s="143"/>
      <c r="AI273" s="146"/>
      <c r="AJ273" s="95"/>
      <c r="AK273" s="145"/>
      <c r="AL273" s="143"/>
      <c r="AM273" s="144"/>
      <c r="AN273" s="145"/>
      <c r="AO273" s="145"/>
      <c r="AP273" s="145"/>
      <c r="AQ273" s="143"/>
      <c r="AR273" s="146"/>
      <c r="AS273" s="95"/>
      <c r="AT273" s="143"/>
      <c r="AU273" s="144"/>
      <c r="AV273" s="145"/>
      <c r="AW273" s="143"/>
      <c r="AX273" s="146"/>
      <c r="AY273" s="143"/>
      <c r="AZ273" s="143"/>
      <c r="BA273" s="144"/>
      <c r="BB273" s="145"/>
      <c r="BC273" s="143"/>
      <c r="BD273" s="412"/>
      <c r="BE273" s="413"/>
      <c r="BF273" s="413"/>
      <c r="BG273" s="413"/>
      <c r="BH273" s="413"/>
      <c r="BI273" s="413"/>
      <c r="BJ273" s="432"/>
      <c r="BK273" s="512"/>
      <c r="BM273" s="414"/>
      <c r="BN273" s="414"/>
      <c r="BO273" s="414"/>
      <c r="BP273" s="414"/>
      <c r="CB273" s="1027"/>
      <c r="CC273" s="1027"/>
      <c r="CD273" s="1027"/>
      <c r="CE273" s="1027"/>
      <c r="CF273" s="1027"/>
      <c r="CG273" s="1027"/>
      <c r="CH273" s="1027"/>
      <c r="CI273" s="1027"/>
      <c r="CJ273" s="1027"/>
      <c r="CK273" s="1027"/>
      <c r="CL273" s="1027"/>
      <c r="CM273" s="1027"/>
      <c r="CN273" s="1027"/>
      <c r="CO273" s="1027"/>
      <c r="CP273" s="1027"/>
      <c r="CQ273" s="1027"/>
      <c r="CR273" s="1027"/>
      <c r="CS273" s="1027"/>
      <c r="CT273" s="1027"/>
      <c r="CU273" s="1027"/>
      <c r="CV273" s="1027"/>
      <c r="CW273" s="1027"/>
      <c r="CX273" s="1027"/>
      <c r="CY273" s="1027"/>
      <c r="CZ273" s="1027"/>
      <c r="DA273" s="1027"/>
      <c r="DB273" s="1027"/>
      <c r="DC273" s="1027"/>
      <c r="DD273" s="1027"/>
      <c r="DE273" s="1027"/>
      <c r="DF273" s="1027"/>
      <c r="DG273" s="1027"/>
      <c r="DH273" s="1027"/>
      <c r="DI273" s="1027"/>
      <c r="DJ273" s="1027"/>
      <c r="DK273" s="1027"/>
      <c r="DL273" s="1027"/>
      <c r="DM273" s="1027"/>
      <c r="DN273" s="1027"/>
      <c r="DO273" s="1027"/>
      <c r="DP273" s="1027"/>
      <c r="DQ273" s="1027"/>
      <c r="DR273" s="1027"/>
      <c r="DS273" s="1027"/>
      <c r="DT273" s="1027"/>
      <c r="DU273" s="1027"/>
      <c r="DV273" s="1027"/>
      <c r="DW273" s="1027"/>
      <c r="DX273" s="1027"/>
      <c r="DY273" s="1027"/>
    </row>
    <row r="274" spans="1:129" s="435" customFormat="1" ht="15">
      <c r="A274" s="369"/>
      <c r="B274" s="360" t="s">
        <v>350</v>
      </c>
      <c r="C274" s="12" t="s">
        <v>13</v>
      </c>
      <c r="D274" s="7" t="s">
        <v>11</v>
      </c>
      <c r="E274" s="95"/>
      <c r="F274" s="545"/>
      <c r="G274" s="144"/>
      <c r="H274" s="665"/>
      <c r="I274" s="1175"/>
      <c r="J274" s="653"/>
      <c r="K274" s="95"/>
      <c r="L274" s="143"/>
      <c r="M274" s="144"/>
      <c r="N274" s="145"/>
      <c r="O274" s="143"/>
      <c r="P274" s="146"/>
      <c r="Q274" s="95"/>
      <c r="R274" s="143"/>
      <c r="S274" s="144"/>
      <c r="T274" s="145"/>
      <c r="U274" s="146"/>
      <c r="V274" s="143"/>
      <c r="W274" s="145"/>
      <c r="X274" s="143"/>
      <c r="Y274" s="144"/>
      <c r="Z274" s="145"/>
      <c r="AA274" s="143"/>
      <c r="AB274" s="146"/>
      <c r="AC274" s="653"/>
      <c r="AD274" s="95"/>
      <c r="AE274" s="143"/>
      <c r="AF274" s="144"/>
      <c r="AG274" s="145"/>
      <c r="AH274" s="143"/>
      <c r="AI274" s="146"/>
      <c r="AJ274" s="95"/>
      <c r="AK274" s="145"/>
      <c r="AL274" s="143"/>
      <c r="AM274" s="144"/>
      <c r="AN274" s="145">
        <f>F274</f>
        <v>0</v>
      </c>
      <c r="AO274" s="145"/>
      <c r="AP274" s="145"/>
      <c r="AQ274" s="143"/>
      <c r="AR274" s="146"/>
      <c r="AS274" s="95"/>
      <c r="AT274" s="143"/>
      <c r="AU274" s="144"/>
      <c r="AV274" s="145"/>
      <c r="AW274" s="143"/>
      <c r="AX274" s="146"/>
      <c r="AY274" s="143"/>
      <c r="AZ274" s="143"/>
      <c r="BA274" s="144"/>
      <c r="BB274" s="145"/>
      <c r="BC274" s="143"/>
      <c r="BD274" s="412"/>
      <c r="BE274" s="413"/>
      <c r="BF274" s="413"/>
      <c r="BG274" s="413"/>
      <c r="BH274" s="413"/>
      <c r="BI274" s="413"/>
      <c r="BJ274" s="432"/>
      <c r="BK274" s="512"/>
      <c r="BM274" s="414"/>
      <c r="BN274" s="414"/>
      <c r="BO274" s="414"/>
      <c r="BP274" s="414"/>
      <c r="CB274" s="1027"/>
      <c r="CC274" s="1027"/>
      <c r="CD274" s="1027"/>
      <c r="CE274" s="1027"/>
      <c r="CF274" s="1027"/>
      <c r="CG274" s="1027"/>
      <c r="CH274" s="1027"/>
      <c r="CI274" s="1027"/>
      <c r="CJ274" s="1027"/>
      <c r="CK274" s="1027"/>
      <c r="CL274" s="1027"/>
      <c r="CM274" s="1027"/>
      <c r="CN274" s="1027"/>
      <c r="CO274" s="1027"/>
      <c r="CP274" s="1027"/>
      <c r="CQ274" s="1027"/>
      <c r="CR274" s="1027"/>
      <c r="CS274" s="1027"/>
      <c r="CT274" s="1027"/>
      <c r="CU274" s="1027"/>
      <c r="CV274" s="1027"/>
      <c r="CW274" s="1027"/>
      <c r="CX274" s="1027"/>
      <c r="CY274" s="1027"/>
      <c r="CZ274" s="1027"/>
      <c r="DA274" s="1027"/>
      <c r="DB274" s="1027"/>
      <c r="DC274" s="1027"/>
      <c r="DD274" s="1027"/>
      <c r="DE274" s="1027"/>
      <c r="DF274" s="1027"/>
      <c r="DG274" s="1027"/>
      <c r="DH274" s="1027"/>
      <c r="DI274" s="1027"/>
      <c r="DJ274" s="1027"/>
      <c r="DK274" s="1027"/>
      <c r="DL274" s="1027"/>
      <c r="DM274" s="1027"/>
      <c r="DN274" s="1027"/>
      <c r="DO274" s="1027"/>
      <c r="DP274" s="1027"/>
      <c r="DQ274" s="1027"/>
      <c r="DR274" s="1027"/>
      <c r="DS274" s="1027"/>
      <c r="DT274" s="1027"/>
      <c r="DU274" s="1027"/>
      <c r="DV274" s="1027"/>
      <c r="DW274" s="1027"/>
      <c r="DX274" s="1027"/>
      <c r="DY274" s="1027"/>
    </row>
    <row r="275" spans="1:129" s="433" customFormat="1" ht="15">
      <c r="A275" s="265"/>
      <c r="B275" s="360" t="s">
        <v>350</v>
      </c>
      <c r="C275" s="12" t="s">
        <v>13</v>
      </c>
      <c r="D275" s="7" t="s">
        <v>11</v>
      </c>
      <c r="E275" s="95">
        <f>'Buxheti 2021'!E28</f>
        <v>900000</v>
      </c>
      <c r="F275" s="545"/>
      <c r="G275" s="144"/>
      <c r="H275" s="665"/>
      <c r="I275" s="1175"/>
      <c r="J275" s="653"/>
      <c r="K275" s="95"/>
      <c r="L275" s="143"/>
      <c r="M275" s="144"/>
      <c r="N275" s="145"/>
      <c r="O275" s="143"/>
      <c r="P275" s="146"/>
      <c r="Q275" s="95"/>
      <c r="R275" s="143"/>
      <c r="S275" s="144"/>
      <c r="T275" s="145"/>
      <c r="U275" s="146"/>
      <c r="V275" s="143"/>
      <c r="W275" s="145"/>
      <c r="X275" s="143"/>
      <c r="Y275" s="144"/>
      <c r="Z275" s="145"/>
      <c r="AA275" s="143"/>
      <c r="AB275" s="146"/>
      <c r="AC275" s="653"/>
      <c r="AD275" s="95"/>
      <c r="AE275" s="143"/>
      <c r="AF275" s="144"/>
      <c r="AG275" s="145"/>
      <c r="AH275" s="143"/>
      <c r="AI275" s="146"/>
      <c r="AJ275" s="95"/>
      <c r="AK275" s="145"/>
      <c r="AL275" s="143"/>
      <c r="AM275" s="144"/>
      <c r="AN275" s="145"/>
      <c r="AO275" s="145"/>
      <c r="AP275" s="145"/>
      <c r="AQ275" s="143"/>
      <c r="AR275" s="146"/>
      <c r="AS275" s="95"/>
      <c r="AT275" s="143"/>
      <c r="AU275" s="144"/>
      <c r="AV275" s="145"/>
      <c r="AW275" s="143"/>
      <c r="AX275" s="146">
        <f>F275</f>
        <v>0</v>
      </c>
      <c r="AY275" s="143"/>
      <c r="AZ275" s="143"/>
      <c r="BA275" s="144"/>
      <c r="BB275" s="145"/>
      <c r="BC275" s="143"/>
      <c r="BD275" s="416"/>
      <c r="BE275" s="413"/>
      <c r="BF275" s="413"/>
      <c r="BG275" s="413"/>
      <c r="BH275" s="413"/>
      <c r="BI275" s="413"/>
      <c r="BJ275" s="432"/>
      <c r="BK275" s="512"/>
      <c r="BM275" s="414"/>
      <c r="BN275" s="414"/>
      <c r="BO275" s="414"/>
      <c r="BP275" s="414"/>
      <c r="CB275" s="571"/>
      <c r="CC275" s="571"/>
      <c r="CD275" s="571"/>
      <c r="CE275" s="571"/>
      <c r="CF275" s="571"/>
      <c r="CG275" s="571"/>
      <c r="CH275" s="571"/>
      <c r="CI275" s="571"/>
      <c r="CJ275" s="571"/>
      <c r="CK275" s="571"/>
      <c r="CL275" s="571"/>
      <c r="CM275" s="571"/>
      <c r="CN275" s="571"/>
      <c r="CO275" s="571"/>
      <c r="CP275" s="571"/>
      <c r="CQ275" s="571"/>
      <c r="CR275" s="571"/>
      <c r="CS275" s="571"/>
      <c r="CT275" s="571"/>
      <c r="CU275" s="571"/>
      <c r="CV275" s="571"/>
      <c r="CW275" s="571"/>
      <c r="CX275" s="571"/>
      <c r="CY275" s="571"/>
      <c r="CZ275" s="571"/>
      <c r="DA275" s="571"/>
      <c r="DB275" s="571"/>
      <c r="DC275" s="571"/>
      <c r="DD275" s="571"/>
      <c r="DE275" s="571"/>
      <c r="DF275" s="571"/>
      <c r="DG275" s="571"/>
      <c r="DH275" s="571"/>
      <c r="DI275" s="571"/>
      <c r="DJ275" s="571"/>
      <c r="DK275" s="571"/>
      <c r="DL275" s="571"/>
      <c r="DM275" s="571"/>
      <c r="DN275" s="571"/>
      <c r="DO275" s="571"/>
      <c r="DP275" s="571"/>
      <c r="DQ275" s="571"/>
      <c r="DR275" s="571"/>
      <c r="DS275" s="571"/>
      <c r="DT275" s="571"/>
      <c r="DU275" s="571"/>
      <c r="DV275" s="571"/>
      <c r="DW275" s="571"/>
      <c r="DX275" s="571"/>
      <c r="DY275" s="571"/>
    </row>
    <row r="276" spans="1:129" s="433" customFormat="1" ht="15">
      <c r="A276" s="265"/>
      <c r="B276" s="359" t="s">
        <v>14</v>
      </c>
      <c r="C276" s="11" t="s">
        <v>15</v>
      </c>
      <c r="D276" s="25" t="s">
        <v>11</v>
      </c>
      <c r="E276" s="100">
        <f>SUM(E277:E288)</f>
        <v>2830000</v>
      </c>
      <c r="F276" s="147">
        <f>F277+F278+F279+F280+F281+F282+F283+F284+F285+F286+F287+F288+F289+F290</f>
        <v>130300</v>
      </c>
      <c r="G276" s="148">
        <f>SUM(G277:G288)</f>
        <v>0</v>
      </c>
      <c r="H276" s="149"/>
      <c r="I276" s="1176"/>
      <c r="J276" s="609"/>
      <c r="K276" s="100"/>
      <c r="L276" s="147"/>
      <c r="M276" s="148"/>
      <c r="N276" s="149"/>
      <c r="O276" s="147"/>
      <c r="P276" s="150"/>
      <c r="Q276" s="100"/>
      <c r="R276" s="147"/>
      <c r="S276" s="148"/>
      <c r="T276" s="149"/>
      <c r="U276" s="150"/>
      <c r="V276" s="147"/>
      <c r="W276" s="149"/>
      <c r="X276" s="147"/>
      <c r="Y276" s="148"/>
      <c r="Z276" s="149"/>
      <c r="AA276" s="147"/>
      <c r="AB276" s="150"/>
      <c r="AC276" s="609"/>
      <c r="AD276" s="100"/>
      <c r="AE276" s="147"/>
      <c r="AF276" s="148"/>
      <c r="AG276" s="149"/>
      <c r="AH276" s="147"/>
      <c r="AI276" s="150"/>
      <c r="AJ276" s="150"/>
      <c r="AK276" s="150"/>
      <c r="AL276" s="150"/>
      <c r="AM276" s="150"/>
      <c r="AN276" s="150"/>
      <c r="AO276" s="150"/>
      <c r="AP276" s="150"/>
      <c r="AQ276" s="150"/>
      <c r="AR276" s="150"/>
      <c r="AS276" s="100"/>
      <c r="AT276" s="147"/>
      <c r="AU276" s="148"/>
      <c r="AV276" s="149"/>
      <c r="AW276" s="147"/>
      <c r="AX276" s="150"/>
      <c r="AY276" s="147"/>
      <c r="AZ276" s="147"/>
      <c r="BA276" s="148"/>
      <c r="BB276" s="149"/>
      <c r="BC276" s="147"/>
      <c r="BD276" s="423"/>
      <c r="BE276" s="129"/>
      <c r="BF276" s="129"/>
      <c r="BG276" s="129"/>
      <c r="BH276" s="129"/>
      <c r="BI276" s="129"/>
      <c r="BJ276" s="430"/>
      <c r="BK276" s="509"/>
      <c r="BM276" s="414"/>
      <c r="BN276" s="414"/>
      <c r="BO276" s="414"/>
      <c r="BP276" s="414"/>
      <c r="CB276" s="571"/>
      <c r="CC276" s="571"/>
      <c r="CD276" s="571"/>
      <c r="CE276" s="571"/>
      <c r="CF276" s="571"/>
      <c r="CG276" s="571"/>
      <c r="CH276" s="571"/>
      <c r="CI276" s="571"/>
      <c r="CJ276" s="571"/>
      <c r="CK276" s="571"/>
      <c r="CL276" s="571"/>
      <c r="CM276" s="571"/>
      <c r="CN276" s="571"/>
      <c r="CO276" s="571"/>
      <c r="CP276" s="571"/>
      <c r="CQ276" s="571"/>
      <c r="CR276" s="571"/>
      <c r="CS276" s="571"/>
      <c r="CT276" s="571"/>
      <c r="CU276" s="571"/>
      <c r="CV276" s="571"/>
      <c r="CW276" s="571"/>
      <c r="CX276" s="571"/>
      <c r="CY276" s="571"/>
      <c r="CZ276" s="571"/>
      <c r="DA276" s="571"/>
      <c r="DB276" s="571"/>
      <c r="DC276" s="571"/>
      <c r="DD276" s="571"/>
      <c r="DE276" s="571"/>
      <c r="DF276" s="571"/>
      <c r="DG276" s="571"/>
      <c r="DH276" s="571"/>
      <c r="DI276" s="571"/>
      <c r="DJ276" s="571"/>
      <c r="DK276" s="571"/>
      <c r="DL276" s="571"/>
      <c r="DM276" s="571"/>
      <c r="DN276" s="571"/>
      <c r="DO276" s="571"/>
      <c r="DP276" s="571"/>
      <c r="DQ276" s="571"/>
      <c r="DR276" s="571"/>
      <c r="DS276" s="571"/>
      <c r="DT276" s="571"/>
      <c r="DU276" s="571"/>
      <c r="DV276" s="571"/>
      <c r="DW276" s="571"/>
      <c r="DX276" s="571"/>
      <c r="DY276" s="571"/>
    </row>
    <row r="277" spans="1:129" s="433" customFormat="1" ht="15">
      <c r="A277" s="265"/>
      <c r="B277" s="360">
        <v>6021001</v>
      </c>
      <c r="C277" s="12" t="s">
        <v>44</v>
      </c>
      <c r="D277" s="7" t="s">
        <v>11</v>
      </c>
      <c r="E277" s="95"/>
      <c r="F277" s="143"/>
      <c r="G277" s="144"/>
      <c r="H277" s="145"/>
      <c r="I277" s="1175"/>
      <c r="J277" s="653"/>
      <c r="K277" s="95"/>
      <c r="L277" s="143"/>
      <c r="M277" s="144"/>
      <c r="N277" s="145"/>
      <c r="O277" s="143"/>
      <c r="P277" s="146"/>
      <c r="Q277" s="95"/>
      <c r="R277" s="143"/>
      <c r="S277" s="144"/>
      <c r="T277" s="145"/>
      <c r="U277" s="146"/>
      <c r="V277" s="143"/>
      <c r="W277" s="145"/>
      <c r="X277" s="143"/>
      <c r="Y277" s="144"/>
      <c r="Z277" s="145"/>
      <c r="AA277" s="143"/>
      <c r="AB277" s="146"/>
      <c r="AC277" s="653"/>
      <c r="AD277" s="95"/>
      <c r="AE277" s="143"/>
      <c r="AF277" s="144"/>
      <c r="AG277" s="145"/>
      <c r="AH277" s="143"/>
      <c r="AI277" s="146"/>
      <c r="AJ277" s="95"/>
      <c r="AK277" s="145"/>
      <c r="AL277" s="143"/>
      <c r="AM277" s="144"/>
      <c r="AN277" s="145"/>
      <c r="AO277" s="145"/>
      <c r="AP277" s="145"/>
      <c r="AQ277" s="145"/>
      <c r="AR277" s="146"/>
      <c r="AS277" s="95"/>
      <c r="AT277" s="143"/>
      <c r="AU277" s="144"/>
      <c r="AV277" s="145"/>
      <c r="AW277" s="143"/>
      <c r="AX277" s="146"/>
      <c r="AY277" s="143"/>
      <c r="AZ277" s="143"/>
      <c r="BA277" s="144"/>
      <c r="BB277" s="145"/>
      <c r="BC277" s="143"/>
      <c r="BD277" s="416"/>
      <c r="BE277" s="413"/>
      <c r="BF277" s="413"/>
      <c r="BG277" s="413"/>
      <c r="BH277" s="413"/>
      <c r="BI277" s="413"/>
      <c r="BJ277" s="432"/>
      <c r="BK277" s="512"/>
      <c r="BM277" s="414"/>
      <c r="BN277" s="414"/>
      <c r="BO277" s="414"/>
      <c r="BP277" s="414"/>
      <c r="CB277" s="571"/>
      <c r="CC277" s="571"/>
      <c r="CD277" s="571"/>
      <c r="CE277" s="571"/>
      <c r="CF277" s="571"/>
      <c r="CG277" s="571"/>
      <c r="CH277" s="571"/>
      <c r="CI277" s="571"/>
      <c r="CJ277" s="571"/>
      <c r="CK277" s="571"/>
      <c r="CL277" s="571"/>
      <c r="CM277" s="571"/>
      <c r="CN277" s="571"/>
      <c r="CO277" s="571"/>
      <c r="CP277" s="571"/>
      <c r="CQ277" s="571"/>
      <c r="CR277" s="571"/>
      <c r="CS277" s="571"/>
      <c r="CT277" s="571"/>
      <c r="CU277" s="571"/>
      <c r="CV277" s="571"/>
      <c r="CW277" s="571"/>
      <c r="CX277" s="571"/>
      <c r="CY277" s="571"/>
      <c r="CZ277" s="571"/>
      <c r="DA277" s="571"/>
      <c r="DB277" s="571"/>
      <c r="DC277" s="571"/>
      <c r="DD277" s="571"/>
      <c r="DE277" s="571"/>
      <c r="DF277" s="571"/>
      <c r="DG277" s="571"/>
      <c r="DH277" s="571"/>
      <c r="DI277" s="571"/>
      <c r="DJ277" s="571"/>
      <c r="DK277" s="571"/>
      <c r="DL277" s="571"/>
      <c r="DM277" s="571"/>
      <c r="DN277" s="571"/>
      <c r="DO277" s="571"/>
      <c r="DP277" s="571"/>
      <c r="DQ277" s="571"/>
      <c r="DR277" s="571"/>
      <c r="DS277" s="571"/>
      <c r="DT277" s="571"/>
      <c r="DU277" s="571"/>
      <c r="DV277" s="571"/>
      <c r="DW277" s="571"/>
      <c r="DX277" s="571"/>
      <c r="DY277" s="571"/>
    </row>
    <row r="278" spans="1:129" s="433" customFormat="1" ht="15">
      <c r="A278" s="265"/>
      <c r="B278" s="360">
        <v>6021002</v>
      </c>
      <c r="C278" s="12" t="s">
        <v>45</v>
      </c>
      <c r="D278" s="7" t="s">
        <v>11</v>
      </c>
      <c r="E278" s="95"/>
      <c r="F278" s="143"/>
      <c r="G278" s="144"/>
      <c r="H278" s="145"/>
      <c r="I278" s="1175"/>
      <c r="J278" s="653"/>
      <c r="K278" s="95"/>
      <c r="L278" s="143"/>
      <c r="M278" s="144"/>
      <c r="N278" s="145"/>
      <c r="O278" s="143"/>
      <c r="P278" s="146"/>
      <c r="Q278" s="95"/>
      <c r="R278" s="143"/>
      <c r="S278" s="144"/>
      <c r="T278" s="145"/>
      <c r="U278" s="146"/>
      <c r="V278" s="143"/>
      <c r="W278" s="145"/>
      <c r="X278" s="143"/>
      <c r="Y278" s="144"/>
      <c r="Z278" s="145"/>
      <c r="AA278" s="143"/>
      <c r="AB278" s="146"/>
      <c r="AC278" s="653"/>
      <c r="AD278" s="95"/>
      <c r="AE278" s="143"/>
      <c r="AF278" s="144"/>
      <c r="AG278" s="145"/>
      <c r="AH278" s="143"/>
      <c r="AI278" s="146"/>
      <c r="AJ278" s="95"/>
      <c r="AK278" s="145"/>
      <c r="AL278" s="143"/>
      <c r="AM278" s="144"/>
      <c r="AN278" s="145"/>
      <c r="AO278" s="145"/>
      <c r="AP278" s="145"/>
      <c r="AQ278" s="143"/>
      <c r="AR278" s="146"/>
      <c r="AS278" s="95"/>
      <c r="AT278" s="143"/>
      <c r="AU278" s="144"/>
      <c r="AV278" s="145"/>
      <c r="AW278" s="143"/>
      <c r="AX278" s="146"/>
      <c r="AY278" s="143"/>
      <c r="AZ278" s="143"/>
      <c r="BA278" s="144"/>
      <c r="BB278" s="145"/>
      <c r="BC278" s="143"/>
      <c r="BD278" s="416"/>
      <c r="BE278" s="413"/>
      <c r="BF278" s="413"/>
      <c r="BG278" s="413"/>
      <c r="BH278" s="413"/>
      <c r="BI278" s="413"/>
      <c r="BJ278" s="432"/>
      <c r="BK278" s="512"/>
      <c r="BM278" s="414"/>
      <c r="BN278" s="414"/>
      <c r="BO278" s="414"/>
      <c r="BP278" s="414"/>
      <c r="CB278" s="571"/>
      <c r="CC278" s="571"/>
      <c r="CD278" s="571"/>
      <c r="CE278" s="571"/>
      <c r="CF278" s="571"/>
      <c r="CG278" s="571"/>
      <c r="CH278" s="571"/>
      <c r="CI278" s="571"/>
      <c r="CJ278" s="571"/>
      <c r="CK278" s="571"/>
      <c r="CL278" s="571"/>
      <c r="CM278" s="571"/>
      <c r="CN278" s="571"/>
      <c r="CO278" s="571"/>
      <c r="CP278" s="571"/>
      <c r="CQ278" s="571"/>
      <c r="CR278" s="571"/>
      <c r="CS278" s="571"/>
      <c r="CT278" s="571"/>
      <c r="CU278" s="571"/>
      <c r="CV278" s="571"/>
      <c r="CW278" s="571"/>
      <c r="CX278" s="571"/>
      <c r="CY278" s="571"/>
      <c r="CZ278" s="571"/>
      <c r="DA278" s="571"/>
      <c r="DB278" s="571"/>
      <c r="DC278" s="571"/>
      <c r="DD278" s="571"/>
      <c r="DE278" s="571"/>
      <c r="DF278" s="571"/>
      <c r="DG278" s="571"/>
      <c r="DH278" s="571"/>
      <c r="DI278" s="571"/>
      <c r="DJ278" s="571"/>
      <c r="DK278" s="571"/>
      <c r="DL278" s="571"/>
      <c r="DM278" s="571"/>
      <c r="DN278" s="571"/>
      <c r="DO278" s="571"/>
      <c r="DP278" s="571"/>
      <c r="DQ278" s="571"/>
      <c r="DR278" s="571"/>
      <c r="DS278" s="571"/>
      <c r="DT278" s="571"/>
      <c r="DU278" s="571"/>
      <c r="DV278" s="571"/>
      <c r="DW278" s="571"/>
      <c r="DX278" s="571"/>
      <c r="DY278" s="571"/>
    </row>
    <row r="279" spans="1:129" s="433" customFormat="1" ht="15">
      <c r="A279" s="265"/>
      <c r="B279" s="360">
        <v>6021003</v>
      </c>
      <c r="C279" s="12" t="s">
        <v>46</v>
      </c>
      <c r="D279" s="7" t="s">
        <v>11</v>
      </c>
      <c r="E279" s="95"/>
      <c r="F279" s="143"/>
      <c r="G279" s="144"/>
      <c r="H279" s="145"/>
      <c r="I279" s="1175"/>
      <c r="J279" s="653"/>
      <c r="K279" s="95"/>
      <c r="L279" s="143"/>
      <c r="M279" s="144"/>
      <c r="N279" s="145"/>
      <c r="O279" s="143"/>
      <c r="P279" s="146"/>
      <c r="Q279" s="95"/>
      <c r="R279" s="143"/>
      <c r="S279" s="144"/>
      <c r="T279" s="145"/>
      <c r="U279" s="146"/>
      <c r="V279" s="143"/>
      <c r="W279" s="145"/>
      <c r="X279" s="143"/>
      <c r="Y279" s="144"/>
      <c r="Z279" s="145"/>
      <c r="AA279" s="143"/>
      <c r="AB279" s="146"/>
      <c r="AC279" s="653"/>
      <c r="AD279" s="95"/>
      <c r="AE279" s="143"/>
      <c r="AF279" s="144"/>
      <c r="AG279" s="145"/>
      <c r="AH279" s="143"/>
      <c r="AI279" s="146"/>
      <c r="AJ279" s="95"/>
      <c r="AK279" s="145"/>
      <c r="AL279" s="143"/>
      <c r="AM279" s="144"/>
      <c r="AN279" s="145"/>
      <c r="AO279" s="145"/>
      <c r="AP279" s="145"/>
      <c r="AQ279" s="143"/>
      <c r="AR279" s="146"/>
      <c r="AS279" s="95"/>
      <c r="AT279" s="143"/>
      <c r="AU279" s="144"/>
      <c r="AV279" s="145"/>
      <c r="AW279" s="143"/>
      <c r="AX279" s="146"/>
      <c r="AY279" s="143"/>
      <c r="AZ279" s="143"/>
      <c r="BA279" s="144"/>
      <c r="BB279" s="145"/>
      <c r="BC279" s="143"/>
      <c r="BD279" s="416"/>
      <c r="BE279" s="413"/>
      <c r="BF279" s="413"/>
      <c r="BG279" s="413"/>
      <c r="BH279" s="413"/>
      <c r="BI279" s="413"/>
      <c r="BJ279" s="432"/>
      <c r="BK279" s="512"/>
      <c r="BM279" s="414"/>
      <c r="BN279" s="414"/>
      <c r="BO279" s="414"/>
      <c r="BP279" s="414"/>
      <c r="CB279" s="571"/>
      <c r="CC279" s="571"/>
      <c r="CD279" s="571"/>
      <c r="CE279" s="571"/>
      <c r="CF279" s="571"/>
      <c r="CG279" s="571"/>
      <c r="CH279" s="571"/>
      <c r="CI279" s="571"/>
      <c r="CJ279" s="571"/>
      <c r="CK279" s="571"/>
      <c r="CL279" s="571"/>
      <c r="CM279" s="571"/>
      <c r="CN279" s="571"/>
      <c r="CO279" s="571"/>
      <c r="CP279" s="571"/>
      <c r="CQ279" s="571"/>
      <c r="CR279" s="571"/>
      <c r="CS279" s="571"/>
      <c r="CT279" s="571"/>
      <c r="CU279" s="571"/>
      <c r="CV279" s="571"/>
      <c r="CW279" s="571"/>
      <c r="CX279" s="571"/>
      <c r="CY279" s="571"/>
      <c r="CZ279" s="571"/>
      <c r="DA279" s="571"/>
      <c r="DB279" s="571"/>
      <c r="DC279" s="571"/>
      <c r="DD279" s="571"/>
      <c r="DE279" s="571"/>
      <c r="DF279" s="571"/>
      <c r="DG279" s="571"/>
      <c r="DH279" s="571"/>
      <c r="DI279" s="571"/>
      <c r="DJ279" s="571"/>
      <c r="DK279" s="571"/>
      <c r="DL279" s="571"/>
      <c r="DM279" s="571"/>
      <c r="DN279" s="571"/>
      <c r="DO279" s="571"/>
      <c r="DP279" s="571"/>
      <c r="DQ279" s="571"/>
      <c r="DR279" s="571"/>
      <c r="DS279" s="571"/>
      <c r="DT279" s="571"/>
      <c r="DU279" s="571"/>
      <c r="DV279" s="571"/>
      <c r="DW279" s="571"/>
      <c r="DX279" s="571"/>
      <c r="DY279" s="571"/>
    </row>
    <row r="280" spans="1:129" s="433" customFormat="1" ht="15">
      <c r="A280" s="265"/>
      <c r="B280" s="360">
        <v>6021004</v>
      </c>
      <c r="C280" s="12" t="s">
        <v>47</v>
      </c>
      <c r="D280" s="7" t="s">
        <v>11</v>
      </c>
      <c r="E280" s="95"/>
      <c r="F280" s="143"/>
      <c r="G280" s="144"/>
      <c r="H280" s="145"/>
      <c r="I280" s="1175"/>
      <c r="J280" s="653"/>
      <c r="K280" s="95"/>
      <c r="L280" s="143"/>
      <c r="M280" s="144"/>
      <c r="N280" s="145"/>
      <c r="O280" s="143"/>
      <c r="P280" s="146"/>
      <c r="Q280" s="95"/>
      <c r="R280" s="143"/>
      <c r="S280" s="144"/>
      <c r="T280" s="145"/>
      <c r="U280" s="146"/>
      <c r="V280" s="143"/>
      <c r="W280" s="145"/>
      <c r="X280" s="143"/>
      <c r="Y280" s="144"/>
      <c r="Z280" s="145"/>
      <c r="AA280" s="143"/>
      <c r="AB280" s="146"/>
      <c r="AC280" s="653"/>
      <c r="AD280" s="95"/>
      <c r="AE280" s="143"/>
      <c r="AF280" s="144"/>
      <c r="AG280" s="145"/>
      <c r="AH280" s="143"/>
      <c r="AI280" s="146"/>
      <c r="AJ280" s="95"/>
      <c r="AK280" s="145"/>
      <c r="AL280" s="143"/>
      <c r="AM280" s="144"/>
      <c r="AN280" s="145"/>
      <c r="AO280" s="145"/>
      <c r="AP280" s="145"/>
      <c r="AQ280" s="143"/>
      <c r="AR280" s="146"/>
      <c r="AS280" s="95"/>
      <c r="AT280" s="143"/>
      <c r="AU280" s="144"/>
      <c r="AV280" s="145"/>
      <c r="AW280" s="143"/>
      <c r="AX280" s="146"/>
      <c r="AY280" s="143"/>
      <c r="AZ280" s="143"/>
      <c r="BA280" s="144"/>
      <c r="BB280" s="145"/>
      <c r="BC280" s="143"/>
      <c r="BD280" s="416"/>
      <c r="BE280" s="413"/>
      <c r="BF280" s="413"/>
      <c r="BG280" s="413"/>
      <c r="BH280" s="413"/>
      <c r="BI280" s="413"/>
      <c r="BJ280" s="432"/>
      <c r="BK280" s="512"/>
      <c r="BM280" s="414"/>
      <c r="BN280" s="414"/>
      <c r="BO280" s="414"/>
      <c r="BP280" s="414"/>
      <c r="CB280" s="571"/>
      <c r="CC280" s="571"/>
      <c r="CD280" s="571"/>
      <c r="CE280" s="571"/>
      <c r="CF280" s="571"/>
      <c r="CG280" s="571"/>
      <c r="CH280" s="571"/>
      <c r="CI280" s="571"/>
      <c r="CJ280" s="571"/>
      <c r="CK280" s="571"/>
      <c r="CL280" s="571"/>
      <c r="CM280" s="571"/>
      <c r="CN280" s="571"/>
      <c r="CO280" s="571"/>
      <c r="CP280" s="571"/>
      <c r="CQ280" s="571"/>
      <c r="CR280" s="571"/>
      <c r="CS280" s="571"/>
      <c r="CT280" s="571"/>
      <c r="CU280" s="571"/>
      <c r="CV280" s="571"/>
      <c r="CW280" s="571"/>
      <c r="CX280" s="571"/>
      <c r="CY280" s="571"/>
      <c r="CZ280" s="571"/>
      <c r="DA280" s="571"/>
      <c r="DB280" s="571"/>
      <c r="DC280" s="571"/>
      <c r="DD280" s="571"/>
      <c r="DE280" s="571"/>
      <c r="DF280" s="571"/>
      <c r="DG280" s="571"/>
      <c r="DH280" s="571"/>
      <c r="DI280" s="571"/>
      <c r="DJ280" s="571"/>
      <c r="DK280" s="571"/>
      <c r="DL280" s="571"/>
      <c r="DM280" s="571"/>
      <c r="DN280" s="571"/>
      <c r="DO280" s="571"/>
      <c r="DP280" s="571"/>
      <c r="DQ280" s="571"/>
      <c r="DR280" s="571"/>
      <c r="DS280" s="571"/>
      <c r="DT280" s="571"/>
      <c r="DU280" s="571"/>
      <c r="DV280" s="571"/>
      <c r="DW280" s="571"/>
      <c r="DX280" s="571"/>
      <c r="DY280" s="571"/>
    </row>
    <row r="281" spans="1:129" s="433" customFormat="1" ht="15">
      <c r="A281" s="265"/>
      <c r="B281" s="360">
        <v>6021005</v>
      </c>
      <c r="C281" s="12" t="s">
        <v>48</v>
      </c>
      <c r="D281" s="7" t="s">
        <v>11</v>
      </c>
      <c r="E281" s="95"/>
      <c r="F281" s="143"/>
      <c r="G281" s="144"/>
      <c r="H281" s="145"/>
      <c r="I281" s="1175"/>
      <c r="J281" s="653"/>
      <c r="K281" s="95"/>
      <c r="L281" s="143"/>
      <c r="M281" s="144"/>
      <c r="N281" s="145"/>
      <c r="O281" s="143"/>
      <c r="P281" s="146"/>
      <c r="Q281" s="95"/>
      <c r="R281" s="143"/>
      <c r="S281" s="144"/>
      <c r="T281" s="145"/>
      <c r="U281" s="146"/>
      <c r="V281" s="143"/>
      <c r="W281" s="145"/>
      <c r="X281" s="143"/>
      <c r="Y281" s="144"/>
      <c r="Z281" s="145"/>
      <c r="AA281" s="143"/>
      <c r="AB281" s="146"/>
      <c r="AC281" s="653"/>
      <c r="AD281" s="95"/>
      <c r="AE281" s="143"/>
      <c r="AF281" s="144"/>
      <c r="AG281" s="145"/>
      <c r="AH281" s="143"/>
      <c r="AI281" s="146"/>
      <c r="AJ281" s="95"/>
      <c r="AK281" s="145"/>
      <c r="AL281" s="143"/>
      <c r="AM281" s="144"/>
      <c r="AN281" s="145"/>
      <c r="AO281" s="145"/>
      <c r="AP281" s="145"/>
      <c r="AQ281" s="143"/>
      <c r="AR281" s="146"/>
      <c r="AS281" s="95"/>
      <c r="AT281" s="143"/>
      <c r="AU281" s="144"/>
      <c r="AV281" s="145"/>
      <c r="AW281" s="143"/>
      <c r="AX281" s="146"/>
      <c r="AY281" s="143"/>
      <c r="AZ281" s="143"/>
      <c r="BA281" s="144"/>
      <c r="BB281" s="145"/>
      <c r="BC281" s="143"/>
      <c r="BD281" s="416"/>
      <c r="BE281" s="413"/>
      <c r="BF281" s="413"/>
      <c r="BG281" s="413"/>
      <c r="BH281" s="413"/>
      <c r="BI281" s="413"/>
      <c r="BJ281" s="432"/>
      <c r="BK281" s="512"/>
      <c r="BM281" s="414"/>
      <c r="BN281" s="414"/>
      <c r="BO281" s="414"/>
      <c r="BP281" s="414"/>
      <c r="CB281" s="571"/>
      <c r="CC281" s="571"/>
      <c r="CD281" s="571"/>
      <c r="CE281" s="571"/>
      <c r="CF281" s="571"/>
      <c r="CG281" s="571"/>
      <c r="CH281" s="571"/>
      <c r="CI281" s="571"/>
      <c r="CJ281" s="571"/>
      <c r="CK281" s="571"/>
      <c r="CL281" s="571"/>
      <c r="CM281" s="571"/>
      <c r="CN281" s="571"/>
      <c r="CO281" s="571"/>
      <c r="CP281" s="571"/>
      <c r="CQ281" s="571"/>
      <c r="CR281" s="571"/>
      <c r="CS281" s="571"/>
      <c r="CT281" s="571"/>
      <c r="CU281" s="571"/>
      <c r="CV281" s="571"/>
      <c r="CW281" s="571"/>
      <c r="CX281" s="571"/>
      <c r="CY281" s="571"/>
      <c r="CZ281" s="571"/>
      <c r="DA281" s="571"/>
      <c r="DB281" s="571"/>
      <c r="DC281" s="571"/>
      <c r="DD281" s="571"/>
      <c r="DE281" s="571"/>
      <c r="DF281" s="571"/>
      <c r="DG281" s="571"/>
      <c r="DH281" s="571"/>
      <c r="DI281" s="571"/>
      <c r="DJ281" s="571"/>
      <c r="DK281" s="571"/>
      <c r="DL281" s="571"/>
      <c r="DM281" s="571"/>
      <c r="DN281" s="571"/>
      <c r="DO281" s="571"/>
      <c r="DP281" s="571"/>
      <c r="DQ281" s="571"/>
      <c r="DR281" s="571"/>
      <c r="DS281" s="571"/>
      <c r="DT281" s="571"/>
      <c r="DU281" s="571"/>
      <c r="DV281" s="571"/>
      <c r="DW281" s="571"/>
      <c r="DX281" s="571"/>
      <c r="DY281" s="571"/>
    </row>
    <row r="282" spans="1:129" s="433" customFormat="1" ht="15">
      <c r="A282" s="265"/>
      <c r="B282" s="360">
        <v>6021006</v>
      </c>
      <c r="C282" s="12" t="s">
        <v>49</v>
      </c>
      <c r="D282" s="7" t="s">
        <v>11</v>
      </c>
      <c r="E282" s="95"/>
      <c r="F282" s="143"/>
      <c r="G282" s="144"/>
      <c r="H282" s="145"/>
      <c r="I282" s="1175"/>
      <c r="J282" s="653"/>
      <c r="K282" s="95"/>
      <c r="L282" s="143"/>
      <c r="M282" s="144"/>
      <c r="N282" s="145"/>
      <c r="O282" s="143"/>
      <c r="P282" s="146"/>
      <c r="Q282" s="95"/>
      <c r="R282" s="143"/>
      <c r="S282" s="144"/>
      <c r="T282" s="145"/>
      <c r="U282" s="146"/>
      <c r="V282" s="143"/>
      <c r="W282" s="145"/>
      <c r="X282" s="143"/>
      <c r="Y282" s="144"/>
      <c r="Z282" s="145"/>
      <c r="AA282" s="143"/>
      <c r="AB282" s="146"/>
      <c r="AC282" s="653"/>
      <c r="AD282" s="95"/>
      <c r="AE282" s="143"/>
      <c r="AF282" s="144"/>
      <c r="AG282" s="145"/>
      <c r="AH282" s="143"/>
      <c r="AI282" s="146"/>
      <c r="AJ282" s="95"/>
      <c r="AK282" s="145"/>
      <c r="AL282" s="143"/>
      <c r="AM282" s="144"/>
      <c r="AN282" s="145"/>
      <c r="AO282" s="145"/>
      <c r="AP282" s="145"/>
      <c r="AQ282" s="143"/>
      <c r="AR282" s="146"/>
      <c r="AS282" s="95"/>
      <c r="AT282" s="143"/>
      <c r="AU282" s="144"/>
      <c r="AV282" s="145"/>
      <c r="AW282" s="143"/>
      <c r="AX282" s="146"/>
      <c r="AY282" s="143"/>
      <c r="AZ282" s="143"/>
      <c r="BA282" s="144"/>
      <c r="BB282" s="145"/>
      <c r="BC282" s="143"/>
      <c r="BD282" s="416"/>
      <c r="BE282" s="413"/>
      <c r="BF282" s="413"/>
      <c r="BG282" s="413"/>
      <c r="BH282" s="413"/>
      <c r="BI282" s="413"/>
      <c r="BJ282" s="432"/>
      <c r="BK282" s="512"/>
      <c r="BM282" s="414"/>
      <c r="BN282" s="414"/>
      <c r="BO282" s="414"/>
      <c r="BP282" s="414"/>
      <c r="CB282" s="571"/>
      <c r="CC282" s="571"/>
      <c r="CD282" s="571"/>
      <c r="CE282" s="571"/>
      <c r="CF282" s="571"/>
      <c r="CG282" s="571"/>
      <c r="CH282" s="571"/>
      <c r="CI282" s="571"/>
      <c r="CJ282" s="571"/>
      <c r="CK282" s="571"/>
      <c r="CL282" s="571"/>
      <c r="CM282" s="571"/>
      <c r="CN282" s="571"/>
      <c r="CO282" s="571"/>
      <c r="CP282" s="571"/>
      <c r="CQ282" s="571"/>
      <c r="CR282" s="571"/>
      <c r="CS282" s="571"/>
      <c r="CT282" s="571"/>
      <c r="CU282" s="571"/>
      <c r="CV282" s="571"/>
      <c r="CW282" s="571"/>
      <c r="CX282" s="571"/>
      <c r="CY282" s="571"/>
      <c r="CZ282" s="571"/>
      <c r="DA282" s="571"/>
      <c r="DB282" s="571"/>
      <c r="DC282" s="571"/>
      <c r="DD282" s="571"/>
      <c r="DE282" s="571"/>
      <c r="DF282" s="571"/>
      <c r="DG282" s="571"/>
      <c r="DH282" s="571"/>
      <c r="DI282" s="571"/>
      <c r="DJ282" s="571"/>
      <c r="DK282" s="571"/>
      <c r="DL282" s="571"/>
      <c r="DM282" s="571"/>
      <c r="DN282" s="571"/>
      <c r="DO282" s="571"/>
      <c r="DP282" s="571"/>
      <c r="DQ282" s="571"/>
      <c r="DR282" s="571"/>
      <c r="DS282" s="571"/>
      <c r="DT282" s="571"/>
      <c r="DU282" s="571"/>
      <c r="DV282" s="571"/>
      <c r="DW282" s="571"/>
      <c r="DX282" s="571"/>
      <c r="DY282" s="571"/>
    </row>
    <row r="283" spans="1:129" s="433" customFormat="1" ht="15">
      <c r="A283" s="265"/>
      <c r="B283" s="360">
        <v>6021007</v>
      </c>
      <c r="C283" s="12" t="s">
        <v>50</v>
      </c>
      <c r="D283" s="7" t="s">
        <v>11</v>
      </c>
      <c r="E283" s="95">
        <f>'Buxheti 2021'!E30</f>
        <v>500000</v>
      </c>
      <c r="F283" s="143"/>
      <c r="G283" s="144"/>
      <c r="H283" s="145"/>
      <c r="I283" s="1175"/>
      <c r="J283" s="653"/>
      <c r="K283" s="95"/>
      <c r="L283" s="143"/>
      <c r="M283" s="144"/>
      <c r="N283" s="145"/>
      <c r="O283" s="143"/>
      <c r="P283" s="146"/>
      <c r="Q283" s="95"/>
      <c r="R283" s="143"/>
      <c r="S283" s="144"/>
      <c r="T283" s="145"/>
      <c r="U283" s="146"/>
      <c r="V283" s="143"/>
      <c r="W283" s="145"/>
      <c r="X283" s="143"/>
      <c r="Y283" s="144"/>
      <c r="Z283" s="145"/>
      <c r="AA283" s="143"/>
      <c r="AB283" s="146"/>
      <c r="AC283" s="653"/>
      <c r="AD283" s="95"/>
      <c r="AE283" s="143"/>
      <c r="AF283" s="144"/>
      <c r="AG283" s="145"/>
      <c r="AH283" s="143"/>
      <c r="AI283" s="146"/>
      <c r="AJ283" s="143"/>
      <c r="AK283" s="143"/>
      <c r="AL283" s="145"/>
      <c r="AM283" s="144"/>
      <c r="AN283" s="145"/>
      <c r="AO283" s="145"/>
      <c r="AP283" s="145"/>
      <c r="AQ283" s="143"/>
      <c r="AR283" s="146"/>
      <c r="AS283" s="95"/>
      <c r="AT283" s="143"/>
      <c r="AU283" s="144"/>
      <c r="AV283" s="145"/>
      <c r="AW283" s="143"/>
      <c r="AX283" s="146"/>
      <c r="AY283" s="143"/>
      <c r="AZ283" s="143"/>
      <c r="BA283" s="144"/>
      <c r="BB283" s="145"/>
      <c r="BC283" s="143"/>
      <c r="BD283" s="416"/>
      <c r="BE283" s="413"/>
      <c r="BF283" s="413"/>
      <c r="BG283" s="413"/>
      <c r="BH283" s="413"/>
      <c r="BI283" s="413"/>
      <c r="BJ283" s="432"/>
      <c r="BK283" s="512"/>
      <c r="BM283" s="414"/>
      <c r="BN283" s="414"/>
      <c r="BO283" s="414"/>
      <c r="BP283" s="414"/>
      <c r="CB283" s="571"/>
      <c r="CC283" s="571"/>
      <c r="CD283" s="571"/>
      <c r="CE283" s="571"/>
      <c r="CF283" s="571"/>
      <c r="CG283" s="571"/>
      <c r="CH283" s="571"/>
      <c r="CI283" s="571"/>
      <c r="CJ283" s="571"/>
      <c r="CK283" s="571"/>
      <c r="CL283" s="571"/>
      <c r="CM283" s="571"/>
      <c r="CN283" s="571"/>
      <c r="CO283" s="571"/>
      <c r="CP283" s="571"/>
      <c r="CQ283" s="571"/>
      <c r="CR283" s="571"/>
      <c r="CS283" s="571"/>
      <c r="CT283" s="571"/>
      <c r="CU283" s="571"/>
      <c r="CV283" s="571"/>
      <c r="CW283" s="571"/>
      <c r="CX283" s="571"/>
      <c r="CY283" s="571"/>
      <c r="CZ283" s="571"/>
      <c r="DA283" s="571"/>
      <c r="DB283" s="571"/>
      <c r="DC283" s="571"/>
      <c r="DD283" s="571"/>
      <c r="DE283" s="571"/>
      <c r="DF283" s="571"/>
      <c r="DG283" s="571"/>
      <c r="DH283" s="571"/>
      <c r="DI283" s="571"/>
      <c r="DJ283" s="571"/>
      <c r="DK283" s="571"/>
      <c r="DL283" s="571"/>
      <c r="DM283" s="571"/>
      <c r="DN283" s="571"/>
      <c r="DO283" s="571"/>
      <c r="DP283" s="571"/>
      <c r="DQ283" s="571"/>
      <c r="DR283" s="571"/>
      <c r="DS283" s="571"/>
      <c r="DT283" s="571"/>
      <c r="DU283" s="571"/>
      <c r="DV283" s="571"/>
      <c r="DW283" s="571"/>
      <c r="DX283" s="571"/>
      <c r="DY283" s="571"/>
    </row>
    <row r="284" spans="1:129" s="433" customFormat="1" ht="15">
      <c r="A284" s="265"/>
      <c r="B284" s="360">
        <v>6021008</v>
      </c>
      <c r="C284" s="12" t="s">
        <v>51</v>
      </c>
      <c r="D284" s="7" t="s">
        <v>11</v>
      </c>
      <c r="E284" s="95"/>
      <c r="F284" s="143"/>
      <c r="G284" s="144"/>
      <c r="H284" s="145"/>
      <c r="I284" s="1175"/>
      <c r="J284" s="653"/>
      <c r="K284" s="95"/>
      <c r="L284" s="143"/>
      <c r="M284" s="144"/>
      <c r="N284" s="145"/>
      <c r="O284" s="143"/>
      <c r="P284" s="146"/>
      <c r="Q284" s="95"/>
      <c r="R284" s="143"/>
      <c r="S284" s="144"/>
      <c r="T284" s="145"/>
      <c r="U284" s="146"/>
      <c r="V284" s="143"/>
      <c r="W284" s="145"/>
      <c r="X284" s="143"/>
      <c r="Y284" s="144"/>
      <c r="Z284" s="145"/>
      <c r="AA284" s="143"/>
      <c r="AB284" s="146"/>
      <c r="AC284" s="653"/>
      <c r="AD284" s="95"/>
      <c r="AE284" s="143"/>
      <c r="AF284" s="144"/>
      <c r="AG284" s="145"/>
      <c r="AH284" s="143"/>
      <c r="AI284" s="146"/>
      <c r="AJ284" s="143"/>
      <c r="AK284" s="143"/>
      <c r="AL284" s="145"/>
      <c r="AM284" s="144"/>
      <c r="AN284" s="145"/>
      <c r="AO284" s="145"/>
      <c r="AP284" s="145"/>
      <c r="AQ284" s="143"/>
      <c r="AR284" s="146"/>
      <c r="AS284" s="95"/>
      <c r="AT284" s="143"/>
      <c r="AU284" s="144"/>
      <c r="AV284" s="145"/>
      <c r="AW284" s="143"/>
      <c r="AX284" s="146"/>
      <c r="AY284" s="143"/>
      <c r="AZ284" s="143"/>
      <c r="BA284" s="144"/>
      <c r="BB284" s="145"/>
      <c r="BC284" s="143"/>
      <c r="BD284" s="415"/>
      <c r="BE284" s="413"/>
      <c r="BF284" s="413"/>
      <c r="BG284" s="413"/>
      <c r="BH284" s="413"/>
      <c r="BI284" s="413"/>
      <c r="BJ284" s="432"/>
      <c r="BK284" s="512"/>
      <c r="BM284" s="414"/>
      <c r="BN284" s="414"/>
      <c r="BO284" s="414"/>
      <c r="BP284" s="414"/>
      <c r="CB284" s="571"/>
      <c r="CC284" s="571"/>
      <c r="CD284" s="571"/>
      <c r="CE284" s="571"/>
      <c r="CF284" s="571"/>
      <c r="CG284" s="571"/>
      <c r="CH284" s="571"/>
      <c r="CI284" s="571"/>
      <c r="CJ284" s="571"/>
      <c r="CK284" s="571"/>
      <c r="CL284" s="571"/>
      <c r="CM284" s="571"/>
      <c r="CN284" s="571"/>
      <c r="CO284" s="571"/>
      <c r="CP284" s="571"/>
      <c r="CQ284" s="571"/>
      <c r="CR284" s="571"/>
      <c r="CS284" s="571"/>
      <c r="CT284" s="571"/>
      <c r="CU284" s="571"/>
      <c r="CV284" s="571"/>
      <c r="CW284" s="571"/>
      <c r="CX284" s="571"/>
      <c r="CY284" s="571"/>
      <c r="CZ284" s="571"/>
      <c r="DA284" s="571"/>
      <c r="DB284" s="571"/>
      <c r="DC284" s="571"/>
      <c r="DD284" s="571"/>
      <c r="DE284" s="571"/>
      <c r="DF284" s="571"/>
      <c r="DG284" s="571"/>
      <c r="DH284" s="571"/>
      <c r="DI284" s="571"/>
      <c r="DJ284" s="571"/>
      <c r="DK284" s="571"/>
      <c r="DL284" s="571"/>
      <c r="DM284" s="571"/>
      <c r="DN284" s="571"/>
      <c r="DO284" s="571"/>
      <c r="DP284" s="571"/>
      <c r="DQ284" s="571"/>
      <c r="DR284" s="571"/>
      <c r="DS284" s="571"/>
      <c r="DT284" s="571"/>
      <c r="DU284" s="571"/>
      <c r="DV284" s="571"/>
      <c r="DW284" s="571"/>
      <c r="DX284" s="571"/>
      <c r="DY284" s="571"/>
    </row>
    <row r="285" spans="1:129" s="433" customFormat="1" ht="15">
      <c r="A285" s="265"/>
      <c r="B285" s="360">
        <v>6021009</v>
      </c>
      <c r="C285" s="12" t="s">
        <v>52</v>
      </c>
      <c r="D285" s="7" t="s">
        <v>11</v>
      </c>
      <c r="E285" s="95"/>
      <c r="F285" s="143"/>
      <c r="G285" s="144"/>
      <c r="H285" s="145"/>
      <c r="I285" s="1175"/>
      <c r="J285" s="653"/>
      <c r="K285" s="95"/>
      <c r="L285" s="143"/>
      <c r="M285" s="144"/>
      <c r="N285" s="145"/>
      <c r="O285" s="143"/>
      <c r="P285" s="146"/>
      <c r="Q285" s="95"/>
      <c r="R285" s="143"/>
      <c r="S285" s="144"/>
      <c r="T285" s="145"/>
      <c r="U285" s="146"/>
      <c r="V285" s="143"/>
      <c r="W285" s="145"/>
      <c r="X285" s="143"/>
      <c r="Y285" s="144"/>
      <c r="Z285" s="145"/>
      <c r="AA285" s="143"/>
      <c r="AB285" s="146"/>
      <c r="AC285" s="653"/>
      <c r="AD285" s="95"/>
      <c r="AE285" s="143"/>
      <c r="AF285" s="144"/>
      <c r="AG285" s="145"/>
      <c r="AH285" s="143"/>
      <c r="AI285" s="146"/>
      <c r="AJ285" s="143"/>
      <c r="AK285" s="143"/>
      <c r="AL285" s="145"/>
      <c r="AM285" s="144"/>
      <c r="AN285" s="145"/>
      <c r="AO285" s="145"/>
      <c r="AP285" s="145"/>
      <c r="AQ285" s="143"/>
      <c r="AR285" s="146"/>
      <c r="AS285" s="95"/>
      <c r="AT285" s="143"/>
      <c r="AU285" s="144"/>
      <c r="AV285" s="145"/>
      <c r="AW285" s="143"/>
      <c r="AX285" s="146"/>
      <c r="AY285" s="143"/>
      <c r="AZ285" s="143"/>
      <c r="BA285" s="144"/>
      <c r="BB285" s="145"/>
      <c r="BC285" s="143"/>
      <c r="BD285" s="415"/>
      <c r="BE285" s="413"/>
      <c r="BF285" s="413"/>
      <c r="BG285" s="413"/>
      <c r="BH285" s="413"/>
      <c r="BI285" s="413"/>
      <c r="BJ285" s="432"/>
      <c r="BK285" s="512"/>
      <c r="BM285" s="414"/>
      <c r="BN285" s="414"/>
      <c r="BO285" s="414"/>
      <c r="BP285" s="414"/>
      <c r="CB285" s="571"/>
      <c r="CC285" s="571"/>
      <c r="CD285" s="571"/>
      <c r="CE285" s="571"/>
      <c r="CF285" s="571"/>
      <c r="CG285" s="571"/>
      <c r="CH285" s="571"/>
      <c r="CI285" s="571"/>
      <c r="CJ285" s="571"/>
      <c r="CK285" s="571"/>
      <c r="CL285" s="571"/>
      <c r="CM285" s="571"/>
      <c r="CN285" s="571"/>
      <c r="CO285" s="571"/>
      <c r="CP285" s="571"/>
      <c r="CQ285" s="571"/>
      <c r="CR285" s="571"/>
      <c r="CS285" s="571"/>
      <c r="CT285" s="571"/>
      <c r="CU285" s="571"/>
      <c r="CV285" s="571"/>
      <c r="CW285" s="571"/>
      <c r="CX285" s="571"/>
      <c r="CY285" s="571"/>
      <c r="CZ285" s="571"/>
      <c r="DA285" s="571"/>
      <c r="DB285" s="571"/>
      <c r="DC285" s="571"/>
      <c r="DD285" s="571"/>
      <c r="DE285" s="571"/>
      <c r="DF285" s="571"/>
      <c r="DG285" s="571"/>
      <c r="DH285" s="571"/>
      <c r="DI285" s="571"/>
      <c r="DJ285" s="571"/>
      <c r="DK285" s="571"/>
      <c r="DL285" s="571"/>
      <c r="DM285" s="571"/>
      <c r="DN285" s="571"/>
      <c r="DO285" s="571"/>
      <c r="DP285" s="571"/>
      <c r="DQ285" s="571"/>
      <c r="DR285" s="571"/>
      <c r="DS285" s="571"/>
      <c r="DT285" s="571"/>
      <c r="DU285" s="571"/>
      <c r="DV285" s="571"/>
      <c r="DW285" s="571"/>
      <c r="DX285" s="571"/>
      <c r="DY285" s="571"/>
    </row>
    <row r="286" spans="1:129" s="433" customFormat="1" ht="15">
      <c r="A286" s="265"/>
      <c r="B286" s="361">
        <v>6021010</v>
      </c>
      <c r="C286" s="13" t="s">
        <v>53</v>
      </c>
      <c r="D286" s="7" t="s">
        <v>11</v>
      </c>
      <c r="E286" s="105"/>
      <c r="F286" s="151"/>
      <c r="G286" s="152"/>
      <c r="H286" s="153"/>
      <c r="I286" s="1177"/>
      <c r="J286" s="604"/>
      <c r="K286" s="105"/>
      <c r="L286" s="151"/>
      <c r="M286" s="152"/>
      <c r="N286" s="153"/>
      <c r="O286" s="151"/>
      <c r="P286" s="154"/>
      <c r="Q286" s="105"/>
      <c r="R286" s="151"/>
      <c r="S286" s="152"/>
      <c r="T286" s="153"/>
      <c r="U286" s="154"/>
      <c r="V286" s="151"/>
      <c r="W286" s="153"/>
      <c r="X286" s="151"/>
      <c r="Y286" s="152"/>
      <c r="Z286" s="153"/>
      <c r="AA286" s="151"/>
      <c r="AB286" s="154"/>
      <c r="AC286" s="604"/>
      <c r="AD286" s="105"/>
      <c r="AE286" s="151"/>
      <c r="AF286" s="152"/>
      <c r="AG286" s="153"/>
      <c r="AH286" s="151"/>
      <c r="AI286" s="154"/>
      <c r="AJ286" s="151"/>
      <c r="AK286" s="151"/>
      <c r="AL286" s="153"/>
      <c r="AM286" s="152"/>
      <c r="AN286" s="153"/>
      <c r="AO286" s="153"/>
      <c r="AP286" s="153"/>
      <c r="AQ286" s="153"/>
      <c r="AR286" s="154"/>
      <c r="AS286" s="105"/>
      <c r="AT286" s="151"/>
      <c r="AU286" s="152"/>
      <c r="AV286" s="153"/>
      <c r="AW286" s="151"/>
      <c r="AX286" s="154"/>
      <c r="AY286" s="151"/>
      <c r="AZ286" s="151"/>
      <c r="BA286" s="152"/>
      <c r="BB286" s="153"/>
      <c r="BC286" s="151"/>
      <c r="BD286" s="415"/>
      <c r="BE286" s="413"/>
      <c r="BF286" s="413"/>
      <c r="BG286" s="413"/>
      <c r="BH286" s="413"/>
      <c r="BI286" s="413"/>
      <c r="BJ286" s="432"/>
      <c r="BK286" s="512"/>
      <c r="BM286" s="414"/>
      <c r="BN286" s="414"/>
      <c r="BO286" s="414"/>
      <c r="BP286" s="414"/>
      <c r="CB286" s="571"/>
      <c r="CC286" s="571"/>
      <c r="CD286" s="571"/>
      <c r="CE286" s="571"/>
      <c r="CF286" s="571"/>
      <c r="CG286" s="571"/>
      <c r="CH286" s="571"/>
      <c r="CI286" s="571"/>
      <c r="CJ286" s="571"/>
      <c r="CK286" s="571"/>
      <c r="CL286" s="571"/>
      <c r="CM286" s="571"/>
      <c r="CN286" s="571"/>
      <c r="CO286" s="571"/>
      <c r="CP286" s="571"/>
      <c r="CQ286" s="571"/>
      <c r="CR286" s="571"/>
      <c r="CS286" s="571"/>
      <c r="CT286" s="571"/>
      <c r="CU286" s="571"/>
      <c r="CV286" s="571"/>
      <c r="CW286" s="571"/>
      <c r="CX286" s="571"/>
      <c r="CY286" s="571"/>
      <c r="CZ286" s="571"/>
      <c r="DA286" s="571"/>
      <c r="DB286" s="571"/>
      <c r="DC286" s="571"/>
      <c r="DD286" s="571"/>
      <c r="DE286" s="571"/>
      <c r="DF286" s="571"/>
      <c r="DG286" s="571"/>
      <c r="DH286" s="571"/>
      <c r="DI286" s="571"/>
      <c r="DJ286" s="571"/>
      <c r="DK286" s="571"/>
      <c r="DL286" s="571"/>
      <c r="DM286" s="571"/>
      <c r="DN286" s="571"/>
      <c r="DO286" s="571"/>
      <c r="DP286" s="571"/>
      <c r="DQ286" s="571"/>
      <c r="DR286" s="571"/>
      <c r="DS286" s="571"/>
      <c r="DT286" s="571"/>
      <c r="DU286" s="571"/>
      <c r="DV286" s="571"/>
      <c r="DW286" s="571"/>
      <c r="DX286" s="571"/>
      <c r="DY286" s="571"/>
    </row>
    <row r="287" spans="1:129" s="435" customFormat="1" ht="16.5" customHeight="1">
      <c r="A287" s="369"/>
      <c r="B287" s="361">
        <v>6021011</v>
      </c>
      <c r="C287" s="13" t="s">
        <v>16</v>
      </c>
      <c r="D287" s="7" t="s">
        <v>11</v>
      </c>
      <c r="E287" s="105"/>
      <c r="F287" s="151"/>
      <c r="G287" s="152"/>
      <c r="H287" s="153"/>
      <c r="I287" s="1177"/>
      <c r="J287" s="604"/>
      <c r="K287" s="105"/>
      <c r="L287" s="151"/>
      <c r="M287" s="152"/>
      <c r="N287" s="153"/>
      <c r="O287" s="151"/>
      <c r="P287" s="154"/>
      <c r="Q287" s="105"/>
      <c r="R287" s="151"/>
      <c r="S287" s="152"/>
      <c r="T287" s="153"/>
      <c r="U287" s="154"/>
      <c r="V287" s="151"/>
      <c r="W287" s="153"/>
      <c r="X287" s="151"/>
      <c r="Y287" s="152"/>
      <c r="Z287" s="153"/>
      <c r="AA287" s="151"/>
      <c r="AB287" s="154"/>
      <c r="AC287" s="604"/>
      <c r="AD287" s="105"/>
      <c r="AE287" s="151"/>
      <c r="AF287" s="152"/>
      <c r="AG287" s="153"/>
      <c r="AH287" s="151"/>
      <c r="AI287" s="154"/>
      <c r="AJ287" s="151"/>
      <c r="AK287" s="151"/>
      <c r="AL287" s="153"/>
      <c r="AM287" s="152"/>
      <c r="AN287" s="153"/>
      <c r="AO287" s="153"/>
      <c r="AP287" s="153"/>
      <c r="AQ287" s="151"/>
      <c r="AR287" s="154"/>
      <c r="AS287" s="105"/>
      <c r="AT287" s="151"/>
      <c r="AU287" s="152"/>
      <c r="AV287" s="153"/>
      <c r="AW287" s="151"/>
      <c r="AX287" s="154"/>
      <c r="AY287" s="151"/>
      <c r="AZ287" s="151"/>
      <c r="BA287" s="152"/>
      <c r="BB287" s="153"/>
      <c r="BC287" s="151"/>
      <c r="BD287" s="412"/>
      <c r="BE287" s="413"/>
      <c r="BF287" s="413"/>
      <c r="BG287" s="413"/>
      <c r="BH287" s="413"/>
      <c r="BI287" s="413"/>
      <c r="BJ287" s="432"/>
      <c r="BK287" s="512"/>
      <c r="BM287" s="414"/>
      <c r="BN287" s="414"/>
      <c r="BO287" s="414"/>
      <c r="BP287" s="414"/>
      <c r="CB287" s="1027"/>
      <c r="CC287" s="1027"/>
      <c r="CD287" s="1027"/>
      <c r="CE287" s="1027"/>
      <c r="CF287" s="1027"/>
      <c r="CG287" s="1027"/>
      <c r="CH287" s="1027"/>
      <c r="CI287" s="1027"/>
      <c r="CJ287" s="1027"/>
      <c r="CK287" s="1027"/>
      <c r="CL287" s="1027"/>
      <c r="CM287" s="1027"/>
      <c r="CN287" s="1027"/>
      <c r="CO287" s="1027"/>
      <c r="CP287" s="1027"/>
      <c r="CQ287" s="1027"/>
      <c r="CR287" s="1027"/>
      <c r="CS287" s="1027"/>
      <c r="CT287" s="1027"/>
      <c r="CU287" s="1027"/>
      <c r="CV287" s="1027"/>
      <c r="CW287" s="1027"/>
      <c r="CX287" s="1027"/>
      <c r="CY287" s="1027"/>
      <c r="CZ287" s="1027"/>
      <c r="DA287" s="1027"/>
      <c r="DB287" s="1027"/>
      <c r="DC287" s="1027"/>
      <c r="DD287" s="1027"/>
      <c r="DE287" s="1027"/>
      <c r="DF287" s="1027"/>
      <c r="DG287" s="1027"/>
      <c r="DH287" s="1027"/>
      <c r="DI287" s="1027"/>
      <c r="DJ287" s="1027"/>
      <c r="DK287" s="1027"/>
      <c r="DL287" s="1027"/>
      <c r="DM287" s="1027"/>
      <c r="DN287" s="1027"/>
      <c r="DO287" s="1027"/>
      <c r="DP287" s="1027"/>
      <c r="DQ287" s="1027"/>
      <c r="DR287" s="1027"/>
      <c r="DS287" s="1027"/>
      <c r="DT287" s="1027"/>
      <c r="DU287" s="1027"/>
      <c r="DV287" s="1027"/>
      <c r="DW287" s="1027"/>
      <c r="DX287" s="1027"/>
      <c r="DY287" s="1027"/>
    </row>
    <row r="288" spans="1:129" s="764" customFormat="1" ht="15">
      <c r="A288" s="748"/>
      <c r="B288" s="850">
        <v>6021099</v>
      </c>
      <c r="C288" s="756" t="s">
        <v>54</v>
      </c>
      <c r="D288" s="24" t="s">
        <v>11</v>
      </c>
      <c r="E288" s="700">
        <f>'Buxheti 2021'!E32</f>
        <v>2330000</v>
      </c>
      <c r="F288" s="546"/>
      <c r="G288" s="757"/>
      <c r="H288" s="754"/>
      <c r="I288" s="1177"/>
      <c r="J288" s="862"/>
      <c r="K288" s="700"/>
      <c r="L288" s="546"/>
      <c r="M288" s="757"/>
      <c r="N288" s="759"/>
      <c r="O288" s="546"/>
      <c r="P288" s="758"/>
      <c r="Q288" s="700"/>
      <c r="R288" s="546"/>
      <c r="S288" s="757"/>
      <c r="T288" s="759"/>
      <c r="U288" s="758"/>
      <c r="V288" s="546"/>
      <c r="W288" s="759"/>
      <c r="X288" s="546"/>
      <c r="Y288" s="757"/>
      <c r="Z288" s="759"/>
      <c r="AA288" s="546"/>
      <c r="AB288" s="758"/>
      <c r="AC288" s="862"/>
      <c r="AD288" s="700"/>
      <c r="AE288" s="546"/>
      <c r="AF288" s="757"/>
      <c r="AG288" s="759"/>
      <c r="AH288" s="546"/>
      <c r="AI288" s="758"/>
      <c r="AJ288" s="546"/>
      <c r="AK288" s="546">
        <f>F288</f>
        <v>0</v>
      </c>
      <c r="AL288" s="759"/>
      <c r="AM288" s="757"/>
      <c r="AN288" s="759"/>
      <c r="AO288" s="759"/>
      <c r="AP288" s="759"/>
      <c r="AQ288" s="546"/>
      <c r="AR288" s="758"/>
      <c r="AS288" s="700"/>
      <c r="AT288" s="546"/>
      <c r="AU288" s="757"/>
      <c r="AV288" s="759"/>
      <c r="AW288" s="546"/>
      <c r="AX288" s="758"/>
      <c r="AY288" s="546"/>
      <c r="AZ288" s="546"/>
      <c r="BA288" s="757"/>
      <c r="BB288" s="759"/>
      <c r="BC288" s="546"/>
      <c r="BD288" s="758"/>
      <c r="BE288" s="128"/>
      <c r="BF288" s="128"/>
      <c r="BG288" s="891"/>
      <c r="BH288" s="546"/>
      <c r="BI288" s="128"/>
      <c r="BJ288" s="421"/>
      <c r="BK288" s="510"/>
      <c r="BM288" s="762"/>
      <c r="BN288" s="762"/>
      <c r="BO288" s="762"/>
      <c r="BP288" s="762"/>
      <c r="CB288" s="748"/>
      <c r="CC288" s="748"/>
      <c r="CD288" s="748"/>
      <c r="CE288" s="748"/>
      <c r="CF288" s="748"/>
      <c r="CG288" s="748"/>
      <c r="CH288" s="748"/>
      <c r="CI288" s="748"/>
      <c r="CJ288" s="748"/>
      <c r="CK288" s="748"/>
      <c r="CL288" s="748"/>
      <c r="CM288" s="748"/>
      <c r="CN288" s="748"/>
      <c r="CO288" s="748"/>
      <c r="CP288" s="748"/>
      <c r="CQ288" s="748"/>
      <c r="CR288" s="748"/>
      <c r="CS288" s="748"/>
      <c r="CT288" s="748"/>
      <c r="CU288" s="748"/>
      <c r="CV288" s="748"/>
      <c r="CW288" s="748"/>
      <c r="CX288" s="748"/>
      <c r="CY288" s="748"/>
      <c r="CZ288" s="748"/>
      <c r="DA288" s="748"/>
      <c r="DB288" s="748"/>
      <c r="DC288" s="748"/>
      <c r="DD288" s="748"/>
      <c r="DE288" s="748"/>
      <c r="DF288" s="748"/>
      <c r="DG288" s="748"/>
      <c r="DH288" s="748"/>
      <c r="DI288" s="748"/>
      <c r="DJ288" s="748"/>
      <c r="DK288" s="748"/>
      <c r="DL288" s="748"/>
      <c r="DM288" s="748"/>
      <c r="DN288" s="748"/>
      <c r="DO288" s="748"/>
      <c r="DP288" s="748"/>
      <c r="DQ288" s="748"/>
      <c r="DR288" s="748"/>
      <c r="DS288" s="748"/>
      <c r="DT288" s="748"/>
      <c r="DU288" s="748"/>
      <c r="DV288" s="748"/>
      <c r="DW288" s="748"/>
      <c r="DX288" s="748"/>
      <c r="DY288" s="748"/>
    </row>
    <row r="289" spans="1:16384" s="764" customFormat="1" ht="15">
      <c r="A289" s="748">
        <v>67</v>
      </c>
      <c r="B289" s="850">
        <v>6021099</v>
      </c>
      <c r="C289" s="756" t="s">
        <v>54</v>
      </c>
      <c r="D289" s="24" t="s">
        <v>11</v>
      </c>
      <c r="E289" s="700"/>
      <c r="F289" s="546">
        <v>20800</v>
      </c>
      <c r="G289" s="757"/>
      <c r="H289" s="754" t="s">
        <v>421</v>
      </c>
      <c r="I289" s="1177"/>
      <c r="J289" s="862"/>
      <c r="K289" s="700"/>
      <c r="L289" s="546"/>
      <c r="M289" s="757"/>
      <c r="N289" s="759"/>
      <c r="O289" s="546"/>
      <c r="P289" s="758"/>
      <c r="Q289" s="700"/>
      <c r="R289" s="546"/>
      <c r="S289" s="757"/>
      <c r="T289" s="759"/>
      <c r="U289" s="758"/>
      <c r="V289" s="546"/>
      <c r="W289" s="759"/>
      <c r="X289" s="546"/>
      <c r="Y289" s="757"/>
      <c r="Z289" s="759"/>
      <c r="AA289" s="546"/>
      <c r="AB289" s="758"/>
      <c r="AC289" s="862"/>
      <c r="AD289" s="700"/>
      <c r="AE289" s="546"/>
      <c r="AF289" s="757"/>
      <c r="AG289" s="759"/>
      <c r="AH289" s="546"/>
      <c r="AI289" s="758"/>
      <c r="AJ289" s="546"/>
      <c r="AK289" s="546"/>
      <c r="AL289" s="862"/>
      <c r="AM289" s="758"/>
      <c r="AN289" s="862"/>
      <c r="AO289" s="862"/>
      <c r="AP289" s="862"/>
      <c r="AQ289" s="758"/>
      <c r="AR289" s="758"/>
      <c r="AS289" s="700"/>
      <c r="AT289" s="546"/>
      <c r="AU289" s="757"/>
      <c r="AV289" s="759"/>
      <c r="AW289" s="546"/>
      <c r="AX289" s="758"/>
      <c r="AY289" s="546"/>
      <c r="AZ289" s="546"/>
      <c r="BA289" s="757"/>
      <c r="BB289" s="759"/>
      <c r="BC289" s="546"/>
      <c r="BD289" s="758"/>
      <c r="BE289" s="128"/>
      <c r="BF289" s="128"/>
      <c r="BG289" s="891"/>
      <c r="BH289" s="759"/>
      <c r="BI289" s="128"/>
      <c r="BJ289" s="421"/>
      <c r="BK289" s="510"/>
      <c r="BM289" s="762"/>
      <c r="BN289" s="762"/>
      <c r="BO289" s="762"/>
      <c r="BP289" s="762"/>
      <c r="CB289" s="748"/>
      <c r="CC289" s="748"/>
      <c r="CD289" s="748"/>
      <c r="CE289" s="748"/>
      <c r="CF289" s="748"/>
      <c r="CG289" s="748"/>
      <c r="CH289" s="748"/>
      <c r="CI289" s="748"/>
      <c r="CJ289" s="748"/>
      <c r="CK289" s="748"/>
      <c r="CL289" s="748"/>
      <c r="CM289" s="748"/>
      <c r="CN289" s="748"/>
      <c r="CO289" s="748"/>
      <c r="CP289" s="748"/>
      <c r="CQ289" s="748"/>
      <c r="CR289" s="748"/>
      <c r="CS289" s="748"/>
      <c r="CT289" s="748"/>
      <c r="CU289" s="748"/>
      <c r="CV289" s="748"/>
      <c r="CW289" s="748"/>
      <c r="CX289" s="748"/>
      <c r="CY289" s="748"/>
      <c r="CZ289" s="748"/>
      <c r="DA289" s="748"/>
      <c r="DB289" s="748"/>
      <c r="DC289" s="748"/>
      <c r="DD289" s="748"/>
      <c r="DE289" s="748"/>
      <c r="DF289" s="748"/>
      <c r="DG289" s="748"/>
      <c r="DH289" s="748"/>
      <c r="DI289" s="748"/>
      <c r="DJ289" s="748"/>
      <c r="DK289" s="748"/>
      <c r="DL289" s="748"/>
      <c r="DM289" s="748"/>
      <c r="DN289" s="748"/>
      <c r="DO289" s="748"/>
      <c r="DP289" s="748"/>
      <c r="DQ289" s="748"/>
      <c r="DR289" s="748"/>
      <c r="DS289" s="748"/>
      <c r="DT289" s="748"/>
      <c r="DU289" s="748"/>
      <c r="DV289" s="748"/>
      <c r="DW289" s="748"/>
      <c r="DX289" s="748"/>
      <c r="DY289" s="748"/>
      <c r="DZ289" s="1238"/>
    </row>
    <row r="290" spans="1:16384" s="764" customFormat="1" ht="15">
      <c r="A290" s="748">
        <v>68</v>
      </c>
      <c r="B290" s="850">
        <v>6021099</v>
      </c>
      <c r="C290" s="756" t="s">
        <v>54</v>
      </c>
      <c r="D290" s="24" t="s">
        <v>11</v>
      </c>
      <c r="F290" s="700">
        <v>109500</v>
      </c>
      <c r="G290" s="757"/>
      <c r="H290" s="754" t="s">
        <v>421</v>
      </c>
      <c r="I290" s="1177"/>
      <c r="J290" s="862"/>
      <c r="K290" s="700"/>
      <c r="L290" s="546"/>
      <c r="M290" s="757"/>
      <c r="N290" s="759"/>
      <c r="O290" s="546"/>
      <c r="P290" s="758"/>
      <c r="Q290" s="700"/>
      <c r="R290" s="546"/>
      <c r="S290" s="757"/>
      <c r="T290" s="759"/>
      <c r="U290" s="758"/>
      <c r="V290" s="546"/>
      <c r="W290" s="759"/>
      <c r="X290" s="546"/>
      <c r="Y290" s="757"/>
      <c r="Z290" s="759"/>
      <c r="AA290" s="546"/>
      <c r="AB290" s="758"/>
      <c r="AC290" s="862"/>
      <c r="AD290" s="700"/>
      <c r="AE290" s="546"/>
      <c r="AF290" s="757"/>
      <c r="AG290" s="759"/>
      <c r="AH290" s="546"/>
      <c r="AI290" s="758"/>
      <c r="AJ290" s="546"/>
      <c r="AK290" s="546"/>
      <c r="AL290" s="862"/>
      <c r="AM290" s="758"/>
      <c r="AN290" s="862"/>
      <c r="AO290" s="862"/>
      <c r="AP290" s="862"/>
      <c r="AQ290" s="758" t="e">
        <f>#REF!</f>
        <v>#REF!</v>
      </c>
      <c r="AR290" s="758"/>
      <c r="AS290" s="700"/>
      <c r="AT290" s="546"/>
      <c r="AU290" s="757"/>
      <c r="AV290" s="759"/>
      <c r="AW290" s="546"/>
      <c r="AX290" s="758"/>
      <c r="AY290" s="546"/>
      <c r="AZ290" s="546"/>
      <c r="BA290" s="757"/>
      <c r="BB290" s="759"/>
      <c r="BC290" s="546"/>
      <c r="BD290" s="758"/>
      <c r="BE290" s="128"/>
      <c r="BF290" s="128"/>
      <c r="BG290" s="128"/>
      <c r="BH290" s="890"/>
      <c r="BI290" s="128"/>
      <c r="BJ290" s="421"/>
      <c r="BK290" s="510"/>
      <c r="BM290" s="762"/>
      <c r="BN290" s="762"/>
      <c r="BO290" s="762"/>
      <c r="BP290" s="762"/>
      <c r="CB290" s="748"/>
      <c r="CC290" s="748"/>
      <c r="CD290" s="748"/>
      <c r="CE290" s="748"/>
      <c r="CF290" s="748"/>
      <c r="CG290" s="748"/>
      <c r="CH290" s="748"/>
      <c r="CI290" s="748"/>
      <c r="CJ290" s="748"/>
      <c r="CK290" s="748"/>
      <c r="CL290" s="748"/>
      <c r="CM290" s="748"/>
      <c r="CN290" s="748"/>
      <c r="CO290" s="748"/>
      <c r="CP290" s="748"/>
      <c r="CQ290" s="748"/>
      <c r="CR290" s="748"/>
      <c r="CS290" s="748"/>
      <c r="CT290" s="748"/>
      <c r="CU290" s="748"/>
      <c r="CV290" s="748"/>
      <c r="CW290" s="748"/>
      <c r="CX290" s="748"/>
      <c r="CY290" s="748"/>
      <c r="CZ290" s="748"/>
      <c r="DA290" s="748"/>
      <c r="DB290" s="748"/>
      <c r="DC290" s="748"/>
      <c r="DD290" s="748"/>
      <c r="DE290" s="748"/>
      <c r="DF290" s="748"/>
      <c r="DG290" s="748"/>
      <c r="DH290" s="748"/>
      <c r="DI290" s="748"/>
      <c r="DJ290" s="748"/>
      <c r="DK290" s="748"/>
      <c r="DL290" s="748"/>
      <c r="DM290" s="748"/>
      <c r="DN290" s="748"/>
      <c r="DO290" s="748"/>
      <c r="DP290" s="748"/>
      <c r="DQ290" s="748"/>
      <c r="DR290" s="748"/>
      <c r="DS290" s="748"/>
      <c r="DT290" s="748"/>
      <c r="DU290" s="748"/>
      <c r="DV290" s="748"/>
      <c r="DW290" s="748"/>
      <c r="DX290" s="748"/>
      <c r="DY290" s="748"/>
    </row>
    <row r="291" spans="1:16384" s="433" customFormat="1" ht="15">
      <c r="A291" s="265"/>
      <c r="B291" s="359" t="s">
        <v>90</v>
      </c>
      <c r="C291" s="14" t="s">
        <v>89</v>
      </c>
      <c r="D291" s="25" t="s">
        <v>11</v>
      </c>
      <c r="E291" s="100">
        <f>SUM(E292:E306)</f>
        <v>5050000</v>
      </c>
      <c r="F291" s="664">
        <f>F292+F293+F294+F295+F296+F297+F298+F299+F300+F301+F302+F303+F304+F305+F306+F307</f>
        <v>53309.599999999999</v>
      </c>
      <c r="G291" s="148">
        <f>SUM(G292:G306)</f>
        <v>0</v>
      </c>
      <c r="H291" s="149"/>
      <c r="I291" s="1176"/>
      <c r="J291" s="609"/>
      <c r="K291" s="100"/>
      <c r="L291" s="147"/>
      <c r="M291" s="148"/>
      <c r="N291" s="149"/>
      <c r="O291" s="147"/>
      <c r="P291" s="150"/>
      <c r="Q291" s="100"/>
      <c r="R291" s="147"/>
      <c r="S291" s="148"/>
      <c r="T291" s="149"/>
      <c r="U291" s="150"/>
      <c r="V291" s="147"/>
      <c r="W291" s="149"/>
      <c r="X291" s="147"/>
      <c r="Y291" s="148"/>
      <c r="Z291" s="149"/>
      <c r="AA291" s="147"/>
      <c r="AB291" s="150"/>
      <c r="AC291" s="609"/>
      <c r="AD291" s="100"/>
      <c r="AE291" s="147"/>
      <c r="AF291" s="148"/>
      <c r="AG291" s="149"/>
      <c r="AH291" s="147"/>
      <c r="AI291" s="150"/>
      <c r="AJ291" s="147"/>
      <c r="AK291" s="147"/>
      <c r="AL291" s="609"/>
      <c r="AM291" s="150"/>
      <c r="AN291" s="150"/>
      <c r="AO291" s="150"/>
      <c r="AP291" s="150"/>
      <c r="AQ291" s="150"/>
      <c r="AR291" s="150"/>
      <c r="AS291" s="100"/>
      <c r="AT291" s="147"/>
      <c r="AU291" s="148"/>
      <c r="AV291" s="149"/>
      <c r="AW291" s="147"/>
      <c r="AX291" s="150"/>
      <c r="AY291" s="147"/>
      <c r="AZ291" s="147"/>
      <c r="BA291" s="148"/>
      <c r="BB291" s="149"/>
      <c r="BC291" s="147"/>
      <c r="BD291" s="419"/>
      <c r="BE291" s="129"/>
      <c r="BF291" s="129"/>
      <c r="BG291" s="129"/>
      <c r="BH291" s="129"/>
      <c r="BI291" s="129"/>
      <c r="BJ291" s="430"/>
      <c r="BK291" s="509"/>
      <c r="BM291" s="414"/>
      <c r="BN291" s="414"/>
      <c r="BO291" s="414"/>
      <c r="BP291" s="414"/>
      <c r="CB291" s="571"/>
      <c r="CC291" s="571"/>
      <c r="CD291" s="571"/>
      <c r="CE291" s="571"/>
      <c r="CF291" s="571"/>
      <c r="CG291" s="571"/>
      <c r="CH291" s="571"/>
      <c r="CI291" s="571"/>
      <c r="CJ291" s="571"/>
      <c r="CK291" s="571"/>
      <c r="CL291" s="571"/>
      <c r="CM291" s="571"/>
      <c r="CN291" s="571"/>
      <c r="CO291" s="571"/>
      <c r="CP291" s="571"/>
      <c r="CQ291" s="571"/>
      <c r="CR291" s="571"/>
      <c r="CS291" s="571"/>
      <c r="CT291" s="571"/>
      <c r="CU291" s="571"/>
      <c r="CV291" s="571"/>
      <c r="CW291" s="571"/>
      <c r="CX291" s="571"/>
      <c r="CY291" s="571"/>
      <c r="CZ291" s="571"/>
      <c r="DA291" s="571"/>
      <c r="DB291" s="571"/>
      <c r="DC291" s="571"/>
      <c r="DD291" s="571"/>
      <c r="DE291" s="571"/>
      <c r="DF291" s="571"/>
      <c r="DG291" s="571"/>
      <c r="DH291" s="571"/>
      <c r="DI291" s="571"/>
      <c r="DJ291" s="571"/>
      <c r="DK291" s="571"/>
      <c r="DL291" s="571"/>
      <c r="DM291" s="571"/>
      <c r="DN291" s="571"/>
      <c r="DO291" s="571"/>
      <c r="DP291" s="571"/>
      <c r="DQ291" s="571"/>
      <c r="DR291" s="571"/>
      <c r="DS291" s="571"/>
      <c r="DT291" s="571"/>
      <c r="DU291" s="571"/>
      <c r="DV291" s="571"/>
      <c r="DW291" s="571"/>
      <c r="DX291" s="571"/>
      <c r="DY291" s="571"/>
    </row>
    <row r="292" spans="1:16384" s="433" customFormat="1" ht="15">
      <c r="A292" s="265"/>
      <c r="B292" s="361">
        <v>6022001</v>
      </c>
      <c r="C292" s="13" t="s">
        <v>17</v>
      </c>
      <c r="D292" s="7" t="s">
        <v>11</v>
      </c>
      <c r="E292" s="105">
        <f>'Buxheti 2021'!E34</f>
        <v>1200000</v>
      </c>
      <c r="F292" s="702"/>
      <c r="G292" s="586"/>
      <c r="H292" s="542"/>
      <c r="I292" s="1177"/>
      <c r="J292" s="604"/>
      <c r="K292" s="105"/>
      <c r="L292" s="151"/>
      <c r="M292" s="152"/>
      <c r="N292" s="153"/>
      <c r="O292" s="151"/>
      <c r="P292" s="154"/>
      <c r="Q292" s="105"/>
      <c r="R292" s="151"/>
      <c r="S292" s="152"/>
      <c r="T292" s="153"/>
      <c r="U292" s="154"/>
      <c r="V292" s="151"/>
      <c r="W292" s="153"/>
      <c r="X292" s="151"/>
      <c r="Y292" s="152"/>
      <c r="Z292" s="153"/>
      <c r="AA292" s="151"/>
      <c r="AB292" s="151"/>
      <c r="AC292" s="151"/>
      <c r="AD292" s="153"/>
      <c r="AE292" s="151"/>
      <c r="AF292" s="152"/>
      <c r="AG292" s="153"/>
      <c r="AH292" s="151"/>
      <c r="AI292" s="154"/>
      <c r="AJ292" s="151"/>
      <c r="AK292" s="151"/>
      <c r="AL292" s="153"/>
      <c r="AM292" s="152"/>
      <c r="AN292" s="153"/>
      <c r="AO292" s="153"/>
      <c r="AP292" s="153"/>
      <c r="AQ292" s="153"/>
      <c r="AR292" s="154"/>
      <c r="AS292" s="105"/>
      <c r="AT292" s="151"/>
      <c r="AU292" s="152"/>
      <c r="AV292" s="153"/>
      <c r="AW292" s="151"/>
      <c r="AX292" s="154"/>
      <c r="AY292" s="151"/>
      <c r="AZ292" s="151"/>
      <c r="BA292" s="152"/>
      <c r="BB292" s="153"/>
      <c r="BC292" s="151"/>
      <c r="BD292" s="154"/>
      <c r="BE292" s="128"/>
      <c r="BF292" s="543">
        <f>F292</f>
        <v>0</v>
      </c>
      <c r="BG292" s="641"/>
      <c r="BH292" s="128"/>
      <c r="BI292" s="128"/>
      <c r="BJ292" s="421"/>
      <c r="BK292" s="510"/>
      <c r="BM292" s="414"/>
      <c r="BN292" s="414"/>
      <c r="BO292" s="414"/>
      <c r="BP292" s="414"/>
      <c r="CB292" s="571"/>
      <c r="CC292" s="571"/>
      <c r="CD292" s="571"/>
      <c r="CE292" s="571"/>
      <c r="CF292" s="571"/>
      <c r="CG292" s="571"/>
      <c r="CH292" s="571"/>
      <c r="CI292" s="571"/>
      <c r="CJ292" s="571"/>
      <c r="CK292" s="571"/>
      <c r="CL292" s="571"/>
      <c r="CM292" s="571"/>
      <c r="CN292" s="571"/>
      <c r="CO292" s="571"/>
      <c r="CP292" s="571"/>
      <c r="CQ292" s="571"/>
      <c r="CR292" s="571"/>
      <c r="CS292" s="571"/>
      <c r="CT292" s="571"/>
      <c r="CU292" s="571"/>
      <c r="CV292" s="571"/>
      <c r="CW292" s="571"/>
      <c r="CX292" s="571"/>
      <c r="CY292" s="571"/>
      <c r="CZ292" s="571"/>
      <c r="DA292" s="571"/>
      <c r="DB292" s="571"/>
      <c r="DC292" s="571"/>
      <c r="DD292" s="571"/>
      <c r="DE292" s="571"/>
      <c r="DF292" s="571"/>
      <c r="DG292" s="571"/>
      <c r="DH292" s="571"/>
      <c r="DI292" s="571"/>
      <c r="DJ292" s="571"/>
      <c r="DK292" s="571"/>
      <c r="DL292" s="571"/>
      <c r="DM292" s="571"/>
      <c r="DN292" s="571"/>
      <c r="DO292" s="571"/>
      <c r="DP292" s="571"/>
      <c r="DQ292" s="571"/>
      <c r="DR292" s="571"/>
      <c r="DS292" s="571"/>
      <c r="DT292" s="571"/>
      <c r="DU292" s="571"/>
      <c r="DV292" s="571"/>
      <c r="DW292" s="571"/>
      <c r="DX292" s="571"/>
      <c r="DY292" s="571"/>
    </row>
    <row r="293" spans="1:16384" s="433" customFormat="1" ht="15">
      <c r="A293" s="748"/>
      <c r="B293" s="361">
        <v>6022002</v>
      </c>
      <c r="C293" s="13" t="s">
        <v>18</v>
      </c>
      <c r="D293" s="7" t="s">
        <v>11</v>
      </c>
      <c r="E293" s="105">
        <f>'Buxheti 2021'!E35</f>
        <v>400000</v>
      </c>
      <c r="F293" s="546"/>
      <c r="G293" s="586"/>
      <c r="H293" s="542"/>
      <c r="I293" s="1177"/>
      <c r="J293" s="604"/>
      <c r="K293" s="105"/>
      <c r="L293" s="151"/>
      <c r="M293" s="152"/>
      <c r="N293" s="153"/>
      <c r="O293" s="151"/>
      <c r="P293" s="154"/>
      <c r="Q293" s="105"/>
      <c r="R293" s="151"/>
      <c r="S293" s="152"/>
      <c r="T293" s="153"/>
      <c r="U293" s="154"/>
      <c r="V293" s="151"/>
      <c r="W293" s="153"/>
      <c r="X293" s="151"/>
      <c r="Y293" s="152"/>
      <c r="Z293" s="153"/>
      <c r="AA293" s="151"/>
      <c r="AB293" s="151"/>
      <c r="AC293" s="151"/>
      <c r="AD293" s="153"/>
      <c r="AE293" s="151"/>
      <c r="AF293" s="152"/>
      <c r="AG293" s="153"/>
      <c r="AH293" s="151"/>
      <c r="AI293" s="154"/>
      <c r="AJ293" s="151"/>
      <c r="AK293" s="151"/>
      <c r="AL293" s="153"/>
      <c r="AM293" s="152"/>
      <c r="AN293" s="153"/>
      <c r="AO293" s="153"/>
      <c r="AP293" s="153"/>
      <c r="AQ293" s="153"/>
      <c r="AR293" s="154"/>
      <c r="AS293" s="105"/>
      <c r="AT293" s="151"/>
      <c r="AU293" s="152"/>
      <c r="AV293" s="153"/>
      <c r="AW293" s="151"/>
      <c r="AX293" s="154"/>
      <c r="AY293" s="151"/>
      <c r="AZ293" s="151"/>
      <c r="BA293" s="152"/>
      <c r="BB293" s="153"/>
      <c r="BC293" s="151"/>
      <c r="BD293" s="154"/>
      <c r="BE293" s="128"/>
      <c r="BF293" s="128"/>
      <c r="BG293" s="128"/>
      <c r="BH293" s="128"/>
      <c r="BI293" s="128"/>
      <c r="BJ293" s="421"/>
      <c r="BK293" s="151"/>
      <c r="BM293" s="414"/>
      <c r="BN293" s="414"/>
      <c r="BO293" s="414"/>
      <c r="BP293" s="414"/>
      <c r="CB293" s="571"/>
      <c r="CC293" s="571"/>
      <c r="CD293" s="571"/>
      <c r="CE293" s="571"/>
      <c r="CF293" s="571"/>
      <c r="CG293" s="571"/>
      <c r="CH293" s="571"/>
      <c r="CI293" s="571"/>
      <c r="CJ293" s="571"/>
      <c r="CK293" s="571"/>
      <c r="CL293" s="571"/>
      <c r="CM293" s="571"/>
      <c r="CN293" s="571"/>
      <c r="CO293" s="571"/>
      <c r="CP293" s="571"/>
      <c r="CQ293" s="571"/>
      <c r="CR293" s="571"/>
      <c r="CS293" s="571"/>
      <c r="CT293" s="571"/>
      <c r="CU293" s="571"/>
      <c r="CV293" s="571"/>
      <c r="CW293" s="571"/>
      <c r="CX293" s="571"/>
      <c r="CY293" s="571"/>
      <c r="CZ293" s="571"/>
      <c r="DA293" s="571"/>
      <c r="DB293" s="571"/>
      <c r="DC293" s="571"/>
      <c r="DD293" s="571"/>
      <c r="DE293" s="571"/>
      <c r="DF293" s="571"/>
      <c r="DG293" s="571"/>
      <c r="DH293" s="571"/>
      <c r="DI293" s="571"/>
      <c r="DJ293" s="571"/>
      <c r="DK293" s="571"/>
      <c r="DL293" s="571"/>
      <c r="DM293" s="571"/>
      <c r="DN293" s="571"/>
      <c r="DO293" s="571"/>
      <c r="DP293" s="571"/>
      <c r="DQ293" s="571"/>
      <c r="DR293" s="571"/>
      <c r="DS293" s="571"/>
      <c r="DT293" s="571"/>
      <c r="DU293" s="571"/>
      <c r="DV293" s="571"/>
      <c r="DW293" s="571"/>
      <c r="DX293" s="571"/>
      <c r="DY293" s="571"/>
    </row>
    <row r="294" spans="1:16384" s="433" customFormat="1" ht="15">
      <c r="A294" s="541" t="s">
        <v>420</v>
      </c>
      <c r="B294" s="361">
        <v>6022003</v>
      </c>
      <c r="C294" s="13" t="s">
        <v>83</v>
      </c>
      <c r="D294" s="7" t="s">
        <v>11</v>
      </c>
      <c r="E294" s="105">
        <f>'Buxheti 2021'!E37</f>
        <v>200000</v>
      </c>
      <c r="F294" s="703">
        <v>20999.599999999999</v>
      </c>
      <c r="G294" s="586"/>
      <c r="H294" s="481">
        <v>44275</v>
      </c>
      <c r="I294" s="1177"/>
      <c r="J294" s="604"/>
      <c r="K294" s="105"/>
      <c r="L294" s="151"/>
      <c r="M294" s="152"/>
      <c r="N294" s="153"/>
      <c r="O294" s="151"/>
      <c r="P294" s="154"/>
      <c r="Q294" s="105"/>
      <c r="R294" s="151"/>
      <c r="S294" s="152"/>
      <c r="T294" s="153"/>
      <c r="U294" s="154"/>
      <c r="V294" s="151"/>
      <c r="W294" s="153"/>
      <c r="X294" s="151"/>
      <c r="Y294" s="152"/>
      <c r="Z294" s="153"/>
      <c r="AA294" s="151"/>
      <c r="AB294" s="151"/>
      <c r="AC294" s="151"/>
      <c r="AD294" s="153"/>
      <c r="AE294" s="151"/>
      <c r="AF294" s="152"/>
      <c r="AG294" s="153"/>
      <c r="AH294" s="151"/>
      <c r="AI294" s="154"/>
      <c r="AJ294" s="151"/>
      <c r="AK294" s="151"/>
      <c r="AL294" s="153"/>
      <c r="AM294" s="152"/>
      <c r="AN294" s="153"/>
      <c r="AO294" s="153"/>
      <c r="AP294" s="153"/>
      <c r="AQ294" s="151"/>
      <c r="AR294" s="154"/>
      <c r="AS294" s="105"/>
      <c r="AT294" s="151"/>
      <c r="AU294" s="152"/>
      <c r="AV294" s="153"/>
      <c r="AW294" s="151"/>
      <c r="AX294" s="154"/>
      <c r="AY294" s="151"/>
      <c r="AZ294" s="151"/>
      <c r="BA294" s="152"/>
      <c r="BB294" s="153"/>
      <c r="BC294" s="151"/>
      <c r="BD294" s="154"/>
      <c r="BE294" s="544"/>
      <c r="BF294" s="128"/>
      <c r="BG294" s="128"/>
      <c r="BH294" s="128"/>
      <c r="BI294" s="128"/>
      <c r="BJ294" s="421"/>
      <c r="BK294" s="510"/>
      <c r="BM294" s="414"/>
      <c r="BN294" s="414"/>
      <c r="BO294" s="414"/>
      <c r="BP294" s="414"/>
      <c r="CB294" s="571"/>
      <c r="CC294" s="571"/>
      <c r="CD294" s="571"/>
      <c r="CE294" s="571"/>
      <c r="CF294" s="571"/>
      <c r="CG294" s="571"/>
      <c r="CH294" s="571"/>
      <c r="CI294" s="571"/>
      <c r="CJ294" s="571"/>
      <c r="CK294" s="571"/>
      <c r="CL294" s="571"/>
      <c r="CM294" s="571"/>
      <c r="CN294" s="571"/>
      <c r="CO294" s="571"/>
      <c r="CP294" s="571"/>
      <c r="CQ294" s="571"/>
      <c r="CR294" s="571"/>
      <c r="CS294" s="571"/>
      <c r="CT294" s="571"/>
      <c r="CU294" s="571"/>
      <c r="CV294" s="571"/>
      <c r="CW294" s="571"/>
      <c r="CX294" s="571"/>
      <c r="CY294" s="571"/>
      <c r="CZ294" s="571"/>
      <c r="DA294" s="571"/>
      <c r="DB294" s="571"/>
      <c r="DC294" s="571"/>
      <c r="DD294" s="571"/>
      <c r="DE294" s="571"/>
      <c r="DF294" s="571"/>
      <c r="DG294" s="571"/>
      <c r="DH294" s="571"/>
      <c r="DI294" s="571"/>
      <c r="DJ294" s="571"/>
      <c r="DK294" s="571"/>
      <c r="DL294" s="571"/>
      <c r="DM294" s="571"/>
      <c r="DN294" s="571"/>
      <c r="DO294" s="571"/>
      <c r="DP294" s="571"/>
      <c r="DQ294" s="571"/>
      <c r="DR294" s="571"/>
      <c r="DS294" s="571"/>
      <c r="DT294" s="571"/>
      <c r="DU294" s="571"/>
      <c r="DV294" s="571"/>
      <c r="DW294" s="571"/>
      <c r="DX294" s="571"/>
      <c r="DY294" s="571"/>
    </row>
    <row r="295" spans="1:16384" s="433" customFormat="1" ht="15">
      <c r="A295" s="541"/>
      <c r="B295" s="361">
        <v>6022004</v>
      </c>
      <c r="C295" s="13" t="s">
        <v>356</v>
      </c>
      <c r="D295" s="7" t="s">
        <v>11</v>
      </c>
      <c r="F295" s="700"/>
      <c r="G295" s="586"/>
      <c r="H295" s="481"/>
      <c r="I295" s="1177"/>
      <c r="J295" s="604"/>
      <c r="K295" s="105"/>
      <c r="L295" s="151"/>
      <c r="M295" s="152"/>
      <c r="N295" s="153"/>
      <c r="O295" s="151"/>
      <c r="P295" s="154"/>
      <c r="Q295" s="105"/>
      <c r="R295" s="151"/>
      <c r="S295" s="152"/>
      <c r="T295" s="153"/>
      <c r="U295" s="154"/>
      <c r="V295" s="151"/>
      <c r="W295" s="153"/>
      <c r="X295" s="151"/>
      <c r="Y295" s="152"/>
      <c r="Z295" s="153"/>
      <c r="AA295" s="151"/>
      <c r="AB295" s="151"/>
      <c r="AC295" s="151"/>
      <c r="AD295" s="153"/>
      <c r="AE295" s="151"/>
      <c r="AF295" s="152"/>
      <c r="AG295" s="153"/>
      <c r="AH295" s="151"/>
      <c r="AI295" s="154"/>
      <c r="AJ295" s="151"/>
      <c r="AK295" s="151"/>
      <c r="AL295" s="153"/>
      <c r="AM295" s="152"/>
      <c r="AN295" s="153"/>
      <c r="AO295" s="153"/>
      <c r="AP295" s="153"/>
      <c r="AQ295" s="153"/>
      <c r="AR295" s="154"/>
      <c r="AS295" s="105"/>
      <c r="AT295" s="151"/>
      <c r="AU295" s="152"/>
      <c r="AV295" s="153"/>
      <c r="AW295" s="151"/>
      <c r="AX295" s="154"/>
      <c r="AY295" s="151"/>
      <c r="AZ295" s="151"/>
      <c r="BA295" s="152"/>
      <c r="BB295" s="153"/>
      <c r="BC295" s="151"/>
      <c r="BD295" s="154">
        <f>F295</f>
        <v>0</v>
      </c>
      <c r="BE295" s="544"/>
      <c r="BF295" s="128"/>
      <c r="BG295" s="128"/>
      <c r="BH295" s="128"/>
      <c r="BI295" s="128"/>
      <c r="BJ295" s="421"/>
      <c r="BK295" s="510"/>
      <c r="BM295" s="414"/>
      <c r="BN295" s="414"/>
      <c r="BO295" s="414"/>
      <c r="BP295" s="414"/>
      <c r="CB295" s="571"/>
      <c r="CC295" s="571"/>
      <c r="CD295" s="571"/>
      <c r="CE295" s="571"/>
      <c r="CF295" s="571"/>
      <c r="CG295" s="571"/>
      <c r="CH295" s="571"/>
      <c r="CI295" s="571"/>
      <c r="CJ295" s="571"/>
      <c r="CK295" s="571"/>
      <c r="CL295" s="571"/>
      <c r="CM295" s="571"/>
      <c r="CN295" s="571"/>
      <c r="CO295" s="571"/>
      <c r="CP295" s="571"/>
      <c r="CQ295" s="571"/>
      <c r="CR295" s="571"/>
      <c r="CS295" s="571"/>
      <c r="CT295" s="571"/>
      <c r="CU295" s="571"/>
      <c r="CV295" s="571"/>
      <c r="CW295" s="571"/>
      <c r="CX295" s="571"/>
      <c r="CY295" s="571"/>
      <c r="CZ295" s="571"/>
      <c r="DA295" s="571"/>
      <c r="DB295" s="571"/>
      <c r="DC295" s="571"/>
      <c r="DD295" s="571"/>
      <c r="DE295" s="571"/>
      <c r="DF295" s="571"/>
      <c r="DG295" s="571"/>
      <c r="DH295" s="571"/>
      <c r="DI295" s="571"/>
      <c r="DJ295" s="571"/>
      <c r="DK295" s="571"/>
      <c r="DL295" s="571"/>
      <c r="DM295" s="571"/>
      <c r="DN295" s="571"/>
      <c r="DO295" s="571"/>
      <c r="DP295" s="571"/>
      <c r="DQ295" s="571"/>
      <c r="DR295" s="571"/>
      <c r="DS295" s="571"/>
      <c r="DT295" s="571"/>
      <c r="DU295" s="571"/>
      <c r="DV295" s="571"/>
      <c r="DW295" s="571"/>
      <c r="DX295" s="571"/>
      <c r="DY295" s="571"/>
    </row>
    <row r="296" spans="1:16384" s="433" customFormat="1" ht="15">
      <c r="A296" s="265">
        <v>52</v>
      </c>
      <c r="B296" s="361">
        <v>6022004</v>
      </c>
      <c r="C296" s="13" t="s">
        <v>19</v>
      </c>
      <c r="D296" s="7" t="s">
        <v>11</v>
      </c>
      <c r="E296" s="105">
        <f>'Buxheti 2021'!E39</f>
        <v>300000</v>
      </c>
      <c r="F296" s="546">
        <v>30410</v>
      </c>
      <c r="G296" s="586"/>
      <c r="H296" s="481">
        <v>44267</v>
      </c>
      <c r="I296" s="1177"/>
      <c r="J296" s="604"/>
      <c r="K296" s="105"/>
      <c r="L296" s="151"/>
      <c r="M296" s="152"/>
      <c r="N296" s="153"/>
      <c r="O296" s="151"/>
      <c r="P296" s="154"/>
      <c r="Q296" s="105"/>
      <c r="R296" s="151"/>
      <c r="S296" s="152"/>
      <c r="T296" s="153"/>
      <c r="U296" s="154"/>
      <c r="V296" s="151"/>
      <c r="W296" s="153"/>
      <c r="X296" s="151"/>
      <c r="Y296" s="152"/>
      <c r="Z296" s="153"/>
      <c r="AA296" s="151"/>
      <c r="AB296" s="151"/>
      <c r="AC296" s="151"/>
      <c r="AD296" s="153"/>
      <c r="AE296" s="151"/>
      <c r="AF296" s="152"/>
      <c r="AG296" s="153"/>
      <c r="AH296" s="151"/>
      <c r="AI296" s="154"/>
      <c r="AJ296" s="151"/>
      <c r="AK296" s="151"/>
      <c r="AL296" s="153"/>
      <c r="AM296" s="152"/>
      <c r="AN296" s="153"/>
      <c r="AO296" s="153"/>
      <c r="AP296" s="153"/>
      <c r="AQ296" s="153"/>
      <c r="AR296" s="154"/>
      <c r="AS296" s="105"/>
      <c r="AT296" s="151"/>
      <c r="AU296" s="152"/>
      <c r="AV296" s="153"/>
      <c r="AW296" s="151"/>
      <c r="AX296" s="154"/>
      <c r="AY296" s="151"/>
      <c r="AZ296" s="151"/>
      <c r="BA296" s="152"/>
      <c r="BB296" s="153"/>
      <c r="BC296" s="151"/>
      <c r="BD296" s="154">
        <f>F296</f>
        <v>30410</v>
      </c>
      <c r="BE296" s="128"/>
      <c r="BF296" s="128"/>
      <c r="BG296" s="128"/>
      <c r="BH296" s="128"/>
      <c r="BI296" s="128"/>
      <c r="BJ296" s="421"/>
      <c r="BK296" s="510"/>
      <c r="BM296" s="414"/>
      <c r="BN296" s="414"/>
      <c r="BO296" s="414"/>
      <c r="BP296" s="414"/>
      <c r="CB296" s="571"/>
      <c r="CC296" s="571"/>
      <c r="CD296" s="571"/>
      <c r="CE296" s="571"/>
      <c r="CF296" s="571"/>
      <c r="CG296" s="571"/>
      <c r="CH296" s="571"/>
      <c r="CI296" s="571"/>
      <c r="CJ296" s="571"/>
      <c r="CK296" s="571"/>
      <c r="CL296" s="571"/>
      <c r="CM296" s="571"/>
      <c r="CN296" s="571"/>
      <c r="CO296" s="571"/>
      <c r="CP296" s="571"/>
      <c r="CQ296" s="571"/>
      <c r="CR296" s="571"/>
      <c r="CS296" s="571"/>
      <c r="CT296" s="571"/>
      <c r="CU296" s="571"/>
      <c r="CV296" s="571"/>
      <c r="CW296" s="571"/>
      <c r="CX296" s="571"/>
      <c r="CY296" s="571"/>
      <c r="CZ296" s="571"/>
      <c r="DA296" s="571"/>
      <c r="DB296" s="571"/>
      <c r="DC296" s="571"/>
      <c r="DD296" s="571"/>
      <c r="DE296" s="571"/>
      <c r="DF296" s="571"/>
      <c r="DG296" s="571"/>
      <c r="DH296" s="571"/>
      <c r="DI296" s="571"/>
      <c r="DJ296" s="571"/>
      <c r="DK296" s="571"/>
      <c r="DL296" s="571"/>
      <c r="DM296" s="571"/>
      <c r="DN296" s="571"/>
      <c r="DO296" s="571"/>
      <c r="DP296" s="571"/>
      <c r="DQ296" s="571"/>
      <c r="DR296" s="571"/>
      <c r="DS296" s="571"/>
      <c r="DT296" s="571"/>
      <c r="DU296" s="571"/>
      <c r="DV296" s="571"/>
      <c r="DW296" s="571"/>
      <c r="DX296" s="571"/>
      <c r="DY296" s="571"/>
    </row>
    <row r="297" spans="1:16384" s="433" customFormat="1" ht="15">
      <c r="A297" s="265"/>
      <c r="B297" s="361">
        <v>6022005</v>
      </c>
      <c r="C297" s="13" t="s">
        <v>20</v>
      </c>
      <c r="D297" s="7" t="s">
        <v>11</v>
      </c>
      <c r="E297" s="105"/>
      <c r="F297" s="546"/>
      <c r="G297" s="586"/>
      <c r="H297" s="153"/>
      <c r="I297" s="1177"/>
      <c r="J297" s="604"/>
      <c r="K297" s="105"/>
      <c r="L297" s="151"/>
      <c r="M297" s="152"/>
      <c r="N297" s="153"/>
      <c r="O297" s="151"/>
      <c r="P297" s="154"/>
      <c r="Q297" s="105"/>
      <c r="R297" s="151"/>
      <c r="S297" s="152"/>
      <c r="T297" s="153"/>
      <c r="U297" s="154"/>
      <c r="V297" s="151"/>
      <c r="W297" s="153"/>
      <c r="X297" s="151"/>
      <c r="Y297" s="152"/>
      <c r="Z297" s="153"/>
      <c r="AA297" s="151"/>
      <c r="AB297" s="151"/>
      <c r="AC297" s="151"/>
      <c r="AD297" s="153"/>
      <c r="AE297" s="151"/>
      <c r="AF297" s="152"/>
      <c r="AG297" s="153"/>
      <c r="AH297" s="151"/>
      <c r="AI297" s="154"/>
      <c r="AJ297" s="151"/>
      <c r="AK297" s="151"/>
      <c r="AL297" s="153"/>
      <c r="AM297" s="152"/>
      <c r="AN297" s="153"/>
      <c r="AO297" s="153"/>
      <c r="AP297" s="153"/>
      <c r="AQ297" s="153"/>
      <c r="AR297" s="154"/>
      <c r="AS297" s="105"/>
      <c r="AT297" s="151"/>
      <c r="AU297" s="152"/>
      <c r="AV297" s="153"/>
      <c r="AW297" s="151"/>
      <c r="AX297" s="154"/>
      <c r="AY297" s="151"/>
      <c r="AZ297" s="151"/>
      <c r="BA297" s="152"/>
      <c r="BB297" s="153"/>
      <c r="BC297" s="151"/>
      <c r="BD297" s="146"/>
      <c r="BE297" s="128"/>
      <c r="BF297" s="128"/>
      <c r="BG297" s="128"/>
      <c r="BH297" s="128"/>
      <c r="BI297" s="128"/>
      <c r="BJ297" s="421"/>
      <c r="BK297" s="510"/>
      <c r="BM297" s="414"/>
      <c r="BN297" s="414"/>
      <c r="BO297" s="414"/>
      <c r="BP297" s="414"/>
      <c r="CB297" s="571"/>
      <c r="CC297" s="571"/>
      <c r="CD297" s="571"/>
      <c r="CE297" s="571"/>
      <c r="CF297" s="571"/>
      <c r="CG297" s="571"/>
      <c r="CH297" s="571"/>
      <c r="CI297" s="571"/>
      <c r="CJ297" s="571"/>
      <c r="CK297" s="571"/>
      <c r="CL297" s="571"/>
      <c r="CM297" s="571"/>
      <c r="CN297" s="571"/>
      <c r="CO297" s="571"/>
      <c r="CP297" s="571"/>
      <c r="CQ297" s="571"/>
      <c r="CR297" s="571"/>
      <c r="CS297" s="571"/>
      <c r="CT297" s="571"/>
      <c r="CU297" s="571"/>
      <c r="CV297" s="571"/>
      <c r="CW297" s="571"/>
      <c r="CX297" s="571"/>
      <c r="CY297" s="571"/>
      <c r="CZ297" s="571"/>
      <c r="DA297" s="571"/>
      <c r="DB297" s="571"/>
      <c r="DC297" s="571"/>
      <c r="DD297" s="571"/>
      <c r="DE297" s="571"/>
      <c r="DF297" s="571"/>
      <c r="DG297" s="571"/>
      <c r="DH297" s="571"/>
      <c r="DI297" s="571"/>
      <c r="DJ297" s="571"/>
      <c r="DK297" s="571"/>
      <c r="DL297" s="571"/>
      <c r="DM297" s="571"/>
      <c r="DN297" s="571"/>
      <c r="DO297" s="571"/>
      <c r="DP297" s="571"/>
      <c r="DQ297" s="571"/>
      <c r="DR297" s="571"/>
      <c r="DS297" s="571"/>
      <c r="DT297" s="571"/>
      <c r="DU297" s="571"/>
      <c r="DV297" s="571"/>
      <c r="DW297" s="571"/>
      <c r="DX297" s="571"/>
      <c r="DY297" s="571"/>
    </row>
    <row r="298" spans="1:16384" s="433" customFormat="1" ht="15">
      <c r="A298" s="265"/>
      <c r="B298" s="361">
        <v>6022006</v>
      </c>
      <c r="C298" s="13" t="s">
        <v>55</v>
      </c>
      <c r="D298" s="7" t="s">
        <v>11</v>
      </c>
      <c r="E298" s="105"/>
      <c r="F298" s="585"/>
      <c r="G298" s="586"/>
      <c r="H298" s="153"/>
      <c r="I298" s="1177"/>
      <c r="J298" s="604"/>
      <c r="K298" s="105"/>
      <c r="L298" s="151"/>
      <c r="M298" s="152"/>
      <c r="N298" s="153"/>
      <c r="O298" s="151"/>
      <c r="P298" s="154"/>
      <c r="Q298" s="105"/>
      <c r="R298" s="151"/>
      <c r="S298" s="152"/>
      <c r="T298" s="153"/>
      <c r="U298" s="154"/>
      <c r="V298" s="151"/>
      <c r="W298" s="153"/>
      <c r="X298" s="151"/>
      <c r="Y298" s="152"/>
      <c r="Z298" s="153"/>
      <c r="AA298" s="151"/>
      <c r="AB298" s="151"/>
      <c r="AC298" s="151"/>
      <c r="AD298" s="153"/>
      <c r="AE298" s="151"/>
      <c r="AF298" s="152"/>
      <c r="AG298" s="153"/>
      <c r="AH298" s="151"/>
      <c r="AI298" s="154"/>
      <c r="AJ298" s="151"/>
      <c r="AK298" s="151"/>
      <c r="AL298" s="153"/>
      <c r="AM298" s="152"/>
      <c r="AN298" s="153"/>
      <c r="AO298" s="153"/>
      <c r="AP298" s="153"/>
      <c r="AQ298" s="151"/>
      <c r="AR298" s="154"/>
      <c r="AS298" s="105"/>
      <c r="AT298" s="151"/>
      <c r="AU298" s="152"/>
      <c r="AV298" s="153"/>
      <c r="AW298" s="151"/>
      <c r="AX298" s="154"/>
      <c r="AY298" s="151"/>
      <c r="AZ298" s="151"/>
      <c r="BA298" s="152"/>
      <c r="BB298" s="153"/>
      <c r="BC298" s="151"/>
      <c r="BD298" s="154"/>
      <c r="BE298" s="128"/>
      <c r="BF298" s="128"/>
      <c r="BG298" s="128"/>
      <c r="BH298" s="128"/>
      <c r="BI298" s="128"/>
      <c r="BJ298" s="421"/>
      <c r="BK298" s="510"/>
      <c r="BM298" s="414"/>
      <c r="BN298" s="414"/>
      <c r="BO298" s="414"/>
      <c r="BP298" s="414"/>
      <c r="CB298" s="571"/>
      <c r="CC298" s="571"/>
      <c r="CD298" s="571"/>
      <c r="CE298" s="571"/>
      <c r="CF298" s="571"/>
      <c r="CG298" s="571"/>
      <c r="CH298" s="571"/>
      <c r="CI298" s="571"/>
      <c r="CJ298" s="571"/>
      <c r="CK298" s="571"/>
      <c r="CL298" s="571"/>
      <c r="CM298" s="571"/>
      <c r="CN298" s="571"/>
      <c r="CO298" s="571"/>
      <c r="CP298" s="571"/>
      <c r="CQ298" s="571"/>
      <c r="CR298" s="571"/>
      <c r="CS298" s="571"/>
      <c r="CT298" s="571"/>
      <c r="CU298" s="571"/>
      <c r="CV298" s="571"/>
      <c r="CW298" s="571"/>
      <c r="CX298" s="571"/>
      <c r="CY298" s="571"/>
      <c r="CZ298" s="571"/>
      <c r="DA298" s="571"/>
      <c r="DB298" s="571"/>
      <c r="DC298" s="571"/>
      <c r="DD298" s="571"/>
      <c r="DE298" s="571"/>
      <c r="DF298" s="571"/>
      <c r="DG298" s="571"/>
      <c r="DH298" s="571"/>
      <c r="DI298" s="571"/>
      <c r="DJ298" s="571"/>
      <c r="DK298" s="571"/>
      <c r="DL298" s="571"/>
      <c r="DM298" s="571"/>
      <c r="DN298" s="571"/>
      <c r="DO298" s="571"/>
      <c r="DP298" s="571"/>
      <c r="DQ298" s="571"/>
      <c r="DR298" s="571"/>
      <c r="DS298" s="571"/>
      <c r="DT298" s="571"/>
      <c r="DU298" s="571"/>
      <c r="DV298" s="571"/>
      <c r="DW298" s="571"/>
      <c r="DX298" s="571"/>
      <c r="DY298" s="571"/>
    </row>
    <row r="299" spans="1:16384" s="764" customFormat="1" ht="15">
      <c r="A299" s="748"/>
      <c r="B299" s="892">
        <v>6022007</v>
      </c>
      <c r="C299" s="756" t="s">
        <v>94</v>
      </c>
      <c r="D299" s="24" t="s">
        <v>11</v>
      </c>
      <c r="E299" s="700">
        <f>'Buxheti 2021'!E41</f>
        <v>150000</v>
      </c>
      <c r="F299" s="546">
        <v>1900</v>
      </c>
      <c r="G299" s="757"/>
      <c r="H299" s="754"/>
      <c r="I299" s="1177"/>
      <c r="J299" s="862"/>
      <c r="K299" s="700"/>
      <c r="L299" s="546"/>
      <c r="M299" s="757"/>
      <c r="N299" s="759"/>
      <c r="O299" s="546"/>
      <c r="P299" s="758"/>
      <c r="Q299" s="700"/>
      <c r="R299" s="546"/>
      <c r="S299" s="757"/>
      <c r="T299" s="759"/>
      <c r="U299" s="758"/>
      <c r="V299" s="546"/>
      <c r="W299" s="759"/>
      <c r="X299" s="546"/>
      <c r="Y299" s="757"/>
      <c r="Z299" s="759"/>
      <c r="AA299" s="546"/>
      <c r="AB299" s="546"/>
      <c r="AC299" s="546">
        <f>F299</f>
        <v>1900</v>
      </c>
      <c r="AD299" s="759"/>
      <c r="AE299" s="546"/>
      <c r="AF299" s="757"/>
      <c r="AG299" s="759"/>
      <c r="AH299" s="546"/>
      <c r="AI299" s="758"/>
      <c r="AJ299" s="546"/>
      <c r="AK299" s="546"/>
      <c r="AL299" s="759"/>
      <c r="AM299" s="757"/>
      <c r="AN299" s="759"/>
      <c r="AO299" s="759"/>
      <c r="AP299" s="759"/>
      <c r="AQ299" s="546"/>
      <c r="AR299" s="758"/>
      <c r="AS299" s="700"/>
      <c r="AT299" s="546"/>
      <c r="AU299" s="757"/>
      <c r="AV299" s="759"/>
      <c r="AW299" s="546"/>
      <c r="AX299" s="758"/>
      <c r="AY299" s="546"/>
      <c r="AZ299" s="546"/>
      <c r="BA299" s="757"/>
      <c r="BB299" s="759"/>
      <c r="BC299" s="546"/>
      <c r="BD299" s="758"/>
      <c r="BE299" s="128"/>
      <c r="BF299" s="128"/>
      <c r="BG299" s="128"/>
      <c r="BH299" s="128"/>
      <c r="BI299" s="128"/>
      <c r="BJ299" s="421"/>
      <c r="BK299" s="510"/>
      <c r="BM299" s="762"/>
      <c r="BN299" s="762"/>
      <c r="BO299" s="762"/>
      <c r="BP299" s="762"/>
      <c r="CB299" s="748"/>
      <c r="CC299" s="748"/>
      <c r="CD299" s="748"/>
      <c r="CE299" s="748"/>
      <c r="CF299" s="748"/>
      <c r="CG299" s="748"/>
      <c r="CH299" s="748"/>
      <c r="CI299" s="748"/>
      <c r="CJ299" s="748"/>
      <c r="CK299" s="748"/>
      <c r="CL299" s="748"/>
      <c r="CM299" s="748"/>
      <c r="CN299" s="748"/>
      <c r="CO299" s="748"/>
      <c r="CP299" s="748"/>
      <c r="CQ299" s="748"/>
      <c r="CR299" s="748"/>
      <c r="CS299" s="748"/>
      <c r="CT299" s="748"/>
      <c r="CU299" s="748"/>
      <c r="CV299" s="748"/>
      <c r="CW299" s="748"/>
      <c r="CX299" s="748"/>
      <c r="CY299" s="748"/>
      <c r="CZ299" s="748"/>
      <c r="DA299" s="748"/>
      <c r="DB299" s="748"/>
      <c r="DC299" s="748"/>
      <c r="DD299" s="748"/>
      <c r="DE299" s="748"/>
      <c r="DF299" s="748"/>
      <c r="DG299" s="748"/>
      <c r="DH299" s="748"/>
      <c r="DI299" s="748"/>
      <c r="DJ299" s="748"/>
      <c r="DK299" s="748"/>
      <c r="DL299" s="748"/>
      <c r="DM299" s="748"/>
      <c r="DN299" s="748"/>
      <c r="DO299" s="748"/>
      <c r="DP299" s="748"/>
      <c r="DQ299" s="748"/>
      <c r="DR299" s="748"/>
      <c r="DS299" s="748"/>
      <c r="DT299" s="748"/>
      <c r="DU299" s="748"/>
      <c r="DV299" s="748"/>
      <c r="DW299" s="748"/>
      <c r="DX299" s="748"/>
      <c r="DY299" s="748"/>
    </row>
    <row r="300" spans="1:16384" s="764" customFormat="1">
      <c r="A300" s="342"/>
      <c r="B300" s="892">
        <v>6022007</v>
      </c>
      <c r="C300" s="756" t="s">
        <v>94</v>
      </c>
      <c r="D300" s="342"/>
      <c r="E300" s="342"/>
      <c r="F300" s="342"/>
      <c r="G300" s="342"/>
      <c r="H300" s="667"/>
      <c r="I300" s="1171"/>
      <c r="J300" s="1025"/>
      <c r="K300" s="342"/>
      <c r="L300" s="342"/>
      <c r="M300" s="342"/>
      <c r="N300" s="342"/>
      <c r="O300" s="342"/>
      <c r="P300" s="342"/>
      <c r="Q300" s="342"/>
      <c r="R300" s="342"/>
      <c r="S300" s="342"/>
      <c r="T300" s="342"/>
      <c r="U300" s="342"/>
      <c r="V300" s="342"/>
      <c r="W300" s="342"/>
      <c r="X300" s="342"/>
      <c r="Y300" s="342"/>
      <c r="Z300" s="342"/>
      <c r="AA300" s="342"/>
      <c r="AB300" s="342"/>
      <c r="AC300" s="342">
        <f>F300</f>
        <v>0</v>
      </c>
      <c r="AD300" s="342"/>
      <c r="AE300" s="342"/>
      <c r="AF300" s="342"/>
      <c r="AG300" s="342"/>
      <c r="AH300" s="342"/>
      <c r="AI300" s="342"/>
      <c r="AJ300" s="342"/>
      <c r="AK300" s="342"/>
      <c r="AL300" s="342"/>
      <c r="AM300" s="342"/>
      <c r="AN300" s="342"/>
      <c r="AO300" s="342"/>
      <c r="AP300" s="342"/>
      <c r="AQ300" s="342"/>
      <c r="AR300" s="342"/>
      <c r="AS300" s="342"/>
      <c r="AT300" s="342"/>
      <c r="AU300" s="342"/>
      <c r="AV300" s="342"/>
      <c r="AW300" s="342"/>
      <c r="AX300" s="342"/>
      <c r="AY300" s="342"/>
      <c r="AZ300" s="342"/>
      <c r="BA300" s="342"/>
      <c r="BB300" s="342"/>
      <c r="BC300" s="342"/>
      <c r="BD300" s="342"/>
      <c r="BE300" s="342"/>
      <c r="BF300" s="342"/>
      <c r="BG300" s="342"/>
      <c r="BH300" s="342"/>
      <c r="BI300" s="342"/>
      <c r="BJ300" s="342"/>
      <c r="BK300" s="342"/>
      <c r="BL300" s="342"/>
      <c r="BM300" s="342"/>
      <c r="BN300" s="342"/>
      <c r="BO300" s="342"/>
      <c r="BP300" s="342"/>
      <c r="BQ300" s="342"/>
      <c r="BR300" s="342"/>
      <c r="BS300" s="342"/>
      <c r="BT300" s="342"/>
      <c r="BU300" s="342"/>
      <c r="BV300" s="342"/>
      <c r="BW300" s="342"/>
      <c r="BX300" s="342"/>
      <c r="BY300" s="342"/>
      <c r="BZ300" s="342"/>
      <c r="CA300" s="802"/>
      <c r="CB300" s="342"/>
      <c r="CC300" s="342"/>
      <c r="CD300" s="342"/>
      <c r="CE300" s="342"/>
      <c r="CF300" s="342"/>
      <c r="CG300" s="342"/>
      <c r="CH300" s="342"/>
      <c r="CI300" s="342"/>
      <c r="CJ300" s="342"/>
      <c r="CK300" s="342"/>
      <c r="CL300" s="342"/>
      <c r="CM300" s="342"/>
      <c r="CN300" s="342"/>
      <c r="CO300" s="342"/>
      <c r="CP300" s="342"/>
      <c r="CQ300" s="342"/>
      <c r="CR300" s="342"/>
      <c r="CS300" s="342"/>
      <c r="CT300" s="342"/>
      <c r="CU300" s="342"/>
      <c r="CV300" s="342"/>
      <c r="CW300" s="342"/>
      <c r="CX300" s="342"/>
      <c r="CY300" s="342"/>
      <c r="CZ300" s="342"/>
      <c r="DA300" s="342"/>
      <c r="DB300" s="342"/>
      <c r="DC300" s="342"/>
      <c r="DD300" s="342"/>
      <c r="DE300" s="342"/>
      <c r="DF300" s="342"/>
      <c r="DG300" s="342"/>
      <c r="DH300" s="342"/>
      <c r="DI300" s="342"/>
      <c r="DJ300" s="342"/>
      <c r="DK300" s="342"/>
      <c r="DL300" s="342"/>
      <c r="DM300" s="342"/>
      <c r="DN300" s="342"/>
      <c r="DO300" s="342"/>
      <c r="DP300" s="342"/>
      <c r="DQ300" s="342"/>
      <c r="DR300" s="342"/>
      <c r="DS300" s="342"/>
      <c r="DT300" s="342"/>
      <c r="DU300" s="342"/>
      <c r="DV300" s="342"/>
      <c r="DW300" s="342"/>
      <c r="DX300" s="342"/>
      <c r="DY300" s="342"/>
      <c r="DZ300" s="1025"/>
      <c r="EA300" s="342"/>
      <c r="EB300" s="342"/>
      <c r="EC300" s="342"/>
      <c r="ED300" s="342"/>
      <c r="EE300" s="342"/>
      <c r="EF300" s="342"/>
      <c r="EG300" s="342"/>
      <c r="EH300" s="342"/>
      <c r="EI300" s="342"/>
      <c r="EJ300" s="342"/>
      <c r="EK300" s="342"/>
      <c r="EL300" s="342"/>
      <c r="EM300" s="342"/>
      <c r="EN300" s="342"/>
      <c r="EO300" s="342"/>
      <c r="EP300" s="342"/>
      <c r="EQ300" s="342"/>
      <c r="ER300" s="342"/>
      <c r="ES300" s="342"/>
      <c r="ET300" s="342"/>
      <c r="EU300" s="342"/>
      <c r="EV300" s="342"/>
      <c r="EW300" s="342"/>
      <c r="EX300" s="342"/>
      <c r="EY300" s="342"/>
      <c r="EZ300" s="342"/>
      <c r="FA300" s="342"/>
      <c r="FB300" s="342"/>
      <c r="FC300" s="342"/>
      <c r="FD300" s="342"/>
      <c r="FE300" s="342"/>
      <c r="FF300" s="342"/>
      <c r="FG300" s="342"/>
      <c r="FH300" s="342"/>
      <c r="FI300" s="342"/>
      <c r="FJ300" s="342"/>
      <c r="FK300" s="342"/>
      <c r="FL300" s="342"/>
      <c r="FM300" s="342"/>
      <c r="FN300" s="342"/>
      <c r="FO300" s="342"/>
      <c r="FP300" s="342"/>
      <c r="FQ300" s="342"/>
      <c r="FR300" s="342"/>
      <c r="FS300" s="342"/>
      <c r="FT300" s="342"/>
      <c r="FU300" s="342"/>
      <c r="FV300" s="342"/>
      <c r="FW300" s="342"/>
      <c r="FX300" s="342"/>
      <c r="FY300" s="342"/>
      <c r="FZ300" s="342"/>
      <c r="GA300" s="342"/>
      <c r="GB300" s="342"/>
      <c r="GC300" s="342"/>
      <c r="GD300" s="342"/>
      <c r="GE300" s="342"/>
      <c r="GF300" s="342"/>
      <c r="GG300" s="342"/>
      <c r="GH300" s="342"/>
      <c r="GI300" s="342"/>
      <c r="GJ300" s="342"/>
      <c r="GK300" s="342"/>
      <c r="GL300" s="342"/>
      <c r="GM300" s="342"/>
      <c r="GN300" s="342"/>
      <c r="GO300" s="342"/>
      <c r="GP300" s="342"/>
      <c r="GQ300" s="342"/>
      <c r="GR300" s="342"/>
      <c r="GS300" s="342"/>
      <c r="GT300" s="342"/>
      <c r="GU300" s="342"/>
      <c r="GV300" s="342"/>
      <c r="GW300" s="342"/>
      <c r="GX300" s="342"/>
      <c r="GY300" s="342"/>
      <c r="GZ300" s="342"/>
      <c r="HA300" s="342"/>
      <c r="HB300" s="342"/>
      <c r="HC300" s="342"/>
      <c r="HD300" s="342"/>
      <c r="HE300" s="342"/>
      <c r="HF300" s="342"/>
      <c r="HG300" s="342"/>
      <c r="HH300" s="342"/>
      <c r="HI300" s="342"/>
      <c r="HJ300" s="342"/>
      <c r="HK300" s="342"/>
      <c r="HL300" s="342"/>
      <c r="HM300" s="342"/>
      <c r="HN300" s="342"/>
      <c r="HO300" s="342"/>
      <c r="HP300" s="342"/>
      <c r="HQ300" s="342"/>
      <c r="HR300" s="342"/>
      <c r="HS300" s="342"/>
      <c r="HT300" s="342"/>
      <c r="HU300" s="342"/>
      <c r="HV300" s="342"/>
      <c r="HW300" s="342"/>
      <c r="HX300" s="342"/>
      <c r="HY300" s="342"/>
      <c r="HZ300" s="342"/>
      <c r="IA300" s="342"/>
      <c r="IB300" s="342"/>
      <c r="IC300" s="342"/>
      <c r="ID300" s="342"/>
      <c r="IE300" s="342"/>
      <c r="IF300" s="342"/>
      <c r="IG300" s="342"/>
      <c r="IH300" s="342"/>
      <c r="II300" s="342"/>
      <c r="IJ300" s="342"/>
      <c r="IK300" s="342"/>
      <c r="IL300" s="342"/>
      <c r="IM300" s="342"/>
      <c r="IN300" s="342"/>
      <c r="IO300" s="342"/>
      <c r="IP300" s="342"/>
      <c r="IQ300" s="342"/>
      <c r="IR300" s="342"/>
      <c r="IS300" s="342"/>
      <c r="IT300" s="342"/>
      <c r="IU300" s="342"/>
      <c r="IV300" s="342"/>
      <c r="IW300" s="342"/>
      <c r="IX300" s="342"/>
      <c r="IY300" s="342"/>
      <c r="IZ300" s="342"/>
      <c r="JA300" s="342"/>
      <c r="JB300" s="342"/>
      <c r="JC300" s="342"/>
      <c r="JD300" s="342"/>
      <c r="JE300" s="342"/>
      <c r="JF300" s="342"/>
      <c r="JG300" s="342"/>
      <c r="JH300" s="342"/>
      <c r="JI300" s="342"/>
      <c r="JJ300" s="342"/>
      <c r="JK300" s="342"/>
      <c r="JL300" s="342"/>
      <c r="JM300" s="342"/>
      <c r="JN300" s="342"/>
      <c r="JO300" s="342"/>
      <c r="JP300" s="342"/>
      <c r="JQ300" s="342"/>
      <c r="JR300" s="342"/>
      <c r="JS300" s="342"/>
      <c r="JT300" s="342"/>
      <c r="JU300" s="342"/>
      <c r="JV300" s="342"/>
      <c r="JW300" s="342"/>
      <c r="JX300" s="342"/>
      <c r="JY300" s="342"/>
      <c r="JZ300" s="342"/>
      <c r="KA300" s="342"/>
      <c r="KB300" s="342"/>
      <c r="KC300" s="342"/>
      <c r="KD300" s="342"/>
      <c r="KE300" s="342"/>
      <c r="KF300" s="342"/>
      <c r="KG300" s="342"/>
      <c r="KH300" s="342"/>
      <c r="KI300" s="342"/>
      <c r="KJ300" s="342"/>
      <c r="KK300" s="342"/>
      <c r="KL300" s="342"/>
      <c r="KM300" s="342"/>
      <c r="KN300" s="342"/>
      <c r="KO300" s="342"/>
      <c r="KP300" s="342"/>
      <c r="KQ300" s="342"/>
      <c r="KR300" s="342"/>
      <c r="KS300" s="342"/>
      <c r="KT300" s="342"/>
      <c r="KU300" s="342"/>
      <c r="KV300" s="342"/>
      <c r="KW300" s="342"/>
      <c r="KX300" s="342"/>
      <c r="KY300" s="342"/>
      <c r="KZ300" s="342"/>
      <c r="LA300" s="342"/>
      <c r="LB300" s="342"/>
      <c r="LC300" s="342"/>
      <c r="LD300" s="342"/>
      <c r="LE300" s="342"/>
      <c r="LF300" s="342"/>
      <c r="LG300" s="342"/>
      <c r="LH300" s="342"/>
      <c r="LI300" s="342"/>
      <c r="LJ300" s="342"/>
      <c r="LK300" s="342"/>
      <c r="LL300" s="342"/>
      <c r="LM300" s="342"/>
      <c r="LN300" s="342"/>
      <c r="LO300" s="342"/>
      <c r="LP300" s="342"/>
      <c r="LQ300" s="342"/>
      <c r="LR300" s="342"/>
      <c r="LS300" s="342"/>
      <c r="LT300" s="342"/>
      <c r="LU300" s="342"/>
      <c r="LV300" s="342"/>
      <c r="LW300" s="342"/>
      <c r="LX300" s="342"/>
      <c r="LY300" s="342"/>
      <c r="LZ300" s="342"/>
      <c r="MA300" s="342"/>
      <c r="MB300" s="342"/>
      <c r="MC300" s="342"/>
      <c r="MD300" s="342"/>
      <c r="ME300" s="342"/>
      <c r="MF300" s="342"/>
      <c r="MG300" s="342"/>
      <c r="MH300" s="342"/>
      <c r="MI300" s="342"/>
      <c r="MJ300" s="342"/>
      <c r="MK300" s="342"/>
      <c r="ML300" s="342"/>
      <c r="MM300" s="342"/>
      <c r="MN300" s="342"/>
      <c r="MO300" s="342"/>
      <c r="MP300" s="342"/>
      <c r="MQ300" s="342"/>
      <c r="MR300" s="342"/>
      <c r="MS300" s="342"/>
      <c r="MT300" s="342"/>
      <c r="MU300" s="342"/>
      <c r="MV300" s="342"/>
      <c r="MW300" s="342"/>
      <c r="MX300" s="342"/>
      <c r="MY300" s="342"/>
      <c r="MZ300" s="342"/>
      <c r="NA300" s="342"/>
      <c r="NB300" s="342"/>
      <c r="NC300" s="342"/>
      <c r="ND300" s="342"/>
      <c r="NE300" s="342"/>
      <c r="NF300" s="342"/>
      <c r="NG300" s="342"/>
      <c r="NH300" s="342"/>
      <c r="NI300" s="342"/>
      <c r="NJ300" s="342"/>
      <c r="NK300" s="342"/>
      <c r="NL300" s="342"/>
      <c r="NM300" s="342"/>
      <c r="NN300" s="342"/>
      <c r="NO300" s="342"/>
      <c r="NP300" s="342"/>
      <c r="NQ300" s="342"/>
      <c r="NR300" s="342"/>
      <c r="NS300" s="342"/>
      <c r="NT300" s="342"/>
      <c r="NU300" s="342"/>
      <c r="NV300" s="342"/>
      <c r="NW300" s="342"/>
      <c r="NX300" s="342"/>
      <c r="NY300" s="342"/>
      <c r="NZ300" s="342"/>
      <c r="OA300" s="342"/>
      <c r="OB300" s="342"/>
      <c r="OC300" s="342"/>
      <c r="OD300" s="342"/>
      <c r="OE300" s="342"/>
      <c r="OF300" s="342"/>
      <c r="OG300" s="342"/>
      <c r="OH300" s="342"/>
      <c r="OI300" s="342"/>
      <c r="OJ300" s="342"/>
      <c r="OK300" s="342"/>
      <c r="OL300" s="342"/>
      <c r="OM300" s="342"/>
      <c r="ON300" s="342"/>
      <c r="OO300" s="342"/>
      <c r="OP300" s="342"/>
      <c r="OQ300" s="342"/>
      <c r="OR300" s="342"/>
      <c r="OS300" s="342"/>
      <c r="OT300" s="342"/>
      <c r="OU300" s="342"/>
      <c r="OV300" s="342"/>
      <c r="OW300" s="342"/>
      <c r="OX300" s="342"/>
      <c r="OY300" s="342"/>
      <c r="OZ300" s="342"/>
      <c r="PA300" s="342"/>
      <c r="PB300" s="342"/>
      <c r="PC300" s="342"/>
      <c r="PD300" s="342"/>
      <c r="PE300" s="342"/>
      <c r="PF300" s="342"/>
      <c r="PG300" s="342"/>
      <c r="PH300" s="342"/>
      <c r="PI300" s="342"/>
      <c r="PJ300" s="342"/>
      <c r="PK300" s="342"/>
      <c r="PL300" s="342"/>
      <c r="PM300" s="342"/>
      <c r="PN300" s="342"/>
      <c r="PO300" s="342"/>
      <c r="PP300" s="342"/>
      <c r="PQ300" s="342"/>
      <c r="PR300" s="342"/>
      <c r="PS300" s="342"/>
      <c r="PT300" s="342"/>
      <c r="PU300" s="342"/>
      <c r="PV300" s="342"/>
      <c r="PW300" s="342"/>
      <c r="PX300" s="342"/>
      <c r="PY300" s="342"/>
      <c r="PZ300" s="342"/>
      <c r="QA300" s="342"/>
      <c r="QB300" s="342"/>
      <c r="QC300" s="342"/>
      <c r="QD300" s="342"/>
      <c r="QE300" s="342"/>
      <c r="QF300" s="342"/>
      <c r="QG300" s="342"/>
      <c r="QH300" s="342"/>
      <c r="QI300" s="342"/>
      <c r="QJ300" s="342"/>
      <c r="QK300" s="342"/>
      <c r="QL300" s="342"/>
      <c r="QM300" s="342"/>
      <c r="QN300" s="342"/>
      <c r="QO300" s="342"/>
      <c r="QP300" s="342"/>
      <c r="QQ300" s="342"/>
      <c r="QR300" s="342"/>
      <c r="QS300" s="342"/>
      <c r="QT300" s="342"/>
      <c r="QU300" s="342"/>
      <c r="QV300" s="342"/>
      <c r="QW300" s="342"/>
      <c r="QX300" s="342"/>
      <c r="QY300" s="342"/>
      <c r="QZ300" s="342"/>
      <c r="RA300" s="342"/>
      <c r="RB300" s="342"/>
      <c r="RC300" s="342"/>
      <c r="RD300" s="342"/>
      <c r="RE300" s="342"/>
      <c r="RF300" s="342"/>
      <c r="RG300" s="342"/>
      <c r="RH300" s="342"/>
      <c r="RI300" s="342"/>
      <c r="RJ300" s="342"/>
      <c r="RK300" s="342"/>
      <c r="RL300" s="342"/>
      <c r="RM300" s="342"/>
      <c r="RN300" s="342"/>
      <c r="RO300" s="342"/>
      <c r="RP300" s="342"/>
      <c r="RQ300" s="342"/>
      <c r="RR300" s="342"/>
      <c r="RS300" s="342"/>
      <c r="RT300" s="342"/>
      <c r="RU300" s="342"/>
      <c r="RV300" s="342"/>
      <c r="RW300" s="342"/>
      <c r="RX300" s="342"/>
      <c r="RY300" s="342"/>
      <c r="RZ300" s="342"/>
      <c r="SA300" s="342"/>
      <c r="SB300" s="342"/>
      <c r="SC300" s="342"/>
      <c r="SD300" s="342"/>
      <c r="SE300" s="342"/>
      <c r="SF300" s="342"/>
      <c r="SG300" s="342"/>
      <c r="SH300" s="342"/>
      <c r="SI300" s="342"/>
      <c r="SJ300" s="342"/>
      <c r="SK300" s="342"/>
      <c r="SL300" s="342"/>
      <c r="SM300" s="342"/>
      <c r="SN300" s="342"/>
      <c r="SO300" s="342"/>
      <c r="SP300" s="342"/>
      <c r="SQ300" s="342"/>
      <c r="SR300" s="342"/>
      <c r="SS300" s="342"/>
      <c r="ST300" s="342"/>
      <c r="SU300" s="342"/>
      <c r="SV300" s="342"/>
      <c r="SW300" s="342"/>
      <c r="SX300" s="342"/>
      <c r="SY300" s="342"/>
      <c r="SZ300" s="342"/>
      <c r="TA300" s="342"/>
      <c r="TB300" s="342"/>
      <c r="TC300" s="342"/>
      <c r="TD300" s="342"/>
      <c r="TE300" s="342"/>
      <c r="TF300" s="342"/>
      <c r="TG300" s="342"/>
      <c r="TH300" s="342"/>
      <c r="TI300" s="342"/>
      <c r="TJ300" s="342"/>
      <c r="TK300" s="342"/>
      <c r="TL300" s="342"/>
      <c r="TM300" s="342"/>
      <c r="TN300" s="342"/>
      <c r="TO300" s="342"/>
      <c r="TP300" s="342"/>
      <c r="TQ300" s="342"/>
      <c r="TR300" s="342"/>
      <c r="TS300" s="342"/>
      <c r="TT300" s="342"/>
      <c r="TU300" s="342"/>
      <c r="TV300" s="342"/>
      <c r="TW300" s="342"/>
      <c r="TX300" s="342"/>
      <c r="TY300" s="342"/>
      <c r="TZ300" s="342"/>
      <c r="UA300" s="342"/>
      <c r="UB300" s="342"/>
      <c r="UC300" s="342"/>
      <c r="UD300" s="342"/>
      <c r="UE300" s="342"/>
      <c r="UF300" s="342"/>
      <c r="UG300" s="342"/>
      <c r="UH300" s="342"/>
      <c r="UI300" s="342"/>
      <c r="UJ300" s="342"/>
      <c r="UK300" s="342"/>
      <c r="UL300" s="342"/>
      <c r="UM300" s="342"/>
      <c r="UN300" s="342"/>
      <c r="UO300" s="342"/>
      <c r="UP300" s="342"/>
      <c r="UQ300" s="342"/>
      <c r="UR300" s="342"/>
      <c r="US300" s="342"/>
      <c r="UT300" s="342"/>
      <c r="UU300" s="342"/>
      <c r="UV300" s="342"/>
      <c r="UW300" s="342"/>
      <c r="UX300" s="342"/>
      <c r="UY300" s="342"/>
      <c r="UZ300" s="342"/>
      <c r="VA300" s="342"/>
      <c r="VB300" s="342"/>
      <c r="VC300" s="342"/>
      <c r="VD300" s="342"/>
      <c r="VE300" s="342"/>
      <c r="VF300" s="342"/>
      <c r="VG300" s="342"/>
      <c r="VH300" s="342"/>
      <c r="VI300" s="342"/>
      <c r="VJ300" s="342"/>
      <c r="VK300" s="342"/>
      <c r="VL300" s="342"/>
      <c r="VM300" s="342"/>
      <c r="VN300" s="342"/>
      <c r="VO300" s="342"/>
      <c r="VP300" s="342"/>
      <c r="VQ300" s="342"/>
      <c r="VR300" s="342"/>
      <c r="VS300" s="342"/>
      <c r="VT300" s="342"/>
      <c r="VU300" s="342"/>
      <c r="VV300" s="342"/>
      <c r="VW300" s="342"/>
      <c r="VX300" s="342"/>
      <c r="VY300" s="342"/>
      <c r="VZ300" s="342"/>
      <c r="WA300" s="342"/>
      <c r="WB300" s="342"/>
      <c r="WC300" s="342"/>
      <c r="WD300" s="342"/>
      <c r="WE300" s="342"/>
      <c r="WF300" s="342"/>
      <c r="WG300" s="342"/>
      <c r="WH300" s="342"/>
      <c r="WI300" s="342"/>
      <c r="WJ300" s="342"/>
      <c r="WK300" s="342"/>
      <c r="WL300" s="342"/>
      <c r="WM300" s="342"/>
      <c r="WN300" s="342"/>
      <c r="WO300" s="342"/>
      <c r="WP300" s="342"/>
      <c r="WQ300" s="342"/>
      <c r="WR300" s="342"/>
      <c r="WS300" s="342"/>
      <c r="WT300" s="342"/>
      <c r="WU300" s="342"/>
      <c r="WV300" s="342"/>
      <c r="WW300" s="342"/>
      <c r="WX300" s="342"/>
      <c r="WY300" s="342"/>
      <c r="WZ300" s="342"/>
      <c r="XA300" s="342"/>
      <c r="XB300" s="342"/>
      <c r="XC300" s="342"/>
      <c r="XD300" s="342"/>
      <c r="XE300" s="342"/>
      <c r="XF300" s="342"/>
      <c r="XG300" s="342"/>
      <c r="XH300" s="342"/>
      <c r="XI300" s="342"/>
      <c r="XJ300" s="342"/>
      <c r="XK300" s="342"/>
      <c r="XL300" s="342"/>
      <c r="XM300" s="342"/>
      <c r="XN300" s="342"/>
      <c r="XO300" s="342"/>
      <c r="XP300" s="342"/>
      <c r="XQ300" s="342"/>
      <c r="XR300" s="342"/>
      <c r="XS300" s="342"/>
      <c r="XT300" s="342"/>
      <c r="XU300" s="342"/>
      <c r="XV300" s="342"/>
      <c r="XW300" s="342"/>
      <c r="XX300" s="342"/>
      <c r="XY300" s="342"/>
      <c r="XZ300" s="342"/>
      <c r="YA300" s="342"/>
      <c r="YB300" s="342"/>
      <c r="YC300" s="342"/>
      <c r="YD300" s="342"/>
      <c r="YE300" s="342"/>
      <c r="YF300" s="342"/>
      <c r="YG300" s="342"/>
      <c r="YH300" s="342"/>
      <c r="YI300" s="342"/>
      <c r="YJ300" s="342"/>
      <c r="YK300" s="342"/>
      <c r="YL300" s="342"/>
      <c r="YM300" s="342"/>
      <c r="YN300" s="342"/>
      <c r="YO300" s="342"/>
      <c r="YP300" s="342"/>
      <c r="YQ300" s="342"/>
      <c r="YR300" s="342"/>
      <c r="YS300" s="342"/>
      <c r="YT300" s="342"/>
      <c r="YU300" s="342"/>
      <c r="YV300" s="342"/>
      <c r="YW300" s="342"/>
      <c r="YX300" s="342"/>
      <c r="YY300" s="342"/>
      <c r="YZ300" s="342"/>
      <c r="ZA300" s="342"/>
      <c r="ZB300" s="342"/>
      <c r="ZC300" s="342"/>
      <c r="ZD300" s="342"/>
      <c r="ZE300" s="342"/>
      <c r="ZF300" s="342"/>
      <c r="ZG300" s="342"/>
      <c r="ZH300" s="342"/>
      <c r="ZI300" s="342"/>
      <c r="ZJ300" s="342"/>
      <c r="ZK300" s="342"/>
      <c r="ZL300" s="342"/>
      <c r="ZM300" s="342"/>
      <c r="ZN300" s="342"/>
      <c r="ZO300" s="342"/>
      <c r="ZP300" s="342"/>
      <c r="ZQ300" s="342"/>
      <c r="ZR300" s="342"/>
      <c r="ZS300" s="342"/>
      <c r="ZT300" s="342"/>
      <c r="ZU300" s="342"/>
      <c r="ZV300" s="342"/>
      <c r="ZW300" s="342"/>
      <c r="ZX300" s="342"/>
      <c r="ZY300" s="342"/>
      <c r="ZZ300" s="342"/>
      <c r="AAA300" s="342"/>
      <c r="AAB300" s="342"/>
      <c r="AAC300" s="342"/>
      <c r="AAD300" s="342"/>
      <c r="AAE300" s="342"/>
      <c r="AAF300" s="342"/>
      <c r="AAG300" s="342"/>
      <c r="AAH300" s="342"/>
      <c r="AAI300" s="342"/>
      <c r="AAJ300" s="342"/>
      <c r="AAK300" s="342"/>
      <c r="AAL300" s="342"/>
      <c r="AAM300" s="342"/>
      <c r="AAN300" s="342"/>
      <c r="AAO300" s="342"/>
      <c r="AAP300" s="342"/>
      <c r="AAQ300" s="342"/>
      <c r="AAR300" s="342"/>
      <c r="AAS300" s="342"/>
      <c r="AAT300" s="342"/>
      <c r="AAU300" s="342"/>
      <c r="AAV300" s="342"/>
      <c r="AAW300" s="342"/>
      <c r="AAX300" s="342"/>
      <c r="AAY300" s="342"/>
      <c r="AAZ300" s="342"/>
      <c r="ABA300" s="342"/>
      <c r="ABB300" s="342"/>
      <c r="ABC300" s="342"/>
      <c r="ABD300" s="342"/>
      <c r="ABE300" s="342"/>
      <c r="ABF300" s="342"/>
      <c r="ABG300" s="342"/>
      <c r="ABH300" s="342"/>
      <c r="ABI300" s="342"/>
      <c r="ABJ300" s="342"/>
      <c r="ABK300" s="342"/>
      <c r="ABL300" s="342"/>
      <c r="ABM300" s="342"/>
      <c r="ABN300" s="342"/>
      <c r="ABO300" s="342"/>
      <c r="ABP300" s="342"/>
      <c r="ABQ300" s="342"/>
      <c r="ABR300" s="342"/>
      <c r="ABS300" s="342"/>
      <c r="ABT300" s="342"/>
      <c r="ABU300" s="342"/>
      <c r="ABV300" s="342"/>
      <c r="ABW300" s="342"/>
      <c r="ABX300" s="342"/>
      <c r="ABY300" s="342"/>
      <c r="ABZ300" s="342"/>
      <c r="ACA300" s="342"/>
      <c r="ACB300" s="342"/>
      <c r="ACC300" s="342"/>
      <c r="ACD300" s="342"/>
      <c r="ACE300" s="342"/>
      <c r="ACF300" s="342"/>
      <c r="ACG300" s="342"/>
      <c r="ACH300" s="342"/>
      <c r="ACI300" s="342"/>
      <c r="ACJ300" s="342"/>
      <c r="ACK300" s="342"/>
      <c r="ACL300" s="342"/>
      <c r="ACM300" s="342"/>
      <c r="ACN300" s="342"/>
      <c r="ACO300" s="342"/>
      <c r="ACP300" s="342"/>
      <c r="ACQ300" s="342"/>
      <c r="ACR300" s="342"/>
      <c r="ACS300" s="342"/>
      <c r="ACT300" s="342"/>
      <c r="ACU300" s="342"/>
      <c r="ACV300" s="342"/>
      <c r="ACW300" s="342"/>
      <c r="ACX300" s="342"/>
      <c r="ACY300" s="342"/>
      <c r="ACZ300" s="342"/>
      <c r="ADA300" s="342"/>
      <c r="ADB300" s="342"/>
      <c r="ADC300" s="342"/>
      <c r="ADD300" s="342"/>
      <c r="ADE300" s="342"/>
      <c r="ADF300" s="342"/>
      <c r="ADG300" s="342"/>
      <c r="ADH300" s="342"/>
      <c r="ADI300" s="342"/>
      <c r="ADJ300" s="342"/>
      <c r="ADK300" s="342"/>
      <c r="ADL300" s="342"/>
      <c r="ADM300" s="342"/>
      <c r="ADN300" s="342"/>
      <c r="ADO300" s="342"/>
      <c r="ADP300" s="342"/>
      <c r="ADQ300" s="342"/>
      <c r="ADR300" s="342"/>
      <c r="ADS300" s="342"/>
      <c r="ADT300" s="342"/>
      <c r="ADU300" s="342"/>
      <c r="ADV300" s="342"/>
      <c r="ADW300" s="342"/>
      <c r="ADX300" s="342"/>
      <c r="ADY300" s="342"/>
      <c r="ADZ300" s="342"/>
      <c r="AEA300" s="342"/>
      <c r="AEB300" s="342"/>
      <c r="AEC300" s="342"/>
      <c r="AED300" s="342"/>
      <c r="AEE300" s="342"/>
      <c r="AEF300" s="342"/>
      <c r="AEG300" s="342"/>
      <c r="AEH300" s="342"/>
      <c r="AEI300" s="342"/>
      <c r="AEJ300" s="342"/>
      <c r="AEK300" s="342"/>
      <c r="AEL300" s="342"/>
      <c r="AEM300" s="342"/>
      <c r="AEN300" s="342"/>
      <c r="AEO300" s="342"/>
      <c r="AEP300" s="342"/>
      <c r="AEQ300" s="342"/>
      <c r="AER300" s="342"/>
      <c r="AES300" s="342"/>
      <c r="AET300" s="342"/>
      <c r="AEU300" s="342"/>
      <c r="AEV300" s="342"/>
      <c r="AEW300" s="342"/>
      <c r="AEX300" s="342"/>
      <c r="AEY300" s="342"/>
      <c r="AEZ300" s="342"/>
      <c r="AFA300" s="342"/>
      <c r="AFB300" s="342"/>
      <c r="AFC300" s="342"/>
      <c r="AFD300" s="342"/>
      <c r="AFE300" s="342"/>
      <c r="AFF300" s="342"/>
      <c r="AFG300" s="342"/>
      <c r="AFH300" s="342"/>
      <c r="AFI300" s="342"/>
      <c r="AFJ300" s="342"/>
      <c r="AFK300" s="342"/>
      <c r="AFL300" s="342"/>
      <c r="AFM300" s="342"/>
      <c r="AFN300" s="342"/>
      <c r="AFO300" s="342"/>
      <c r="AFP300" s="342"/>
      <c r="AFQ300" s="342"/>
      <c r="AFR300" s="342"/>
      <c r="AFS300" s="342"/>
      <c r="AFT300" s="342"/>
      <c r="AFU300" s="342"/>
      <c r="AFV300" s="342"/>
      <c r="AFW300" s="342"/>
      <c r="AFX300" s="342"/>
      <c r="AFY300" s="342"/>
      <c r="AFZ300" s="342"/>
      <c r="AGA300" s="342"/>
      <c r="AGB300" s="342"/>
      <c r="AGC300" s="342"/>
      <c r="AGD300" s="342"/>
      <c r="AGE300" s="342"/>
      <c r="AGF300" s="342"/>
      <c r="AGG300" s="342"/>
      <c r="AGH300" s="342"/>
      <c r="AGI300" s="342"/>
      <c r="AGJ300" s="342"/>
      <c r="AGK300" s="342"/>
      <c r="AGL300" s="342"/>
      <c r="AGM300" s="342"/>
      <c r="AGN300" s="342"/>
      <c r="AGO300" s="342"/>
      <c r="AGP300" s="342"/>
      <c r="AGQ300" s="342"/>
      <c r="AGR300" s="342"/>
      <c r="AGS300" s="342"/>
      <c r="AGT300" s="342"/>
      <c r="AGU300" s="342"/>
      <c r="AGV300" s="342"/>
      <c r="AGW300" s="342"/>
      <c r="AGX300" s="342"/>
      <c r="AGY300" s="342"/>
      <c r="AGZ300" s="342"/>
      <c r="AHA300" s="342"/>
      <c r="AHB300" s="342"/>
      <c r="AHC300" s="342"/>
      <c r="AHD300" s="342"/>
      <c r="AHE300" s="342"/>
      <c r="AHF300" s="342"/>
      <c r="AHG300" s="342"/>
      <c r="AHH300" s="342"/>
      <c r="AHI300" s="342"/>
      <c r="AHJ300" s="342"/>
      <c r="AHK300" s="342"/>
      <c r="AHL300" s="342"/>
      <c r="AHM300" s="342"/>
      <c r="AHN300" s="342"/>
      <c r="AHO300" s="342"/>
      <c r="AHP300" s="342"/>
      <c r="AHQ300" s="342"/>
      <c r="AHR300" s="342"/>
      <c r="AHS300" s="342"/>
      <c r="AHT300" s="342"/>
      <c r="AHU300" s="342"/>
      <c r="AHV300" s="342"/>
      <c r="AHW300" s="342"/>
      <c r="AHX300" s="342"/>
      <c r="AHY300" s="342"/>
      <c r="AHZ300" s="342"/>
      <c r="AIA300" s="342"/>
      <c r="AIB300" s="342"/>
      <c r="AIC300" s="342"/>
      <c r="AID300" s="342"/>
      <c r="AIE300" s="342"/>
      <c r="AIF300" s="342"/>
      <c r="AIG300" s="342"/>
      <c r="AIH300" s="342"/>
      <c r="AII300" s="342"/>
      <c r="AIJ300" s="342"/>
      <c r="AIK300" s="342"/>
      <c r="AIL300" s="342"/>
      <c r="AIM300" s="342"/>
      <c r="AIN300" s="342"/>
      <c r="AIO300" s="342"/>
      <c r="AIP300" s="342"/>
      <c r="AIQ300" s="342"/>
      <c r="AIR300" s="342"/>
      <c r="AIS300" s="342"/>
      <c r="AIT300" s="342"/>
      <c r="AIU300" s="342"/>
      <c r="AIV300" s="342"/>
      <c r="AIW300" s="342"/>
      <c r="AIX300" s="342"/>
      <c r="AIY300" s="342"/>
      <c r="AIZ300" s="342"/>
      <c r="AJA300" s="342"/>
      <c r="AJB300" s="342"/>
      <c r="AJC300" s="342"/>
      <c r="AJD300" s="342"/>
      <c r="AJE300" s="342"/>
      <c r="AJF300" s="342"/>
      <c r="AJG300" s="342"/>
      <c r="AJH300" s="342"/>
      <c r="AJI300" s="342"/>
      <c r="AJJ300" s="342"/>
      <c r="AJK300" s="342"/>
      <c r="AJL300" s="342"/>
      <c r="AJM300" s="342"/>
      <c r="AJN300" s="342"/>
      <c r="AJO300" s="342"/>
      <c r="AJP300" s="342"/>
      <c r="AJQ300" s="342"/>
      <c r="AJR300" s="342"/>
      <c r="AJS300" s="342"/>
      <c r="AJT300" s="342"/>
      <c r="AJU300" s="342"/>
      <c r="AJV300" s="342"/>
      <c r="AJW300" s="342"/>
      <c r="AJX300" s="342"/>
      <c r="AJY300" s="342"/>
      <c r="AJZ300" s="342"/>
      <c r="AKA300" s="342"/>
      <c r="AKB300" s="342"/>
      <c r="AKC300" s="342"/>
      <c r="AKD300" s="342"/>
      <c r="AKE300" s="342"/>
      <c r="AKF300" s="342"/>
      <c r="AKG300" s="342"/>
      <c r="AKH300" s="342"/>
      <c r="AKI300" s="342"/>
      <c r="AKJ300" s="342"/>
      <c r="AKK300" s="342"/>
      <c r="AKL300" s="342"/>
      <c r="AKM300" s="342"/>
      <c r="AKN300" s="342"/>
      <c r="AKO300" s="342"/>
      <c r="AKP300" s="342"/>
      <c r="AKQ300" s="342"/>
      <c r="AKR300" s="342"/>
      <c r="AKS300" s="342"/>
      <c r="AKT300" s="342"/>
      <c r="AKU300" s="342"/>
      <c r="AKV300" s="342"/>
      <c r="AKW300" s="342"/>
      <c r="AKX300" s="342"/>
      <c r="AKY300" s="342"/>
      <c r="AKZ300" s="342"/>
      <c r="ALA300" s="342"/>
      <c r="ALB300" s="342"/>
      <c r="ALC300" s="342"/>
      <c r="ALD300" s="342"/>
      <c r="ALE300" s="342"/>
      <c r="ALF300" s="342"/>
      <c r="ALG300" s="342"/>
      <c r="ALH300" s="342"/>
      <c r="ALI300" s="342"/>
      <c r="ALJ300" s="342"/>
      <c r="ALK300" s="342"/>
      <c r="ALL300" s="342"/>
      <c r="ALM300" s="342"/>
      <c r="ALN300" s="342"/>
      <c r="ALO300" s="342"/>
      <c r="ALP300" s="342"/>
      <c r="ALQ300" s="342"/>
      <c r="ALR300" s="342"/>
      <c r="ALS300" s="342"/>
      <c r="ALT300" s="342"/>
      <c r="ALU300" s="342"/>
      <c r="ALV300" s="342"/>
      <c r="ALW300" s="342"/>
      <c r="ALX300" s="342"/>
      <c r="ALY300" s="342"/>
      <c r="ALZ300" s="342"/>
      <c r="AMA300" s="342"/>
      <c r="AMB300" s="342"/>
      <c r="AMC300" s="342"/>
      <c r="AMD300" s="342"/>
      <c r="AME300" s="342"/>
      <c r="AMF300" s="342"/>
      <c r="AMG300" s="342"/>
      <c r="AMH300" s="342"/>
      <c r="AMI300" s="342"/>
      <c r="AMJ300" s="342"/>
      <c r="AMK300" s="342"/>
      <c r="AML300" s="342"/>
      <c r="AMM300" s="342"/>
      <c r="AMN300" s="342"/>
      <c r="AMO300" s="342"/>
      <c r="AMP300" s="342"/>
      <c r="AMQ300" s="342"/>
      <c r="AMR300" s="342"/>
      <c r="AMS300" s="342"/>
      <c r="AMT300" s="342"/>
      <c r="AMU300" s="342"/>
      <c r="AMV300" s="342"/>
      <c r="AMW300" s="342"/>
      <c r="AMX300" s="342"/>
      <c r="AMY300" s="342"/>
      <c r="AMZ300" s="342"/>
      <c r="ANA300" s="342"/>
      <c r="ANB300" s="342"/>
      <c r="ANC300" s="342"/>
      <c r="AND300" s="342"/>
      <c r="ANE300" s="342"/>
      <c r="ANF300" s="342"/>
      <c r="ANG300" s="342"/>
      <c r="ANH300" s="342"/>
      <c r="ANI300" s="342"/>
      <c r="ANJ300" s="342"/>
      <c r="ANK300" s="342"/>
      <c r="ANL300" s="342"/>
      <c r="ANM300" s="342"/>
      <c r="ANN300" s="342"/>
      <c r="ANO300" s="342"/>
      <c r="ANP300" s="342"/>
      <c r="ANQ300" s="342"/>
      <c r="ANR300" s="342"/>
      <c r="ANS300" s="342"/>
      <c r="ANT300" s="342"/>
      <c r="ANU300" s="342"/>
      <c r="ANV300" s="342"/>
      <c r="ANW300" s="342"/>
      <c r="ANX300" s="342"/>
      <c r="ANY300" s="342"/>
      <c r="ANZ300" s="342"/>
      <c r="AOA300" s="342"/>
      <c r="AOB300" s="342"/>
      <c r="AOC300" s="342"/>
      <c r="AOD300" s="342"/>
      <c r="AOE300" s="342"/>
      <c r="AOF300" s="342"/>
      <c r="AOG300" s="342"/>
      <c r="AOH300" s="342"/>
      <c r="AOI300" s="342"/>
      <c r="AOJ300" s="342"/>
      <c r="AOK300" s="342"/>
      <c r="AOL300" s="342"/>
      <c r="AOM300" s="342"/>
      <c r="AON300" s="342"/>
      <c r="AOO300" s="342"/>
      <c r="AOP300" s="342"/>
      <c r="AOQ300" s="342"/>
      <c r="AOR300" s="342"/>
      <c r="AOS300" s="342"/>
      <c r="AOT300" s="342"/>
      <c r="AOU300" s="342"/>
      <c r="AOV300" s="342"/>
      <c r="AOW300" s="342"/>
      <c r="AOX300" s="342"/>
      <c r="AOY300" s="342"/>
      <c r="AOZ300" s="342"/>
      <c r="APA300" s="342"/>
      <c r="APB300" s="342"/>
      <c r="APC300" s="342"/>
      <c r="APD300" s="342"/>
      <c r="APE300" s="342"/>
      <c r="APF300" s="342"/>
      <c r="APG300" s="342"/>
      <c r="APH300" s="342"/>
      <c r="API300" s="342"/>
      <c r="APJ300" s="342"/>
      <c r="APK300" s="342"/>
      <c r="APL300" s="342"/>
      <c r="APM300" s="342"/>
      <c r="APN300" s="342"/>
      <c r="APO300" s="342"/>
      <c r="APP300" s="342"/>
      <c r="APQ300" s="342"/>
      <c r="APR300" s="342"/>
      <c r="APS300" s="342"/>
      <c r="APT300" s="342"/>
      <c r="APU300" s="342"/>
      <c r="APV300" s="342"/>
      <c r="APW300" s="342"/>
      <c r="APX300" s="342"/>
      <c r="APY300" s="342"/>
      <c r="APZ300" s="342"/>
      <c r="AQA300" s="342"/>
      <c r="AQB300" s="342"/>
      <c r="AQC300" s="342"/>
      <c r="AQD300" s="342"/>
      <c r="AQE300" s="342"/>
      <c r="AQF300" s="342"/>
      <c r="AQG300" s="342"/>
      <c r="AQH300" s="342"/>
      <c r="AQI300" s="342"/>
      <c r="AQJ300" s="342"/>
      <c r="AQK300" s="342"/>
      <c r="AQL300" s="342"/>
      <c r="AQM300" s="342"/>
      <c r="AQN300" s="342"/>
      <c r="AQO300" s="342"/>
      <c r="AQP300" s="342"/>
      <c r="AQQ300" s="342"/>
      <c r="AQR300" s="342"/>
      <c r="AQS300" s="342"/>
      <c r="AQT300" s="342"/>
      <c r="AQU300" s="342"/>
      <c r="AQV300" s="342"/>
      <c r="AQW300" s="342"/>
      <c r="AQX300" s="342"/>
      <c r="AQY300" s="342"/>
      <c r="AQZ300" s="342"/>
      <c r="ARA300" s="342"/>
      <c r="ARB300" s="342"/>
      <c r="ARC300" s="342"/>
      <c r="ARD300" s="342"/>
      <c r="ARE300" s="342"/>
      <c r="ARF300" s="342"/>
      <c r="ARG300" s="342"/>
      <c r="ARH300" s="342"/>
      <c r="ARI300" s="342"/>
      <c r="ARJ300" s="342"/>
      <c r="ARK300" s="342"/>
      <c r="ARL300" s="342"/>
      <c r="ARM300" s="342"/>
      <c r="ARN300" s="342"/>
      <c r="ARO300" s="342"/>
      <c r="ARP300" s="342"/>
      <c r="ARQ300" s="342"/>
      <c r="ARR300" s="342"/>
      <c r="ARS300" s="342"/>
      <c r="ART300" s="342"/>
      <c r="ARU300" s="342"/>
      <c r="ARV300" s="342"/>
      <c r="ARW300" s="342"/>
      <c r="ARX300" s="342"/>
      <c r="ARY300" s="342"/>
      <c r="ARZ300" s="342"/>
      <c r="ASA300" s="342"/>
      <c r="ASB300" s="342"/>
      <c r="ASC300" s="342"/>
      <c r="ASD300" s="342"/>
      <c r="ASE300" s="342"/>
      <c r="ASF300" s="342"/>
      <c r="ASG300" s="342"/>
      <c r="ASH300" s="342"/>
      <c r="ASI300" s="342"/>
      <c r="ASJ300" s="342"/>
      <c r="ASK300" s="342"/>
      <c r="ASL300" s="342"/>
      <c r="ASM300" s="342"/>
      <c r="ASN300" s="342"/>
      <c r="ASO300" s="342"/>
      <c r="ASP300" s="342"/>
      <c r="ASQ300" s="342"/>
      <c r="ASR300" s="342"/>
      <c r="ASS300" s="342"/>
      <c r="AST300" s="342"/>
      <c r="ASU300" s="342"/>
      <c r="ASV300" s="342"/>
      <c r="ASW300" s="342"/>
      <c r="ASX300" s="342"/>
      <c r="ASY300" s="342"/>
      <c r="ASZ300" s="342"/>
      <c r="ATA300" s="342"/>
      <c r="ATB300" s="342"/>
      <c r="ATC300" s="342"/>
      <c r="ATD300" s="342"/>
      <c r="ATE300" s="342"/>
      <c r="ATF300" s="342"/>
      <c r="ATG300" s="342"/>
      <c r="ATH300" s="342"/>
      <c r="ATI300" s="342"/>
      <c r="ATJ300" s="342"/>
      <c r="ATK300" s="342"/>
      <c r="ATL300" s="342"/>
      <c r="ATM300" s="342"/>
      <c r="ATN300" s="342"/>
      <c r="ATO300" s="342"/>
      <c r="ATP300" s="342"/>
      <c r="ATQ300" s="342"/>
      <c r="ATR300" s="342"/>
      <c r="ATS300" s="342"/>
      <c r="ATT300" s="342"/>
      <c r="ATU300" s="342"/>
      <c r="ATV300" s="342"/>
      <c r="ATW300" s="342"/>
      <c r="ATX300" s="342"/>
      <c r="ATY300" s="342"/>
      <c r="ATZ300" s="342"/>
      <c r="AUA300" s="342"/>
      <c r="AUB300" s="342"/>
      <c r="AUC300" s="342"/>
      <c r="AUD300" s="342"/>
      <c r="AUE300" s="342"/>
      <c r="AUF300" s="342"/>
      <c r="AUG300" s="342"/>
      <c r="AUH300" s="342"/>
      <c r="AUI300" s="342"/>
      <c r="AUJ300" s="342"/>
      <c r="AUK300" s="342"/>
      <c r="AUL300" s="342"/>
      <c r="AUM300" s="342"/>
      <c r="AUN300" s="342"/>
      <c r="AUO300" s="342"/>
      <c r="AUP300" s="342"/>
      <c r="AUQ300" s="342"/>
      <c r="AUR300" s="342"/>
      <c r="AUS300" s="342"/>
      <c r="AUT300" s="342"/>
      <c r="AUU300" s="342"/>
      <c r="AUV300" s="342"/>
      <c r="AUW300" s="342"/>
      <c r="AUX300" s="342"/>
      <c r="AUY300" s="342"/>
      <c r="AUZ300" s="342"/>
      <c r="AVA300" s="342"/>
      <c r="AVB300" s="342"/>
      <c r="AVC300" s="342"/>
      <c r="AVD300" s="342"/>
      <c r="AVE300" s="342"/>
      <c r="AVF300" s="342"/>
      <c r="AVG300" s="342"/>
      <c r="AVH300" s="342"/>
      <c r="AVI300" s="342"/>
      <c r="AVJ300" s="342"/>
      <c r="AVK300" s="342"/>
      <c r="AVL300" s="342"/>
      <c r="AVM300" s="342"/>
      <c r="AVN300" s="342"/>
      <c r="AVO300" s="342"/>
      <c r="AVP300" s="342"/>
      <c r="AVQ300" s="342"/>
      <c r="AVR300" s="342"/>
      <c r="AVS300" s="342"/>
      <c r="AVT300" s="342"/>
      <c r="AVU300" s="342"/>
      <c r="AVV300" s="342"/>
      <c r="AVW300" s="342"/>
      <c r="AVX300" s="342"/>
      <c r="AVY300" s="342"/>
      <c r="AVZ300" s="342"/>
      <c r="AWA300" s="342"/>
      <c r="AWB300" s="342"/>
      <c r="AWC300" s="342"/>
      <c r="AWD300" s="342"/>
      <c r="AWE300" s="342"/>
      <c r="AWF300" s="342"/>
      <c r="AWG300" s="342"/>
      <c r="AWH300" s="342"/>
      <c r="AWI300" s="342"/>
      <c r="AWJ300" s="342"/>
      <c r="AWK300" s="342"/>
      <c r="AWL300" s="342"/>
      <c r="AWM300" s="342"/>
      <c r="AWN300" s="342"/>
      <c r="AWO300" s="342"/>
      <c r="AWP300" s="342"/>
      <c r="AWQ300" s="342"/>
      <c r="AWR300" s="342"/>
      <c r="AWS300" s="342"/>
      <c r="AWT300" s="342"/>
      <c r="AWU300" s="342"/>
      <c r="AWV300" s="342"/>
      <c r="AWW300" s="342"/>
      <c r="AWX300" s="342"/>
      <c r="AWY300" s="342"/>
      <c r="AWZ300" s="342"/>
      <c r="AXA300" s="342"/>
      <c r="AXB300" s="342"/>
      <c r="AXC300" s="342"/>
      <c r="AXD300" s="342"/>
      <c r="AXE300" s="342"/>
      <c r="AXF300" s="342"/>
      <c r="AXG300" s="342"/>
      <c r="AXH300" s="342"/>
      <c r="AXI300" s="342"/>
      <c r="AXJ300" s="342"/>
      <c r="AXK300" s="342"/>
      <c r="AXL300" s="342"/>
      <c r="AXM300" s="342"/>
      <c r="AXN300" s="342"/>
      <c r="AXO300" s="342"/>
      <c r="AXP300" s="342"/>
      <c r="AXQ300" s="342"/>
      <c r="AXR300" s="342"/>
      <c r="AXS300" s="342"/>
      <c r="AXT300" s="342"/>
      <c r="AXU300" s="342"/>
      <c r="AXV300" s="342"/>
      <c r="AXW300" s="342"/>
      <c r="AXX300" s="342"/>
      <c r="AXY300" s="342"/>
      <c r="AXZ300" s="342"/>
      <c r="AYA300" s="342"/>
      <c r="AYB300" s="342"/>
      <c r="AYC300" s="342"/>
      <c r="AYD300" s="342"/>
      <c r="AYE300" s="342"/>
      <c r="AYF300" s="342"/>
      <c r="AYG300" s="342"/>
      <c r="AYH300" s="342"/>
      <c r="AYI300" s="342"/>
      <c r="AYJ300" s="342"/>
      <c r="AYK300" s="342"/>
      <c r="AYL300" s="342"/>
      <c r="AYM300" s="342"/>
      <c r="AYN300" s="342"/>
      <c r="AYO300" s="342"/>
      <c r="AYP300" s="342"/>
      <c r="AYQ300" s="342"/>
      <c r="AYR300" s="342"/>
      <c r="AYS300" s="342"/>
      <c r="AYT300" s="342"/>
      <c r="AYU300" s="342"/>
      <c r="AYV300" s="342"/>
      <c r="AYW300" s="342"/>
      <c r="AYX300" s="342"/>
      <c r="AYY300" s="342"/>
      <c r="AYZ300" s="342"/>
      <c r="AZA300" s="342"/>
      <c r="AZB300" s="342"/>
      <c r="AZC300" s="342"/>
      <c r="AZD300" s="342"/>
      <c r="AZE300" s="342"/>
      <c r="AZF300" s="342"/>
      <c r="AZG300" s="342"/>
      <c r="AZH300" s="342"/>
      <c r="AZI300" s="342"/>
      <c r="AZJ300" s="342"/>
      <c r="AZK300" s="342"/>
      <c r="AZL300" s="342"/>
      <c r="AZM300" s="342"/>
      <c r="AZN300" s="342"/>
      <c r="AZO300" s="342"/>
      <c r="AZP300" s="342"/>
      <c r="AZQ300" s="342"/>
      <c r="AZR300" s="342"/>
      <c r="AZS300" s="342"/>
      <c r="AZT300" s="342"/>
      <c r="AZU300" s="342"/>
      <c r="AZV300" s="342"/>
      <c r="AZW300" s="342"/>
      <c r="AZX300" s="342"/>
      <c r="AZY300" s="342"/>
      <c r="AZZ300" s="342"/>
      <c r="BAA300" s="342"/>
      <c r="BAB300" s="342"/>
      <c r="BAC300" s="342"/>
      <c r="BAD300" s="342"/>
      <c r="BAE300" s="342"/>
      <c r="BAF300" s="342"/>
      <c r="BAG300" s="342"/>
      <c r="BAH300" s="342"/>
      <c r="BAI300" s="342"/>
      <c r="BAJ300" s="342"/>
      <c r="BAK300" s="342"/>
      <c r="BAL300" s="342"/>
      <c r="BAM300" s="342"/>
      <c r="BAN300" s="342"/>
      <c r="BAO300" s="342"/>
      <c r="BAP300" s="342"/>
      <c r="BAQ300" s="342"/>
      <c r="BAR300" s="342"/>
      <c r="BAS300" s="342"/>
      <c r="BAT300" s="342"/>
      <c r="BAU300" s="342"/>
      <c r="BAV300" s="342"/>
      <c r="BAW300" s="342"/>
      <c r="BAX300" s="342"/>
      <c r="BAY300" s="342"/>
      <c r="BAZ300" s="342"/>
      <c r="BBA300" s="342"/>
      <c r="BBB300" s="342"/>
      <c r="BBC300" s="342"/>
      <c r="BBD300" s="342"/>
      <c r="BBE300" s="342"/>
      <c r="BBF300" s="342"/>
      <c r="BBG300" s="342"/>
      <c r="BBH300" s="342"/>
      <c r="BBI300" s="342"/>
      <c r="BBJ300" s="342"/>
      <c r="BBK300" s="342"/>
      <c r="BBL300" s="342"/>
      <c r="BBM300" s="342"/>
      <c r="BBN300" s="342"/>
      <c r="BBO300" s="342"/>
      <c r="BBP300" s="342"/>
      <c r="BBQ300" s="342"/>
      <c r="BBR300" s="342"/>
      <c r="BBS300" s="342"/>
      <c r="BBT300" s="342"/>
      <c r="BBU300" s="342"/>
      <c r="BBV300" s="342"/>
      <c r="BBW300" s="342"/>
      <c r="BBX300" s="342"/>
      <c r="BBY300" s="342"/>
      <c r="BBZ300" s="342"/>
      <c r="BCA300" s="342"/>
      <c r="BCB300" s="342"/>
      <c r="BCC300" s="342"/>
      <c r="BCD300" s="342"/>
      <c r="BCE300" s="342"/>
      <c r="BCF300" s="342"/>
      <c r="BCG300" s="342"/>
      <c r="BCH300" s="342"/>
      <c r="BCI300" s="342"/>
      <c r="BCJ300" s="342"/>
      <c r="BCK300" s="342"/>
      <c r="BCL300" s="342"/>
      <c r="BCM300" s="342"/>
      <c r="BCN300" s="342"/>
      <c r="BCO300" s="342"/>
      <c r="BCP300" s="342"/>
      <c r="BCQ300" s="342"/>
      <c r="BCR300" s="342"/>
      <c r="BCS300" s="342"/>
      <c r="BCT300" s="342"/>
      <c r="BCU300" s="342"/>
      <c r="BCV300" s="342"/>
      <c r="BCW300" s="342"/>
      <c r="BCX300" s="342"/>
      <c r="BCY300" s="342"/>
      <c r="BCZ300" s="342"/>
      <c r="BDA300" s="342"/>
      <c r="BDB300" s="342"/>
      <c r="BDC300" s="342"/>
      <c r="BDD300" s="342"/>
      <c r="BDE300" s="342"/>
      <c r="BDF300" s="342"/>
      <c r="BDG300" s="342"/>
      <c r="BDH300" s="342"/>
      <c r="BDI300" s="342"/>
      <c r="BDJ300" s="342"/>
      <c r="BDK300" s="342"/>
      <c r="BDL300" s="342"/>
      <c r="BDM300" s="342"/>
      <c r="BDN300" s="342"/>
      <c r="BDO300" s="342"/>
      <c r="BDP300" s="342"/>
      <c r="BDQ300" s="342"/>
      <c r="BDR300" s="342"/>
      <c r="BDS300" s="342"/>
      <c r="BDT300" s="342"/>
      <c r="BDU300" s="342"/>
      <c r="BDV300" s="342"/>
      <c r="BDW300" s="342"/>
      <c r="BDX300" s="342"/>
      <c r="BDY300" s="342"/>
      <c r="BDZ300" s="342"/>
      <c r="BEA300" s="342"/>
      <c r="BEB300" s="342"/>
      <c r="BEC300" s="342"/>
      <c r="BED300" s="342"/>
      <c r="BEE300" s="342"/>
      <c r="BEF300" s="342"/>
      <c r="BEG300" s="342"/>
      <c r="BEH300" s="342"/>
      <c r="BEI300" s="342"/>
      <c r="BEJ300" s="342"/>
      <c r="BEK300" s="342"/>
      <c r="BEL300" s="342"/>
      <c r="BEM300" s="342"/>
      <c r="BEN300" s="342"/>
      <c r="BEO300" s="342"/>
      <c r="BEP300" s="342"/>
      <c r="BEQ300" s="342"/>
      <c r="BER300" s="342"/>
      <c r="BES300" s="342"/>
      <c r="BET300" s="342"/>
      <c r="BEU300" s="342"/>
      <c r="BEV300" s="342"/>
      <c r="BEW300" s="342"/>
      <c r="BEX300" s="342"/>
      <c r="BEY300" s="342"/>
      <c r="BEZ300" s="342"/>
      <c r="BFA300" s="342"/>
      <c r="BFB300" s="342"/>
      <c r="BFC300" s="342"/>
      <c r="BFD300" s="342"/>
      <c r="BFE300" s="342"/>
      <c r="BFF300" s="342"/>
      <c r="BFG300" s="342"/>
      <c r="BFH300" s="342"/>
      <c r="BFI300" s="342"/>
      <c r="BFJ300" s="342"/>
      <c r="BFK300" s="342"/>
      <c r="BFL300" s="342"/>
      <c r="BFM300" s="342"/>
      <c r="BFN300" s="342"/>
      <c r="BFO300" s="342"/>
      <c r="BFP300" s="342"/>
      <c r="BFQ300" s="342"/>
      <c r="BFR300" s="342"/>
      <c r="BFS300" s="342"/>
      <c r="BFT300" s="342"/>
      <c r="BFU300" s="342"/>
      <c r="BFV300" s="342"/>
      <c r="BFW300" s="342"/>
      <c r="BFX300" s="342"/>
      <c r="BFY300" s="342"/>
      <c r="BFZ300" s="342"/>
      <c r="BGA300" s="342"/>
      <c r="BGB300" s="342"/>
      <c r="BGC300" s="342"/>
      <c r="BGD300" s="342"/>
      <c r="BGE300" s="342"/>
      <c r="BGF300" s="342"/>
      <c r="BGG300" s="342"/>
      <c r="BGH300" s="342"/>
      <c r="BGI300" s="342"/>
      <c r="BGJ300" s="342"/>
      <c r="BGK300" s="342"/>
      <c r="BGL300" s="342"/>
      <c r="BGM300" s="342"/>
      <c r="BGN300" s="342"/>
      <c r="BGO300" s="342"/>
      <c r="BGP300" s="342"/>
      <c r="BGQ300" s="342"/>
      <c r="BGR300" s="342"/>
      <c r="BGS300" s="342"/>
      <c r="BGT300" s="342"/>
      <c r="BGU300" s="342"/>
      <c r="BGV300" s="342"/>
      <c r="BGW300" s="342"/>
      <c r="BGX300" s="342"/>
      <c r="BGY300" s="342"/>
      <c r="BGZ300" s="342"/>
      <c r="BHA300" s="342"/>
      <c r="BHB300" s="342"/>
      <c r="BHC300" s="342"/>
      <c r="BHD300" s="342"/>
      <c r="BHE300" s="342"/>
      <c r="BHF300" s="342"/>
      <c r="BHG300" s="342"/>
      <c r="BHH300" s="342"/>
      <c r="BHI300" s="342"/>
      <c r="BHJ300" s="342"/>
      <c r="BHK300" s="342"/>
      <c r="BHL300" s="342"/>
      <c r="BHM300" s="342"/>
      <c r="BHN300" s="342"/>
      <c r="BHO300" s="342"/>
      <c r="BHP300" s="342"/>
      <c r="BHQ300" s="342"/>
      <c r="BHR300" s="342"/>
      <c r="BHS300" s="342"/>
      <c r="BHT300" s="342"/>
      <c r="BHU300" s="342"/>
      <c r="BHV300" s="342"/>
      <c r="BHW300" s="342"/>
      <c r="BHX300" s="342"/>
      <c r="BHY300" s="342"/>
      <c r="BHZ300" s="342"/>
      <c r="BIA300" s="342"/>
      <c r="BIB300" s="342"/>
      <c r="BIC300" s="342"/>
      <c r="BID300" s="342"/>
      <c r="BIE300" s="342"/>
      <c r="BIF300" s="342"/>
      <c r="BIG300" s="342"/>
      <c r="BIH300" s="342"/>
      <c r="BII300" s="342"/>
      <c r="BIJ300" s="342"/>
      <c r="BIK300" s="342"/>
      <c r="BIL300" s="342"/>
      <c r="BIM300" s="342"/>
      <c r="BIN300" s="342"/>
      <c r="BIO300" s="342"/>
      <c r="BIP300" s="342"/>
      <c r="BIQ300" s="342"/>
      <c r="BIR300" s="342"/>
      <c r="BIS300" s="342"/>
      <c r="BIT300" s="342"/>
      <c r="BIU300" s="342"/>
      <c r="BIV300" s="342"/>
      <c r="BIW300" s="342"/>
      <c r="BIX300" s="342"/>
      <c r="BIY300" s="342"/>
      <c r="BIZ300" s="342"/>
      <c r="BJA300" s="342"/>
      <c r="BJB300" s="342"/>
      <c r="BJC300" s="342"/>
      <c r="BJD300" s="342"/>
      <c r="BJE300" s="342"/>
      <c r="BJF300" s="342"/>
      <c r="BJG300" s="342"/>
      <c r="BJH300" s="342"/>
      <c r="BJI300" s="342"/>
      <c r="BJJ300" s="342"/>
      <c r="BJK300" s="342"/>
      <c r="BJL300" s="342"/>
      <c r="BJM300" s="342"/>
      <c r="BJN300" s="342"/>
      <c r="BJO300" s="342"/>
      <c r="BJP300" s="342"/>
      <c r="BJQ300" s="342"/>
      <c r="BJR300" s="342"/>
      <c r="BJS300" s="342"/>
      <c r="BJT300" s="342"/>
      <c r="BJU300" s="342"/>
      <c r="BJV300" s="342"/>
      <c r="BJW300" s="342"/>
      <c r="BJX300" s="342"/>
      <c r="BJY300" s="342"/>
      <c r="BJZ300" s="342"/>
      <c r="BKA300" s="342"/>
      <c r="BKB300" s="342"/>
      <c r="BKC300" s="342"/>
      <c r="BKD300" s="342"/>
      <c r="BKE300" s="342"/>
      <c r="BKF300" s="342"/>
      <c r="BKG300" s="342"/>
      <c r="BKH300" s="342"/>
      <c r="BKI300" s="342"/>
      <c r="BKJ300" s="342"/>
      <c r="BKK300" s="342"/>
      <c r="BKL300" s="342"/>
      <c r="BKM300" s="342"/>
      <c r="BKN300" s="342"/>
      <c r="BKO300" s="342"/>
      <c r="BKP300" s="342"/>
      <c r="BKQ300" s="342"/>
      <c r="BKR300" s="342"/>
      <c r="BKS300" s="342"/>
      <c r="BKT300" s="342"/>
      <c r="BKU300" s="342"/>
      <c r="BKV300" s="342"/>
      <c r="BKW300" s="342"/>
      <c r="BKX300" s="342"/>
      <c r="BKY300" s="342"/>
      <c r="BKZ300" s="342"/>
      <c r="BLA300" s="342"/>
      <c r="BLB300" s="342"/>
      <c r="BLC300" s="342"/>
      <c r="BLD300" s="342"/>
      <c r="BLE300" s="342"/>
      <c r="BLF300" s="342"/>
      <c r="BLG300" s="342"/>
      <c r="BLH300" s="342"/>
      <c r="BLI300" s="342"/>
      <c r="BLJ300" s="342"/>
      <c r="BLK300" s="342"/>
      <c r="BLL300" s="342"/>
      <c r="BLM300" s="342"/>
      <c r="BLN300" s="342"/>
      <c r="BLO300" s="342"/>
      <c r="BLP300" s="342"/>
      <c r="BLQ300" s="342"/>
      <c r="BLR300" s="342"/>
      <c r="BLS300" s="342"/>
      <c r="BLT300" s="342"/>
      <c r="BLU300" s="342"/>
      <c r="BLV300" s="342"/>
      <c r="BLW300" s="342"/>
      <c r="BLX300" s="342"/>
      <c r="BLY300" s="342"/>
      <c r="BLZ300" s="342"/>
      <c r="BMA300" s="342"/>
      <c r="BMB300" s="342"/>
      <c r="BMC300" s="342"/>
      <c r="BMD300" s="342"/>
      <c r="BME300" s="342"/>
      <c r="BMF300" s="342"/>
      <c r="BMG300" s="342"/>
      <c r="BMH300" s="342"/>
      <c r="BMI300" s="342"/>
      <c r="BMJ300" s="342"/>
      <c r="BMK300" s="342"/>
      <c r="BML300" s="342"/>
      <c r="BMM300" s="342"/>
      <c r="BMN300" s="342"/>
      <c r="BMO300" s="342"/>
      <c r="BMP300" s="342"/>
      <c r="BMQ300" s="342"/>
      <c r="BMR300" s="342"/>
      <c r="BMS300" s="342"/>
      <c r="BMT300" s="342"/>
      <c r="BMU300" s="342"/>
      <c r="BMV300" s="342"/>
      <c r="BMW300" s="342"/>
      <c r="BMX300" s="342"/>
      <c r="BMY300" s="342"/>
      <c r="BMZ300" s="342"/>
      <c r="BNA300" s="342"/>
      <c r="BNB300" s="342"/>
      <c r="BNC300" s="342"/>
      <c r="BND300" s="342"/>
      <c r="BNE300" s="342"/>
      <c r="BNF300" s="342"/>
      <c r="BNG300" s="342"/>
      <c r="BNH300" s="342"/>
      <c r="BNI300" s="342"/>
      <c r="BNJ300" s="342"/>
      <c r="BNK300" s="342"/>
      <c r="BNL300" s="342"/>
      <c r="BNM300" s="342"/>
      <c r="BNN300" s="342"/>
      <c r="BNO300" s="342"/>
      <c r="BNP300" s="342"/>
      <c r="BNQ300" s="342"/>
      <c r="BNR300" s="342"/>
      <c r="BNS300" s="342"/>
      <c r="BNT300" s="342"/>
      <c r="BNU300" s="342"/>
      <c r="BNV300" s="342"/>
      <c r="BNW300" s="342"/>
      <c r="BNX300" s="342"/>
      <c r="BNY300" s="342"/>
      <c r="BNZ300" s="342"/>
      <c r="BOA300" s="342"/>
      <c r="BOB300" s="342"/>
      <c r="BOC300" s="342"/>
      <c r="BOD300" s="342"/>
      <c r="BOE300" s="342"/>
      <c r="BOF300" s="342"/>
      <c r="BOG300" s="342"/>
      <c r="BOH300" s="342"/>
      <c r="BOI300" s="342"/>
      <c r="BOJ300" s="342"/>
      <c r="BOK300" s="342"/>
      <c r="BOL300" s="342"/>
      <c r="BOM300" s="342"/>
      <c r="BON300" s="342"/>
      <c r="BOO300" s="342"/>
      <c r="BOP300" s="342"/>
      <c r="BOQ300" s="342"/>
      <c r="BOR300" s="342"/>
      <c r="BOS300" s="342"/>
      <c r="BOT300" s="342"/>
      <c r="BOU300" s="342"/>
      <c r="BOV300" s="342"/>
      <c r="BOW300" s="342"/>
      <c r="BOX300" s="342"/>
      <c r="BOY300" s="342"/>
      <c r="BOZ300" s="342"/>
      <c r="BPA300" s="342"/>
      <c r="BPB300" s="342"/>
      <c r="BPC300" s="342"/>
      <c r="BPD300" s="342"/>
      <c r="BPE300" s="342"/>
      <c r="BPF300" s="342"/>
      <c r="BPG300" s="342"/>
      <c r="BPH300" s="342"/>
      <c r="BPI300" s="342"/>
      <c r="BPJ300" s="342"/>
      <c r="BPK300" s="342"/>
      <c r="BPL300" s="342"/>
      <c r="BPM300" s="342"/>
      <c r="BPN300" s="342"/>
      <c r="BPO300" s="342"/>
      <c r="BPP300" s="342"/>
      <c r="BPQ300" s="342"/>
      <c r="BPR300" s="342"/>
      <c r="BPS300" s="342"/>
      <c r="BPT300" s="342"/>
      <c r="BPU300" s="342"/>
      <c r="BPV300" s="342"/>
      <c r="BPW300" s="342"/>
      <c r="BPX300" s="342"/>
      <c r="BPY300" s="342"/>
      <c r="BPZ300" s="342"/>
      <c r="BQA300" s="342"/>
      <c r="BQB300" s="342"/>
      <c r="BQC300" s="342"/>
      <c r="BQD300" s="342"/>
      <c r="BQE300" s="342"/>
      <c r="BQF300" s="342"/>
      <c r="BQG300" s="342"/>
      <c r="BQH300" s="342"/>
      <c r="BQI300" s="342"/>
      <c r="BQJ300" s="342"/>
      <c r="BQK300" s="342"/>
      <c r="BQL300" s="342"/>
      <c r="BQM300" s="342"/>
      <c r="BQN300" s="342"/>
      <c r="BQO300" s="342"/>
      <c r="BQP300" s="342"/>
      <c r="BQQ300" s="342"/>
      <c r="BQR300" s="342"/>
      <c r="BQS300" s="342"/>
      <c r="BQT300" s="342"/>
      <c r="BQU300" s="342"/>
      <c r="BQV300" s="342"/>
      <c r="BQW300" s="342"/>
      <c r="BQX300" s="342"/>
      <c r="BQY300" s="342"/>
      <c r="BQZ300" s="342"/>
      <c r="BRA300" s="342"/>
      <c r="BRB300" s="342"/>
      <c r="BRC300" s="342"/>
      <c r="BRD300" s="342"/>
      <c r="BRE300" s="342"/>
      <c r="BRF300" s="342"/>
      <c r="BRG300" s="342"/>
      <c r="BRH300" s="342"/>
      <c r="BRI300" s="342"/>
      <c r="BRJ300" s="342"/>
      <c r="BRK300" s="342"/>
      <c r="BRL300" s="342"/>
      <c r="BRM300" s="342"/>
      <c r="BRN300" s="342"/>
      <c r="BRO300" s="342"/>
      <c r="BRP300" s="342"/>
      <c r="BRQ300" s="342"/>
      <c r="BRR300" s="342"/>
      <c r="BRS300" s="342"/>
      <c r="BRT300" s="342"/>
      <c r="BRU300" s="342"/>
      <c r="BRV300" s="342"/>
      <c r="BRW300" s="342"/>
      <c r="BRX300" s="342"/>
      <c r="BRY300" s="342"/>
      <c r="BRZ300" s="342"/>
      <c r="BSA300" s="342"/>
      <c r="BSB300" s="342"/>
      <c r="BSC300" s="342"/>
      <c r="BSD300" s="342"/>
      <c r="BSE300" s="342"/>
      <c r="BSF300" s="342"/>
      <c r="BSG300" s="342"/>
      <c r="BSH300" s="342"/>
      <c r="BSI300" s="342"/>
      <c r="BSJ300" s="342"/>
      <c r="BSK300" s="342"/>
      <c r="BSL300" s="342"/>
      <c r="BSM300" s="342"/>
      <c r="BSN300" s="342"/>
      <c r="BSO300" s="342"/>
      <c r="BSP300" s="342"/>
      <c r="BSQ300" s="342"/>
      <c r="BSR300" s="342"/>
      <c r="BSS300" s="342"/>
      <c r="BST300" s="342"/>
      <c r="BSU300" s="342"/>
      <c r="BSV300" s="342"/>
      <c r="BSW300" s="342"/>
      <c r="BSX300" s="342"/>
      <c r="BSY300" s="342"/>
      <c r="BSZ300" s="342"/>
      <c r="BTA300" s="342"/>
      <c r="BTB300" s="342"/>
      <c r="BTC300" s="342"/>
      <c r="BTD300" s="342"/>
      <c r="BTE300" s="342"/>
      <c r="BTF300" s="342"/>
      <c r="BTG300" s="342"/>
      <c r="BTH300" s="342"/>
      <c r="BTI300" s="342"/>
      <c r="BTJ300" s="342"/>
      <c r="BTK300" s="342"/>
      <c r="BTL300" s="342"/>
      <c r="BTM300" s="342"/>
      <c r="BTN300" s="342"/>
      <c r="BTO300" s="342"/>
      <c r="BTP300" s="342"/>
      <c r="BTQ300" s="342"/>
      <c r="BTR300" s="342"/>
      <c r="BTS300" s="342"/>
      <c r="BTT300" s="342"/>
      <c r="BTU300" s="342"/>
      <c r="BTV300" s="342"/>
      <c r="BTW300" s="342"/>
      <c r="BTX300" s="342"/>
      <c r="BTY300" s="342"/>
      <c r="BTZ300" s="342"/>
      <c r="BUA300" s="342"/>
      <c r="BUB300" s="342"/>
      <c r="BUC300" s="342"/>
      <c r="BUD300" s="342"/>
      <c r="BUE300" s="342"/>
      <c r="BUF300" s="342"/>
      <c r="BUG300" s="342"/>
      <c r="BUH300" s="342"/>
      <c r="BUI300" s="342"/>
      <c r="BUJ300" s="342"/>
      <c r="BUK300" s="342"/>
      <c r="BUL300" s="342"/>
      <c r="BUM300" s="342"/>
      <c r="BUN300" s="342"/>
      <c r="BUO300" s="342"/>
      <c r="BUP300" s="342"/>
      <c r="BUQ300" s="342"/>
      <c r="BUR300" s="342"/>
      <c r="BUS300" s="342"/>
      <c r="BUT300" s="342"/>
      <c r="BUU300" s="342"/>
      <c r="BUV300" s="342"/>
      <c r="BUW300" s="342"/>
      <c r="BUX300" s="342"/>
      <c r="BUY300" s="342"/>
      <c r="BUZ300" s="342"/>
      <c r="BVA300" s="342"/>
      <c r="BVB300" s="342"/>
      <c r="BVC300" s="342"/>
      <c r="BVD300" s="342"/>
      <c r="BVE300" s="342"/>
      <c r="BVF300" s="342"/>
      <c r="BVG300" s="342"/>
      <c r="BVH300" s="342"/>
      <c r="BVI300" s="342"/>
      <c r="BVJ300" s="342"/>
      <c r="BVK300" s="342"/>
      <c r="BVL300" s="342"/>
      <c r="BVM300" s="342"/>
      <c r="BVN300" s="342"/>
      <c r="BVO300" s="342"/>
      <c r="BVP300" s="342"/>
      <c r="BVQ300" s="342"/>
      <c r="BVR300" s="342"/>
      <c r="BVS300" s="342"/>
      <c r="BVT300" s="342"/>
      <c r="BVU300" s="342"/>
      <c r="BVV300" s="342"/>
      <c r="BVW300" s="342"/>
      <c r="BVX300" s="342"/>
      <c r="BVY300" s="342"/>
      <c r="BVZ300" s="342"/>
      <c r="BWA300" s="342"/>
      <c r="BWB300" s="342"/>
      <c r="BWC300" s="342"/>
      <c r="BWD300" s="342"/>
      <c r="BWE300" s="342"/>
      <c r="BWF300" s="342"/>
      <c r="BWG300" s="342"/>
      <c r="BWH300" s="342"/>
      <c r="BWI300" s="342"/>
      <c r="BWJ300" s="342"/>
      <c r="BWK300" s="342"/>
      <c r="BWL300" s="342"/>
      <c r="BWM300" s="342"/>
      <c r="BWN300" s="342"/>
      <c r="BWO300" s="342"/>
      <c r="BWP300" s="342"/>
      <c r="BWQ300" s="342"/>
      <c r="BWR300" s="342"/>
      <c r="BWS300" s="342"/>
      <c r="BWT300" s="342"/>
      <c r="BWU300" s="342"/>
      <c r="BWV300" s="342"/>
      <c r="BWW300" s="342"/>
      <c r="BWX300" s="342"/>
      <c r="BWY300" s="342"/>
      <c r="BWZ300" s="342"/>
      <c r="BXA300" s="342"/>
      <c r="BXB300" s="342"/>
      <c r="BXC300" s="342"/>
      <c r="BXD300" s="342"/>
      <c r="BXE300" s="342"/>
      <c r="BXF300" s="342"/>
      <c r="BXG300" s="342"/>
      <c r="BXH300" s="342"/>
      <c r="BXI300" s="342"/>
      <c r="BXJ300" s="342"/>
      <c r="BXK300" s="342"/>
      <c r="BXL300" s="342"/>
      <c r="BXM300" s="342"/>
      <c r="BXN300" s="342"/>
      <c r="BXO300" s="342"/>
      <c r="BXP300" s="342"/>
      <c r="BXQ300" s="342"/>
      <c r="BXR300" s="342"/>
      <c r="BXS300" s="342"/>
      <c r="BXT300" s="342"/>
      <c r="BXU300" s="342"/>
      <c r="BXV300" s="342"/>
      <c r="BXW300" s="342"/>
      <c r="BXX300" s="342"/>
      <c r="BXY300" s="342"/>
      <c r="BXZ300" s="342"/>
      <c r="BYA300" s="342"/>
      <c r="BYB300" s="342"/>
      <c r="BYC300" s="342"/>
      <c r="BYD300" s="342"/>
      <c r="BYE300" s="342"/>
      <c r="BYF300" s="342"/>
      <c r="BYG300" s="342"/>
      <c r="BYH300" s="342"/>
      <c r="BYI300" s="342"/>
      <c r="BYJ300" s="342"/>
      <c r="BYK300" s="342"/>
      <c r="BYL300" s="342"/>
      <c r="BYM300" s="342"/>
      <c r="BYN300" s="342"/>
      <c r="BYO300" s="342"/>
      <c r="BYP300" s="342"/>
      <c r="BYQ300" s="342"/>
      <c r="BYR300" s="342"/>
      <c r="BYS300" s="342"/>
      <c r="BYT300" s="342"/>
      <c r="BYU300" s="342"/>
      <c r="BYV300" s="342"/>
      <c r="BYW300" s="342"/>
      <c r="BYX300" s="342"/>
      <c r="BYY300" s="342"/>
      <c r="BYZ300" s="342"/>
      <c r="BZA300" s="342"/>
      <c r="BZB300" s="342"/>
      <c r="BZC300" s="342"/>
      <c r="BZD300" s="342"/>
      <c r="BZE300" s="342"/>
      <c r="BZF300" s="342"/>
      <c r="BZG300" s="342"/>
      <c r="BZH300" s="342"/>
      <c r="BZI300" s="342"/>
      <c r="BZJ300" s="342"/>
      <c r="BZK300" s="342"/>
      <c r="BZL300" s="342"/>
      <c r="BZM300" s="342"/>
      <c r="BZN300" s="342"/>
      <c r="BZO300" s="342"/>
      <c r="BZP300" s="342"/>
      <c r="BZQ300" s="342"/>
      <c r="BZR300" s="342"/>
      <c r="BZS300" s="342"/>
      <c r="BZT300" s="342"/>
      <c r="BZU300" s="342"/>
      <c r="BZV300" s="342"/>
      <c r="BZW300" s="342"/>
      <c r="BZX300" s="342"/>
      <c r="BZY300" s="342"/>
      <c r="BZZ300" s="342"/>
      <c r="CAA300" s="342"/>
      <c r="CAB300" s="342"/>
      <c r="CAC300" s="342"/>
      <c r="CAD300" s="342"/>
      <c r="CAE300" s="342"/>
      <c r="CAF300" s="342"/>
      <c r="CAG300" s="342"/>
      <c r="CAH300" s="342"/>
      <c r="CAI300" s="342"/>
      <c r="CAJ300" s="342"/>
      <c r="CAK300" s="342"/>
      <c r="CAL300" s="342"/>
      <c r="CAM300" s="342"/>
      <c r="CAN300" s="342"/>
      <c r="CAO300" s="342"/>
      <c r="CAP300" s="342"/>
      <c r="CAQ300" s="342"/>
      <c r="CAR300" s="342"/>
      <c r="CAS300" s="342"/>
      <c r="CAT300" s="342"/>
      <c r="CAU300" s="342"/>
      <c r="CAV300" s="342"/>
      <c r="CAW300" s="342"/>
      <c r="CAX300" s="342"/>
      <c r="CAY300" s="342"/>
      <c r="CAZ300" s="342"/>
      <c r="CBA300" s="342"/>
      <c r="CBB300" s="342"/>
      <c r="CBC300" s="342"/>
      <c r="CBD300" s="342"/>
      <c r="CBE300" s="342"/>
      <c r="CBF300" s="342"/>
      <c r="CBG300" s="342"/>
      <c r="CBH300" s="342"/>
      <c r="CBI300" s="342"/>
      <c r="CBJ300" s="342"/>
      <c r="CBK300" s="342"/>
      <c r="CBL300" s="342"/>
      <c r="CBM300" s="342"/>
      <c r="CBN300" s="342"/>
      <c r="CBO300" s="342"/>
      <c r="CBP300" s="342"/>
      <c r="CBQ300" s="342"/>
      <c r="CBR300" s="342"/>
      <c r="CBS300" s="342"/>
      <c r="CBT300" s="342"/>
      <c r="CBU300" s="342"/>
      <c r="CBV300" s="342"/>
      <c r="CBW300" s="342"/>
      <c r="CBX300" s="342"/>
      <c r="CBY300" s="342"/>
      <c r="CBZ300" s="342"/>
      <c r="CCA300" s="342"/>
      <c r="CCB300" s="342"/>
      <c r="CCC300" s="342"/>
      <c r="CCD300" s="342"/>
      <c r="CCE300" s="342"/>
      <c r="CCF300" s="342"/>
      <c r="CCG300" s="342"/>
      <c r="CCH300" s="342"/>
      <c r="CCI300" s="342"/>
      <c r="CCJ300" s="342"/>
      <c r="CCK300" s="342"/>
      <c r="CCL300" s="342"/>
      <c r="CCM300" s="342"/>
      <c r="CCN300" s="342"/>
      <c r="CCO300" s="342"/>
      <c r="CCP300" s="342"/>
      <c r="CCQ300" s="342"/>
      <c r="CCR300" s="342"/>
      <c r="CCS300" s="342"/>
      <c r="CCT300" s="342"/>
      <c r="CCU300" s="342"/>
      <c r="CCV300" s="342"/>
      <c r="CCW300" s="342"/>
      <c r="CCX300" s="342"/>
      <c r="CCY300" s="342"/>
      <c r="CCZ300" s="342"/>
      <c r="CDA300" s="342"/>
      <c r="CDB300" s="342"/>
      <c r="CDC300" s="342"/>
      <c r="CDD300" s="342"/>
      <c r="CDE300" s="342"/>
      <c r="CDF300" s="342"/>
      <c r="CDG300" s="342"/>
      <c r="CDH300" s="342"/>
      <c r="CDI300" s="342"/>
      <c r="CDJ300" s="342"/>
      <c r="CDK300" s="342"/>
      <c r="CDL300" s="342"/>
      <c r="CDM300" s="342"/>
      <c r="CDN300" s="342"/>
      <c r="CDO300" s="342"/>
      <c r="CDP300" s="342"/>
      <c r="CDQ300" s="342"/>
      <c r="CDR300" s="342"/>
      <c r="CDS300" s="342"/>
      <c r="CDT300" s="342"/>
      <c r="CDU300" s="342"/>
      <c r="CDV300" s="342"/>
      <c r="CDW300" s="342"/>
      <c r="CDX300" s="342"/>
      <c r="CDY300" s="342"/>
      <c r="CDZ300" s="342"/>
      <c r="CEA300" s="342"/>
      <c r="CEB300" s="342"/>
      <c r="CEC300" s="342"/>
      <c r="CED300" s="342"/>
      <c r="CEE300" s="342"/>
      <c r="CEF300" s="342"/>
      <c r="CEG300" s="342"/>
      <c r="CEH300" s="342"/>
      <c r="CEI300" s="342"/>
      <c r="CEJ300" s="342"/>
      <c r="CEK300" s="342"/>
      <c r="CEL300" s="342"/>
      <c r="CEM300" s="342"/>
      <c r="CEN300" s="342"/>
      <c r="CEO300" s="342"/>
      <c r="CEP300" s="342"/>
      <c r="CEQ300" s="342"/>
      <c r="CER300" s="342"/>
      <c r="CES300" s="342"/>
      <c r="CET300" s="342"/>
      <c r="CEU300" s="342"/>
      <c r="CEV300" s="342"/>
      <c r="CEW300" s="342"/>
      <c r="CEX300" s="342"/>
      <c r="CEY300" s="342"/>
      <c r="CEZ300" s="342"/>
      <c r="CFA300" s="342"/>
      <c r="CFB300" s="342"/>
      <c r="CFC300" s="342"/>
      <c r="CFD300" s="342"/>
      <c r="CFE300" s="342"/>
      <c r="CFF300" s="342"/>
      <c r="CFG300" s="342"/>
      <c r="CFH300" s="342"/>
      <c r="CFI300" s="342"/>
      <c r="CFJ300" s="342"/>
      <c r="CFK300" s="342"/>
      <c r="CFL300" s="342"/>
      <c r="CFM300" s="342"/>
      <c r="CFN300" s="342"/>
      <c r="CFO300" s="342"/>
      <c r="CFP300" s="342"/>
      <c r="CFQ300" s="342"/>
      <c r="CFR300" s="342"/>
      <c r="CFS300" s="342"/>
      <c r="CFT300" s="342"/>
      <c r="CFU300" s="342"/>
      <c r="CFV300" s="342"/>
      <c r="CFW300" s="342"/>
      <c r="CFX300" s="342"/>
      <c r="CFY300" s="342"/>
      <c r="CFZ300" s="342"/>
      <c r="CGA300" s="342"/>
      <c r="CGB300" s="342"/>
      <c r="CGC300" s="342"/>
      <c r="CGD300" s="342"/>
      <c r="CGE300" s="342"/>
      <c r="CGF300" s="342"/>
      <c r="CGG300" s="342"/>
      <c r="CGH300" s="342"/>
      <c r="CGI300" s="342"/>
      <c r="CGJ300" s="342"/>
      <c r="CGK300" s="342"/>
      <c r="CGL300" s="342"/>
      <c r="CGM300" s="342"/>
      <c r="CGN300" s="342"/>
      <c r="CGO300" s="342"/>
      <c r="CGP300" s="342"/>
      <c r="CGQ300" s="342"/>
      <c r="CGR300" s="342"/>
      <c r="CGS300" s="342"/>
      <c r="CGT300" s="342"/>
      <c r="CGU300" s="342"/>
      <c r="CGV300" s="342"/>
      <c r="CGW300" s="342"/>
      <c r="CGX300" s="342"/>
      <c r="CGY300" s="342"/>
      <c r="CGZ300" s="342"/>
      <c r="CHA300" s="342"/>
      <c r="CHB300" s="342"/>
      <c r="CHC300" s="342"/>
      <c r="CHD300" s="342"/>
      <c r="CHE300" s="342"/>
      <c r="CHF300" s="342"/>
      <c r="CHG300" s="342"/>
      <c r="CHH300" s="342"/>
      <c r="CHI300" s="342"/>
      <c r="CHJ300" s="342"/>
      <c r="CHK300" s="342"/>
      <c r="CHL300" s="342"/>
      <c r="CHM300" s="342"/>
      <c r="CHN300" s="342"/>
      <c r="CHO300" s="342"/>
      <c r="CHP300" s="342"/>
      <c r="CHQ300" s="342"/>
      <c r="CHR300" s="342"/>
      <c r="CHS300" s="342"/>
      <c r="CHT300" s="342"/>
      <c r="CHU300" s="342"/>
      <c r="CHV300" s="342"/>
      <c r="CHW300" s="342"/>
      <c r="CHX300" s="342"/>
      <c r="CHY300" s="342"/>
      <c r="CHZ300" s="342"/>
      <c r="CIA300" s="342"/>
      <c r="CIB300" s="342"/>
      <c r="CIC300" s="342"/>
      <c r="CID300" s="342"/>
      <c r="CIE300" s="342"/>
      <c r="CIF300" s="342"/>
      <c r="CIG300" s="342"/>
      <c r="CIH300" s="342"/>
      <c r="CII300" s="342"/>
      <c r="CIJ300" s="342"/>
      <c r="CIK300" s="342"/>
      <c r="CIL300" s="342"/>
      <c r="CIM300" s="342"/>
      <c r="CIN300" s="342"/>
      <c r="CIO300" s="342"/>
      <c r="CIP300" s="342"/>
      <c r="CIQ300" s="342"/>
      <c r="CIR300" s="342"/>
      <c r="CIS300" s="342"/>
      <c r="CIT300" s="342"/>
      <c r="CIU300" s="342"/>
      <c r="CIV300" s="342"/>
      <c r="CIW300" s="342"/>
      <c r="CIX300" s="342"/>
      <c r="CIY300" s="342"/>
      <c r="CIZ300" s="342"/>
      <c r="CJA300" s="342"/>
      <c r="CJB300" s="342"/>
      <c r="CJC300" s="342"/>
      <c r="CJD300" s="342"/>
      <c r="CJE300" s="342"/>
      <c r="CJF300" s="342"/>
      <c r="CJG300" s="342"/>
      <c r="CJH300" s="342"/>
      <c r="CJI300" s="342"/>
      <c r="CJJ300" s="342"/>
      <c r="CJK300" s="342"/>
      <c r="CJL300" s="342"/>
      <c r="CJM300" s="342"/>
      <c r="CJN300" s="342"/>
      <c r="CJO300" s="342"/>
      <c r="CJP300" s="342"/>
      <c r="CJQ300" s="342"/>
      <c r="CJR300" s="342"/>
      <c r="CJS300" s="342"/>
      <c r="CJT300" s="342"/>
      <c r="CJU300" s="342"/>
      <c r="CJV300" s="342"/>
      <c r="CJW300" s="342"/>
      <c r="CJX300" s="342"/>
      <c r="CJY300" s="342"/>
      <c r="CJZ300" s="342"/>
      <c r="CKA300" s="342"/>
      <c r="CKB300" s="342"/>
      <c r="CKC300" s="342"/>
      <c r="CKD300" s="342"/>
      <c r="CKE300" s="342"/>
      <c r="CKF300" s="342"/>
      <c r="CKG300" s="342"/>
      <c r="CKH300" s="342"/>
      <c r="CKI300" s="342"/>
      <c r="CKJ300" s="342"/>
      <c r="CKK300" s="342"/>
      <c r="CKL300" s="342"/>
      <c r="CKM300" s="342"/>
      <c r="CKN300" s="342"/>
      <c r="CKO300" s="342"/>
      <c r="CKP300" s="342"/>
      <c r="CKQ300" s="342"/>
      <c r="CKR300" s="342"/>
      <c r="CKS300" s="342"/>
      <c r="CKT300" s="342"/>
      <c r="CKU300" s="342"/>
      <c r="CKV300" s="342"/>
      <c r="CKW300" s="342"/>
      <c r="CKX300" s="342"/>
      <c r="CKY300" s="342"/>
      <c r="CKZ300" s="342"/>
      <c r="CLA300" s="342"/>
      <c r="CLB300" s="342"/>
      <c r="CLC300" s="342"/>
      <c r="CLD300" s="342"/>
      <c r="CLE300" s="342"/>
      <c r="CLF300" s="342"/>
      <c r="CLG300" s="342"/>
      <c r="CLH300" s="342"/>
      <c r="CLI300" s="342"/>
      <c r="CLJ300" s="342"/>
      <c r="CLK300" s="342"/>
      <c r="CLL300" s="342"/>
      <c r="CLM300" s="342"/>
      <c r="CLN300" s="342"/>
      <c r="CLO300" s="342"/>
      <c r="CLP300" s="342"/>
      <c r="CLQ300" s="342"/>
      <c r="CLR300" s="342"/>
      <c r="CLS300" s="342"/>
      <c r="CLT300" s="342"/>
      <c r="CLU300" s="342"/>
      <c r="CLV300" s="342"/>
      <c r="CLW300" s="342"/>
      <c r="CLX300" s="342"/>
      <c r="CLY300" s="342"/>
      <c r="CLZ300" s="342"/>
      <c r="CMA300" s="342"/>
      <c r="CMB300" s="342"/>
      <c r="CMC300" s="342"/>
      <c r="CMD300" s="342"/>
      <c r="CME300" s="342"/>
      <c r="CMF300" s="342"/>
      <c r="CMG300" s="342"/>
      <c r="CMH300" s="342"/>
      <c r="CMI300" s="342"/>
      <c r="CMJ300" s="342"/>
      <c r="CMK300" s="342"/>
      <c r="CML300" s="342"/>
      <c r="CMM300" s="342"/>
      <c r="CMN300" s="342"/>
      <c r="CMO300" s="342"/>
      <c r="CMP300" s="342"/>
      <c r="CMQ300" s="342"/>
      <c r="CMR300" s="342"/>
      <c r="CMS300" s="342"/>
      <c r="CMT300" s="342"/>
      <c r="CMU300" s="342"/>
      <c r="CMV300" s="342"/>
      <c r="CMW300" s="342"/>
      <c r="CMX300" s="342"/>
      <c r="CMY300" s="342"/>
      <c r="CMZ300" s="342"/>
      <c r="CNA300" s="342"/>
      <c r="CNB300" s="342"/>
      <c r="CNC300" s="342"/>
      <c r="CND300" s="342"/>
      <c r="CNE300" s="342"/>
      <c r="CNF300" s="342"/>
      <c r="CNG300" s="342"/>
      <c r="CNH300" s="342"/>
      <c r="CNI300" s="342"/>
      <c r="CNJ300" s="342"/>
      <c r="CNK300" s="342"/>
      <c r="CNL300" s="342"/>
      <c r="CNM300" s="342"/>
      <c r="CNN300" s="342"/>
      <c r="CNO300" s="342"/>
      <c r="CNP300" s="342"/>
      <c r="CNQ300" s="342"/>
      <c r="CNR300" s="342"/>
      <c r="CNS300" s="342"/>
      <c r="CNT300" s="342"/>
      <c r="CNU300" s="342"/>
      <c r="CNV300" s="342"/>
      <c r="CNW300" s="342"/>
      <c r="CNX300" s="342"/>
      <c r="CNY300" s="342"/>
      <c r="CNZ300" s="342"/>
      <c r="COA300" s="342"/>
      <c r="COB300" s="342"/>
      <c r="COC300" s="342"/>
      <c r="COD300" s="342"/>
      <c r="COE300" s="342"/>
      <c r="COF300" s="342"/>
      <c r="COG300" s="342"/>
      <c r="COH300" s="342"/>
      <c r="COI300" s="342"/>
      <c r="COJ300" s="342"/>
      <c r="COK300" s="342"/>
      <c r="COL300" s="342"/>
      <c r="COM300" s="342"/>
      <c r="CON300" s="342"/>
      <c r="COO300" s="342"/>
      <c r="COP300" s="342"/>
      <c r="COQ300" s="342"/>
      <c r="COR300" s="342"/>
      <c r="COS300" s="342"/>
      <c r="COT300" s="342"/>
      <c r="COU300" s="342"/>
      <c r="COV300" s="342"/>
      <c r="COW300" s="342"/>
      <c r="COX300" s="342"/>
      <c r="COY300" s="342"/>
      <c r="COZ300" s="342"/>
      <c r="CPA300" s="342"/>
      <c r="CPB300" s="342"/>
      <c r="CPC300" s="342"/>
      <c r="CPD300" s="342"/>
      <c r="CPE300" s="342"/>
      <c r="CPF300" s="342"/>
      <c r="CPG300" s="342"/>
      <c r="CPH300" s="342"/>
      <c r="CPI300" s="342"/>
      <c r="CPJ300" s="342"/>
      <c r="CPK300" s="342"/>
      <c r="CPL300" s="342"/>
      <c r="CPM300" s="342"/>
      <c r="CPN300" s="342"/>
      <c r="CPO300" s="342"/>
      <c r="CPP300" s="342"/>
      <c r="CPQ300" s="342"/>
      <c r="CPR300" s="342"/>
      <c r="CPS300" s="342"/>
      <c r="CPT300" s="342"/>
      <c r="CPU300" s="342"/>
      <c r="CPV300" s="342"/>
      <c r="CPW300" s="342"/>
      <c r="CPX300" s="342"/>
      <c r="CPY300" s="342"/>
      <c r="CPZ300" s="342"/>
      <c r="CQA300" s="342"/>
      <c r="CQB300" s="342"/>
      <c r="CQC300" s="342"/>
      <c r="CQD300" s="342"/>
      <c r="CQE300" s="342"/>
      <c r="CQF300" s="342"/>
      <c r="CQG300" s="342"/>
      <c r="CQH300" s="342"/>
      <c r="CQI300" s="342"/>
      <c r="CQJ300" s="342"/>
      <c r="CQK300" s="342"/>
      <c r="CQL300" s="342"/>
      <c r="CQM300" s="342"/>
      <c r="CQN300" s="342"/>
      <c r="CQO300" s="342"/>
      <c r="CQP300" s="342"/>
      <c r="CQQ300" s="342"/>
      <c r="CQR300" s="342"/>
      <c r="CQS300" s="342"/>
      <c r="CQT300" s="342"/>
      <c r="CQU300" s="342"/>
      <c r="CQV300" s="342"/>
      <c r="CQW300" s="342"/>
      <c r="CQX300" s="342"/>
      <c r="CQY300" s="342"/>
      <c r="CQZ300" s="342"/>
      <c r="CRA300" s="342"/>
      <c r="CRB300" s="342"/>
      <c r="CRC300" s="342"/>
      <c r="CRD300" s="342"/>
      <c r="CRE300" s="342"/>
      <c r="CRF300" s="342"/>
      <c r="CRG300" s="342"/>
      <c r="CRH300" s="342"/>
      <c r="CRI300" s="342"/>
      <c r="CRJ300" s="342"/>
      <c r="CRK300" s="342"/>
      <c r="CRL300" s="342"/>
      <c r="CRM300" s="342"/>
      <c r="CRN300" s="342"/>
      <c r="CRO300" s="342"/>
      <c r="CRP300" s="342"/>
      <c r="CRQ300" s="342"/>
      <c r="CRR300" s="342"/>
      <c r="CRS300" s="342"/>
      <c r="CRT300" s="342"/>
      <c r="CRU300" s="342"/>
      <c r="CRV300" s="342"/>
      <c r="CRW300" s="342"/>
      <c r="CRX300" s="342"/>
      <c r="CRY300" s="342"/>
      <c r="CRZ300" s="342"/>
      <c r="CSA300" s="342"/>
      <c r="CSB300" s="342"/>
      <c r="CSC300" s="342"/>
      <c r="CSD300" s="342"/>
      <c r="CSE300" s="342"/>
      <c r="CSF300" s="342"/>
      <c r="CSG300" s="342"/>
      <c r="CSH300" s="342"/>
      <c r="CSI300" s="342"/>
      <c r="CSJ300" s="342"/>
      <c r="CSK300" s="342"/>
      <c r="CSL300" s="342"/>
      <c r="CSM300" s="342"/>
      <c r="CSN300" s="342"/>
      <c r="CSO300" s="342"/>
      <c r="CSP300" s="342"/>
      <c r="CSQ300" s="342"/>
      <c r="CSR300" s="342"/>
      <c r="CSS300" s="342"/>
      <c r="CST300" s="342"/>
      <c r="CSU300" s="342"/>
      <c r="CSV300" s="342"/>
      <c r="CSW300" s="342"/>
      <c r="CSX300" s="342"/>
      <c r="CSY300" s="342"/>
      <c r="CSZ300" s="342"/>
      <c r="CTA300" s="342"/>
      <c r="CTB300" s="342"/>
      <c r="CTC300" s="342"/>
      <c r="CTD300" s="342"/>
      <c r="CTE300" s="342"/>
      <c r="CTF300" s="342"/>
      <c r="CTG300" s="342"/>
      <c r="CTH300" s="342"/>
      <c r="CTI300" s="342"/>
      <c r="CTJ300" s="342"/>
      <c r="CTK300" s="342"/>
      <c r="CTL300" s="342"/>
      <c r="CTM300" s="342"/>
      <c r="CTN300" s="342"/>
      <c r="CTO300" s="342"/>
      <c r="CTP300" s="342"/>
      <c r="CTQ300" s="342"/>
      <c r="CTR300" s="342"/>
      <c r="CTS300" s="342"/>
      <c r="CTT300" s="342"/>
      <c r="CTU300" s="342"/>
      <c r="CTV300" s="342"/>
      <c r="CTW300" s="342"/>
      <c r="CTX300" s="342"/>
      <c r="CTY300" s="342"/>
      <c r="CTZ300" s="342"/>
      <c r="CUA300" s="342"/>
      <c r="CUB300" s="342"/>
      <c r="CUC300" s="342"/>
      <c r="CUD300" s="342"/>
      <c r="CUE300" s="342"/>
      <c r="CUF300" s="342"/>
      <c r="CUG300" s="342"/>
      <c r="CUH300" s="342"/>
      <c r="CUI300" s="342"/>
      <c r="CUJ300" s="342"/>
      <c r="CUK300" s="342"/>
      <c r="CUL300" s="342"/>
      <c r="CUM300" s="342"/>
      <c r="CUN300" s="342"/>
      <c r="CUO300" s="342"/>
      <c r="CUP300" s="342"/>
      <c r="CUQ300" s="342"/>
      <c r="CUR300" s="342"/>
      <c r="CUS300" s="342"/>
      <c r="CUT300" s="342"/>
      <c r="CUU300" s="342"/>
      <c r="CUV300" s="342"/>
      <c r="CUW300" s="342"/>
      <c r="CUX300" s="342"/>
      <c r="CUY300" s="342"/>
      <c r="CUZ300" s="342"/>
      <c r="CVA300" s="342"/>
      <c r="CVB300" s="342"/>
      <c r="CVC300" s="342"/>
      <c r="CVD300" s="342"/>
      <c r="CVE300" s="342"/>
      <c r="CVF300" s="342"/>
      <c r="CVG300" s="342"/>
      <c r="CVH300" s="342"/>
      <c r="CVI300" s="342"/>
      <c r="CVJ300" s="342"/>
      <c r="CVK300" s="342"/>
      <c r="CVL300" s="342"/>
      <c r="CVM300" s="342"/>
      <c r="CVN300" s="342"/>
      <c r="CVO300" s="342"/>
      <c r="CVP300" s="342"/>
      <c r="CVQ300" s="342"/>
      <c r="CVR300" s="342"/>
      <c r="CVS300" s="342"/>
      <c r="CVT300" s="342"/>
      <c r="CVU300" s="342"/>
      <c r="CVV300" s="342"/>
      <c r="CVW300" s="342"/>
      <c r="CVX300" s="342"/>
      <c r="CVY300" s="342"/>
      <c r="CVZ300" s="342"/>
      <c r="CWA300" s="342"/>
      <c r="CWB300" s="342"/>
      <c r="CWC300" s="342"/>
      <c r="CWD300" s="342"/>
      <c r="CWE300" s="342"/>
      <c r="CWF300" s="342"/>
      <c r="CWG300" s="342"/>
      <c r="CWH300" s="342"/>
      <c r="CWI300" s="342"/>
      <c r="CWJ300" s="342"/>
      <c r="CWK300" s="342"/>
      <c r="CWL300" s="342"/>
      <c r="CWM300" s="342"/>
      <c r="CWN300" s="342"/>
      <c r="CWO300" s="342"/>
      <c r="CWP300" s="342"/>
      <c r="CWQ300" s="342"/>
      <c r="CWR300" s="342"/>
      <c r="CWS300" s="342"/>
      <c r="CWT300" s="342"/>
      <c r="CWU300" s="342"/>
      <c r="CWV300" s="342"/>
      <c r="CWW300" s="342"/>
      <c r="CWX300" s="342"/>
      <c r="CWY300" s="342"/>
      <c r="CWZ300" s="342"/>
      <c r="CXA300" s="342"/>
      <c r="CXB300" s="342"/>
      <c r="CXC300" s="342"/>
      <c r="CXD300" s="342"/>
      <c r="CXE300" s="342"/>
      <c r="CXF300" s="342"/>
      <c r="CXG300" s="342"/>
      <c r="CXH300" s="342"/>
      <c r="CXI300" s="342"/>
      <c r="CXJ300" s="342"/>
      <c r="CXK300" s="342"/>
      <c r="CXL300" s="342"/>
      <c r="CXM300" s="342"/>
      <c r="CXN300" s="342"/>
      <c r="CXO300" s="342"/>
      <c r="CXP300" s="342"/>
      <c r="CXQ300" s="342"/>
      <c r="CXR300" s="342"/>
      <c r="CXS300" s="342"/>
      <c r="CXT300" s="342"/>
      <c r="CXU300" s="342"/>
      <c r="CXV300" s="342"/>
      <c r="CXW300" s="342"/>
      <c r="CXX300" s="342"/>
      <c r="CXY300" s="342"/>
      <c r="CXZ300" s="342"/>
      <c r="CYA300" s="342"/>
      <c r="CYB300" s="342"/>
      <c r="CYC300" s="342"/>
      <c r="CYD300" s="342"/>
      <c r="CYE300" s="342"/>
      <c r="CYF300" s="342"/>
      <c r="CYG300" s="342"/>
      <c r="CYH300" s="342"/>
      <c r="CYI300" s="342"/>
      <c r="CYJ300" s="342"/>
      <c r="CYK300" s="342"/>
      <c r="CYL300" s="342"/>
      <c r="CYM300" s="342"/>
      <c r="CYN300" s="342"/>
      <c r="CYO300" s="342"/>
      <c r="CYP300" s="342"/>
      <c r="CYQ300" s="342"/>
      <c r="CYR300" s="342"/>
      <c r="CYS300" s="342"/>
      <c r="CYT300" s="342"/>
      <c r="CYU300" s="342"/>
      <c r="CYV300" s="342"/>
      <c r="CYW300" s="342"/>
      <c r="CYX300" s="342"/>
      <c r="CYY300" s="342"/>
      <c r="CYZ300" s="342"/>
      <c r="CZA300" s="342"/>
      <c r="CZB300" s="342"/>
      <c r="CZC300" s="342"/>
      <c r="CZD300" s="342"/>
      <c r="CZE300" s="342"/>
      <c r="CZF300" s="342"/>
      <c r="CZG300" s="342"/>
      <c r="CZH300" s="342"/>
      <c r="CZI300" s="342"/>
      <c r="CZJ300" s="342"/>
      <c r="CZK300" s="342"/>
      <c r="CZL300" s="342"/>
      <c r="CZM300" s="342"/>
      <c r="CZN300" s="342"/>
      <c r="CZO300" s="342"/>
      <c r="CZP300" s="342"/>
      <c r="CZQ300" s="342"/>
      <c r="CZR300" s="342"/>
      <c r="CZS300" s="342"/>
      <c r="CZT300" s="342"/>
      <c r="CZU300" s="342"/>
      <c r="CZV300" s="342"/>
      <c r="CZW300" s="342"/>
      <c r="CZX300" s="342"/>
      <c r="CZY300" s="342"/>
      <c r="CZZ300" s="342"/>
      <c r="DAA300" s="342"/>
      <c r="DAB300" s="342"/>
      <c r="DAC300" s="342"/>
      <c r="DAD300" s="342"/>
      <c r="DAE300" s="342"/>
      <c r="DAF300" s="342"/>
      <c r="DAG300" s="342"/>
      <c r="DAH300" s="342"/>
      <c r="DAI300" s="342"/>
      <c r="DAJ300" s="342"/>
      <c r="DAK300" s="342"/>
      <c r="DAL300" s="342"/>
      <c r="DAM300" s="342"/>
      <c r="DAN300" s="342"/>
      <c r="DAO300" s="342"/>
      <c r="DAP300" s="342"/>
      <c r="DAQ300" s="342"/>
      <c r="DAR300" s="342"/>
      <c r="DAS300" s="342"/>
      <c r="DAT300" s="342"/>
      <c r="DAU300" s="342"/>
      <c r="DAV300" s="342"/>
      <c r="DAW300" s="342"/>
      <c r="DAX300" s="342"/>
      <c r="DAY300" s="342"/>
      <c r="DAZ300" s="342"/>
      <c r="DBA300" s="342"/>
      <c r="DBB300" s="342"/>
      <c r="DBC300" s="342"/>
      <c r="DBD300" s="342"/>
      <c r="DBE300" s="342"/>
      <c r="DBF300" s="342"/>
      <c r="DBG300" s="342"/>
      <c r="DBH300" s="342"/>
      <c r="DBI300" s="342"/>
      <c r="DBJ300" s="342"/>
      <c r="DBK300" s="342"/>
      <c r="DBL300" s="342"/>
      <c r="DBM300" s="342"/>
      <c r="DBN300" s="342"/>
      <c r="DBO300" s="342"/>
      <c r="DBP300" s="342"/>
      <c r="DBQ300" s="342"/>
      <c r="DBR300" s="342"/>
      <c r="DBS300" s="342"/>
      <c r="DBT300" s="342"/>
      <c r="DBU300" s="342"/>
      <c r="DBV300" s="342"/>
      <c r="DBW300" s="342"/>
      <c r="DBX300" s="342"/>
      <c r="DBY300" s="342"/>
      <c r="DBZ300" s="342"/>
      <c r="DCA300" s="342"/>
      <c r="DCB300" s="342"/>
      <c r="DCC300" s="342"/>
      <c r="DCD300" s="342"/>
      <c r="DCE300" s="342"/>
      <c r="DCF300" s="342"/>
      <c r="DCG300" s="342"/>
      <c r="DCH300" s="342"/>
      <c r="DCI300" s="342"/>
      <c r="DCJ300" s="342"/>
      <c r="DCK300" s="342"/>
      <c r="DCL300" s="342"/>
      <c r="DCM300" s="342"/>
      <c r="DCN300" s="342"/>
      <c r="DCO300" s="342"/>
      <c r="DCP300" s="342"/>
      <c r="DCQ300" s="342"/>
      <c r="DCR300" s="342"/>
      <c r="DCS300" s="342"/>
      <c r="DCT300" s="342"/>
      <c r="DCU300" s="342"/>
      <c r="DCV300" s="342"/>
      <c r="DCW300" s="342"/>
      <c r="DCX300" s="342"/>
      <c r="DCY300" s="342"/>
      <c r="DCZ300" s="342"/>
      <c r="DDA300" s="342"/>
      <c r="DDB300" s="342"/>
      <c r="DDC300" s="342"/>
      <c r="DDD300" s="342"/>
      <c r="DDE300" s="342"/>
      <c r="DDF300" s="342"/>
      <c r="DDG300" s="342"/>
      <c r="DDH300" s="342"/>
      <c r="DDI300" s="342"/>
      <c r="DDJ300" s="342"/>
      <c r="DDK300" s="342"/>
      <c r="DDL300" s="342"/>
      <c r="DDM300" s="342"/>
      <c r="DDN300" s="342"/>
      <c r="DDO300" s="342"/>
      <c r="DDP300" s="342"/>
      <c r="DDQ300" s="342"/>
      <c r="DDR300" s="342"/>
      <c r="DDS300" s="342"/>
      <c r="DDT300" s="342"/>
      <c r="DDU300" s="342"/>
      <c r="DDV300" s="342"/>
      <c r="DDW300" s="342"/>
      <c r="DDX300" s="342"/>
      <c r="DDY300" s="342"/>
      <c r="DDZ300" s="342"/>
      <c r="DEA300" s="342"/>
      <c r="DEB300" s="342"/>
      <c r="DEC300" s="342"/>
      <c r="DED300" s="342"/>
      <c r="DEE300" s="342"/>
      <c r="DEF300" s="342"/>
      <c r="DEG300" s="342"/>
      <c r="DEH300" s="342"/>
      <c r="DEI300" s="342"/>
      <c r="DEJ300" s="342"/>
      <c r="DEK300" s="342"/>
      <c r="DEL300" s="342"/>
      <c r="DEM300" s="342"/>
      <c r="DEN300" s="342"/>
      <c r="DEO300" s="342"/>
      <c r="DEP300" s="342"/>
      <c r="DEQ300" s="342"/>
      <c r="DER300" s="342"/>
      <c r="DES300" s="342"/>
      <c r="DET300" s="342"/>
      <c r="DEU300" s="342"/>
      <c r="DEV300" s="342"/>
      <c r="DEW300" s="342"/>
      <c r="DEX300" s="342"/>
      <c r="DEY300" s="342"/>
      <c r="DEZ300" s="342"/>
      <c r="DFA300" s="342"/>
      <c r="DFB300" s="342"/>
      <c r="DFC300" s="342"/>
      <c r="DFD300" s="342"/>
      <c r="DFE300" s="342"/>
      <c r="DFF300" s="342"/>
      <c r="DFG300" s="342"/>
      <c r="DFH300" s="342"/>
      <c r="DFI300" s="342"/>
      <c r="DFJ300" s="342"/>
      <c r="DFK300" s="342"/>
      <c r="DFL300" s="342"/>
      <c r="DFM300" s="342"/>
      <c r="DFN300" s="342"/>
      <c r="DFO300" s="342"/>
      <c r="DFP300" s="342"/>
      <c r="DFQ300" s="342"/>
      <c r="DFR300" s="342"/>
      <c r="DFS300" s="342"/>
      <c r="DFT300" s="342"/>
      <c r="DFU300" s="342"/>
      <c r="DFV300" s="342"/>
      <c r="DFW300" s="342"/>
      <c r="DFX300" s="342"/>
      <c r="DFY300" s="342"/>
      <c r="DFZ300" s="342"/>
      <c r="DGA300" s="342"/>
      <c r="DGB300" s="342"/>
      <c r="DGC300" s="342"/>
      <c r="DGD300" s="342"/>
      <c r="DGE300" s="342"/>
      <c r="DGF300" s="342"/>
      <c r="DGG300" s="342"/>
      <c r="DGH300" s="342"/>
      <c r="DGI300" s="342"/>
      <c r="DGJ300" s="342"/>
      <c r="DGK300" s="342"/>
      <c r="DGL300" s="342"/>
      <c r="DGM300" s="342"/>
      <c r="DGN300" s="342"/>
      <c r="DGO300" s="342"/>
      <c r="DGP300" s="342"/>
      <c r="DGQ300" s="342"/>
      <c r="DGR300" s="342"/>
      <c r="DGS300" s="342"/>
      <c r="DGT300" s="342"/>
      <c r="DGU300" s="342"/>
      <c r="DGV300" s="342"/>
      <c r="DGW300" s="342"/>
      <c r="DGX300" s="342"/>
      <c r="DGY300" s="342"/>
      <c r="DGZ300" s="342"/>
      <c r="DHA300" s="342"/>
      <c r="DHB300" s="342"/>
      <c r="DHC300" s="342"/>
      <c r="DHD300" s="342"/>
      <c r="DHE300" s="342"/>
      <c r="DHF300" s="342"/>
      <c r="DHG300" s="342"/>
      <c r="DHH300" s="342"/>
      <c r="DHI300" s="342"/>
      <c r="DHJ300" s="342"/>
      <c r="DHK300" s="342"/>
      <c r="DHL300" s="342"/>
      <c r="DHM300" s="342"/>
      <c r="DHN300" s="342"/>
      <c r="DHO300" s="342"/>
      <c r="DHP300" s="342"/>
      <c r="DHQ300" s="342"/>
      <c r="DHR300" s="342"/>
      <c r="DHS300" s="342"/>
      <c r="DHT300" s="342"/>
      <c r="DHU300" s="342"/>
      <c r="DHV300" s="342"/>
      <c r="DHW300" s="342"/>
      <c r="DHX300" s="342"/>
      <c r="DHY300" s="342"/>
      <c r="DHZ300" s="342"/>
      <c r="DIA300" s="342"/>
      <c r="DIB300" s="342"/>
      <c r="DIC300" s="342"/>
      <c r="DID300" s="342"/>
      <c r="DIE300" s="342"/>
      <c r="DIF300" s="342"/>
      <c r="DIG300" s="342"/>
      <c r="DIH300" s="342"/>
      <c r="DII300" s="342"/>
      <c r="DIJ300" s="342"/>
      <c r="DIK300" s="342"/>
      <c r="DIL300" s="342"/>
      <c r="DIM300" s="342"/>
      <c r="DIN300" s="342"/>
      <c r="DIO300" s="342"/>
      <c r="DIP300" s="342"/>
      <c r="DIQ300" s="342"/>
      <c r="DIR300" s="342"/>
      <c r="DIS300" s="342"/>
      <c r="DIT300" s="342"/>
      <c r="DIU300" s="342"/>
      <c r="DIV300" s="342"/>
      <c r="DIW300" s="342"/>
      <c r="DIX300" s="342"/>
      <c r="DIY300" s="342"/>
      <c r="DIZ300" s="342"/>
      <c r="DJA300" s="342"/>
      <c r="DJB300" s="342"/>
      <c r="DJC300" s="342"/>
      <c r="DJD300" s="342"/>
      <c r="DJE300" s="342"/>
      <c r="DJF300" s="342"/>
      <c r="DJG300" s="342"/>
      <c r="DJH300" s="342"/>
      <c r="DJI300" s="342"/>
      <c r="DJJ300" s="342"/>
      <c r="DJK300" s="342"/>
      <c r="DJL300" s="342"/>
      <c r="DJM300" s="342"/>
      <c r="DJN300" s="342"/>
      <c r="DJO300" s="342"/>
      <c r="DJP300" s="342"/>
      <c r="DJQ300" s="342"/>
      <c r="DJR300" s="342"/>
      <c r="DJS300" s="342"/>
      <c r="DJT300" s="342"/>
      <c r="DJU300" s="342"/>
      <c r="DJV300" s="342"/>
      <c r="DJW300" s="342"/>
      <c r="DJX300" s="342"/>
      <c r="DJY300" s="342"/>
      <c r="DJZ300" s="342"/>
      <c r="DKA300" s="342"/>
      <c r="DKB300" s="342"/>
      <c r="DKC300" s="342"/>
      <c r="DKD300" s="342"/>
      <c r="DKE300" s="342"/>
      <c r="DKF300" s="342"/>
      <c r="DKG300" s="342"/>
      <c r="DKH300" s="342"/>
      <c r="DKI300" s="342"/>
      <c r="DKJ300" s="342"/>
      <c r="DKK300" s="342"/>
      <c r="DKL300" s="342"/>
      <c r="DKM300" s="342"/>
      <c r="DKN300" s="342"/>
      <c r="DKO300" s="342"/>
      <c r="DKP300" s="342"/>
      <c r="DKQ300" s="342"/>
      <c r="DKR300" s="342"/>
      <c r="DKS300" s="342"/>
      <c r="DKT300" s="342"/>
      <c r="DKU300" s="342"/>
      <c r="DKV300" s="342"/>
      <c r="DKW300" s="342"/>
      <c r="DKX300" s="342"/>
      <c r="DKY300" s="342"/>
      <c r="DKZ300" s="342"/>
      <c r="DLA300" s="342"/>
      <c r="DLB300" s="342"/>
      <c r="DLC300" s="342"/>
      <c r="DLD300" s="342"/>
      <c r="DLE300" s="342"/>
      <c r="DLF300" s="342"/>
      <c r="DLG300" s="342"/>
      <c r="DLH300" s="342"/>
      <c r="DLI300" s="342"/>
      <c r="DLJ300" s="342"/>
      <c r="DLK300" s="342"/>
      <c r="DLL300" s="342"/>
      <c r="DLM300" s="342"/>
      <c r="DLN300" s="342"/>
      <c r="DLO300" s="342"/>
      <c r="DLP300" s="342"/>
      <c r="DLQ300" s="342"/>
      <c r="DLR300" s="342"/>
      <c r="DLS300" s="342"/>
      <c r="DLT300" s="342"/>
      <c r="DLU300" s="342"/>
      <c r="DLV300" s="342"/>
      <c r="DLW300" s="342"/>
      <c r="DLX300" s="342"/>
      <c r="DLY300" s="342"/>
      <c r="DLZ300" s="342"/>
      <c r="DMA300" s="342"/>
      <c r="DMB300" s="342"/>
      <c r="DMC300" s="342"/>
      <c r="DMD300" s="342"/>
      <c r="DME300" s="342"/>
      <c r="DMF300" s="342"/>
      <c r="DMG300" s="342"/>
      <c r="DMH300" s="342"/>
      <c r="DMI300" s="342"/>
      <c r="DMJ300" s="342"/>
      <c r="DMK300" s="342"/>
      <c r="DML300" s="342"/>
      <c r="DMM300" s="342"/>
      <c r="DMN300" s="342"/>
      <c r="DMO300" s="342"/>
      <c r="DMP300" s="342"/>
      <c r="DMQ300" s="342"/>
      <c r="DMR300" s="342"/>
      <c r="DMS300" s="342"/>
      <c r="DMT300" s="342"/>
      <c r="DMU300" s="342"/>
      <c r="DMV300" s="342"/>
      <c r="DMW300" s="342"/>
      <c r="DMX300" s="342"/>
      <c r="DMY300" s="342"/>
      <c r="DMZ300" s="342"/>
      <c r="DNA300" s="342"/>
      <c r="DNB300" s="342"/>
      <c r="DNC300" s="342"/>
      <c r="DND300" s="342"/>
      <c r="DNE300" s="342"/>
      <c r="DNF300" s="342"/>
      <c r="DNG300" s="342"/>
      <c r="DNH300" s="342"/>
      <c r="DNI300" s="342"/>
      <c r="DNJ300" s="342"/>
      <c r="DNK300" s="342"/>
      <c r="DNL300" s="342"/>
      <c r="DNM300" s="342"/>
      <c r="DNN300" s="342"/>
      <c r="DNO300" s="342"/>
      <c r="DNP300" s="342"/>
      <c r="DNQ300" s="342"/>
      <c r="DNR300" s="342"/>
      <c r="DNS300" s="342"/>
      <c r="DNT300" s="342"/>
      <c r="DNU300" s="342"/>
      <c r="DNV300" s="342"/>
      <c r="DNW300" s="342"/>
      <c r="DNX300" s="342"/>
      <c r="DNY300" s="342"/>
      <c r="DNZ300" s="342"/>
      <c r="DOA300" s="342"/>
      <c r="DOB300" s="342"/>
      <c r="DOC300" s="342"/>
      <c r="DOD300" s="342"/>
      <c r="DOE300" s="342"/>
      <c r="DOF300" s="342"/>
      <c r="DOG300" s="342"/>
      <c r="DOH300" s="342"/>
      <c r="DOI300" s="342"/>
      <c r="DOJ300" s="342"/>
      <c r="DOK300" s="342"/>
      <c r="DOL300" s="342"/>
      <c r="DOM300" s="342"/>
      <c r="DON300" s="342"/>
      <c r="DOO300" s="342"/>
      <c r="DOP300" s="342"/>
      <c r="DOQ300" s="342"/>
      <c r="DOR300" s="342"/>
      <c r="DOS300" s="342"/>
      <c r="DOT300" s="342"/>
      <c r="DOU300" s="342"/>
      <c r="DOV300" s="342"/>
      <c r="DOW300" s="342"/>
      <c r="DOX300" s="342"/>
      <c r="DOY300" s="342"/>
      <c r="DOZ300" s="342"/>
      <c r="DPA300" s="342"/>
      <c r="DPB300" s="342"/>
      <c r="DPC300" s="342"/>
      <c r="DPD300" s="342"/>
      <c r="DPE300" s="342"/>
      <c r="DPF300" s="342"/>
      <c r="DPG300" s="342"/>
      <c r="DPH300" s="342"/>
      <c r="DPI300" s="342"/>
      <c r="DPJ300" s="342"/>
      <c r="DPK300" s="342"/>
      <c r="DPL300" s="342"/>
      <c r="DPM300" s="342"/>
      <c r="DPN300" s="342"/>
      <c r="DPO300" s="342"/>
      <c r="DPP300" s="342"/>
      <c r="DPQ300" s="342"/>
      <c r="DPR300" s="342"/>
      <c r="DPS300" s="342"/>
      <c r="DPT300" s="342"/>
      <c r="DPU300" s="342"/>
      <c r="DPV300" s="342"/>
      <c r="DPW300" s="342"/>
      <c r="DPX300" s="342"/>
      <c r="DPY300" s="342"/>
      <c r="DPZ300" s="342"/>
      <c r="DQA300" s="342"/>
      <c r="DQB300" s="342"/>
      <c r="DQC300" s="342"/>
      <c r="DQD300" s="342"/>
      <c r="DQE300" s="342"/>
      <c r="DQF300" s="342"/>
      <c r="DQG300" s="342"/>
      <c r="DQH300" s="342"/>
      <c r="DQI300" s="342"/>
      <c r="DQJ300" s="342"/>
      <c r="DQK300" s="342"/>
      <c r="DQL300" s="342"/>
      <c r="DQM300" s="342"/>
      <c r="DQN300" s="342"/>
      <c r="DQO300" s="342"/>
      <c r="DQP300" s="342"/>
      <c r="DQQ300" s="342"/>
      <c r="DQR300" s="342"/>
      <c r="DQS300" s="342"/>
      <c r="DQT300" s="342"/>
      <c r="DQU300" s="342"/>
      <c r="DQV300" s="342"/>
      <c r="DQW300" s="342"/>
      <c r="DQX300" s="342"/>
      <c r="DQY300" s="342"/>
      <c r="DQZ300" s="342"/>
      <c r="DRA300" s="342"/>
      <c r="DRB300" s="342"/>
      <c r="DRC300" s="342"/>
      <c r="DRD300" s="342"/>
      <c r="DRE300" s="342"/>
      <c r="DRF300" s="342"/>
      <c r="DRG300" s="342"/>
      <c r="DRH300" s="342"/>
      <c r="DRI300" s="342"/>
      <c r="DRJ300" s="342"/>
      <c r="DRK300" s="342"/>
      <c r="DRL300" s="342"/>
      <c r="DRM300" s="342"/>
      <c r="DRN300" s="342"/>
      <c r="DRO300" s="342"/>
      <c r="DRP300" s="342"/>
      <c r="DRQ300" s="342"/>
      <c r="DRR300" s="342"/>
      <c r="DRS300" s="342"/>
      <c r="DRT300" s="342"/>
      <c r="DRU300" s="342"/>
      <c r="DRV300" s="342"/>
      <c r="DRW300" s="342"/>
      <c r="DRX300" s="342"/>
      <c r="DRY300" s="342"/>
      <c r="DRZ300" s="342"/>
      <c r="DSA300" s="342"/>
      <c r="DSB300" s="342"/>
      <c r="DSC300" s="342"/>
      <c r="DSD300" s="342"/>
      <c r="DSE300" s="342"/>
      <c r="DSF300" s="342"/>
      <c r="DSG300" s="342"/>
      <c r="DSH300" s="342"/>
      <c r="DSI300" s="342"/>
      <c r="DSJ300" s="342"/>
      <c r="DSK300" s="342"/>
      <c r="DSL300" s="342"/>
      <c r="DSM300" s="342"/>
      <c r="DSN300" s="342"/>
      <c r="DSO300" s="342"/>
      <c r="DSP300" s="342"/>
      <c r="DSQ300" s="342"/>
      <c r="DSR300" s="342"/>
      <c r="DSS300" s="342"/>
      <c r="DST300" s="342"/>
      <c r="DSU300" s="342"/>
      <c r="DSV300" s="342"/>
      <c r="DSW300" s="342"/>
      <c r="DSX300" s="342"/>
      <c r="DSY300" s="342"/>
      <c r="DSZ300" s="342"/>
      <c r="DTA300" s="342"/>
      <c r="DTB300" s="342"/>
      <c r="DTC300" s="342"/>
      <c r="DTD300" s="342"/>
      <c r="DTE300" s="342"/>
      <c r="DTF300" s="342"/>
      <c r="DTG300" s="342"/>
      <c r="DTH300" s="342"/>
      <c r="DTI300" s="342"/>
      <c r="DTJ300" s="342"/>
      <c r="DTK300" s="342"/>
      <c r="DTL300" s="342"/>
      <c r="DTM300" s="342"/>
      <c r="DTN300" s="342"/>
      <c r="DTO300" s="342"/>
      <c r="DTP300" s="342"/>
      <c r="DTQ300" s="342"/>
      <c r="DTR300" s="342"/>
      <c r="DTS300" s="342"/>
      <c r="DTT300" s="342"/>
      <c r="DTU300" s="342"/>
      <c r="DTV300" s="342"/>
      <c r="DTW300" s="342"/>
      <c r="DTX300" s="342"/>
      <c r="DTY300" s="342"/>
      <c r="DTZ300" s="342"/>
      <c r="DUA300" s="342"/>
      <c r="DUB300" s="342"/>
      <c r="DUC300" s="342"/>
      <c r="DUD300" s="342"/>
      <c r="DUE300" s="342"/>
      <c r="DUF300" s="342"/>
      <c r="DUG300" s="342"/>
      <c r="DUH300" s="342"/>
      <c r="DUI300" s="342"/>
      <c r="DUJ300" s="342"/>
      <c r="DUK300" s="342"/>
      <c r="DUL300" s="342"/>
      <c r="DUM300" s="342"/>
      <c r="DUN300" s="342"/>
      <c r="DUO300" s="342"/>
      <c r="DUP300" s="342"/>
      <c r="DUQ300" s="342"/>
      <c r="DUR300" s="342"/>
      <c r="DUS300" s="342"/>
      <c r="DUT300" s="342"/>
      <c r="DUU300" s="342"/>
      <c r="DUV300" s="342"/>
      <c r="DUW300" s="342"/>
      <c r="DUX300" s="342"/>
      <c r="DUY300" s="342"/>
      <c r="DUZ300" s="342"/>
      <c r="DVA300" s="342"/>
      <c r="DVB300" s="342"/>
      <c r="DVC300" s="342"/>
      <c r="DVD300" s="342"/>
      <c r="DVE300" s="342"/>
      <c r="DVF300" s="342"/>
      <c r="DVG300" s="342"/>
      <c r="DVH300" s="342"/>
      <c r="DVI300" s="342"/>
      <c r="DVJ300" s="342"/>
      <c r="DVK300" s="342"/>
      <c r="DVL300" s="342"/>
      <c r="DVM300" s="342"/>
      <c r="DVN300" s="342"/>
      <c r="DVO300" s="342"/>
      <c r="DVP300" s="342"/>
      <c r="DVQ300" s="342"/>
      <c r="DVR300" s="342"/>
      <c r="DVS300" s="342"/>
      <c r="DVT300" s="342"/>
      <c r="DVU300" s="342"/>
      <c r="DVV300" s="342"/>
      <c r="DVW300" s="342"/>
      <c r="DVX300" s="342"/>
      <c r="DVY300" s="342"/>
      <c r="DVZ300" s="342"/>
      <c r="DWA300" s="342"/>
      <c r="DWB300" s="342"/>
      <c r="DWC300" s="342"/>
      <c r="DWD300" s="342"/>
      <c r="DWE300" s="342"/>
      <c r="DWF300" s="342"/>
      <c r="DWG300" s="342"/>
      <c r="DWH300" s="342"/>
      <c r="DWI300" s="342"/>
      <c r="DWJ300" s="342"/>
      <c r="DWK300" s="342"/>
      <c r="DWL300" s="342"/>
      <c r="DWM300" s="342"/>
      <c r="DWN300" s="342"/>
      <c r="DWO300" s="342"/>
      <c r="DWP300" s="342"/>
      <c r="DWQ300" s="342"/>
      <c r="DWR300" s="342"/>
      <c r="DWS300" s="342"/>
      <c r="DWT300" s="342"/>
      <c r="DWU300" s="342"/>
      <c r="DWV300" s="342"/>
      <c r="DWW300" s="342"/>
      <c r="DWX300" s="342"/>
      <c r="DWY300" s="342"/>
      <c r="DWZ300" s="342"/>
      <c r="DXA300" s="342"/>
      <c r="DXB300" s="342"/>
      <c r="DXC300" s="342"/>
      <c r="DXD300" s="342"/>
      <c r="DXE300" s="342"/>
      <c r="DXF300" s="342"/>
      <c r="DXG300" s="342"/>
      <c r="DXH300" s="342"/>
      <c r="DXI300" s="342"/>
      <c r="DXJ300" s="342"/>
      <c r="DXK300" s="342"/>
      <c r="DXL300" s="342"/>
      <c r="DXM300" s="342"/>
      <c r="DXN300" s="342"/>
      <c r="DXO300" s="342"/>
      <c r="DXP300" s="342"/>
      <c r="DXQ300" s="342"/>
      <c r="DXR300" s="342"/>
      <c r="DXS300" s="342"/>
      <c r="DXT300" s="342"/>
      <c r="DXU300" s="342"/>
      <c r="DXV300" s="342"/>
      <c r="DXW300" s="342"/>
      <c r="DXX300" s="342"/>
      <c r="DXY300" s="342"/>
      <c r="DXZ300" s="342"/>
      <c r="DYA300" s="342"/>
      <c r="DYB300" s="342"/>
      <c r="DYC300" s="342"/>
      <c r="DYD300" s="342"/>
      <c r="DYE300" s="342"/>
      <c r="DYF300" s="342"/>
      <c r="DYG300" s="342"/>
      <c r="DYH300" s="342"/>
      <c r="DYI300" s="342"/>
      <c r="DYJ300" s="342"/>
      <c r="DYK300" s="342"/>
      <c r="DYL300" s="342"/>
      <c r="DYM300" s="342"/>
      <c r="DYN300" s="342"/>
      <c r="DYO300" s="342"/>
      <c r="DYP300" s="342"/>
      <c r="DYQ300" s="342"/>
      <c r="DYR300" s="342"/>
      <c r="DYS300" s="342"/>
      <c r="DYT300" s="342"/>
      <c r="DYU300" s="342"/>
      <c r="DYV300" s="342"/>
      <c r="DYW300" s="342"/>
      <c r="DYX300" s="342"/>
      <c r="DYY300" s="342"/>
      <c r="DYZ300" s="342"/>
      <c r="DZA300" s="342"/>
      <c r="DZB300" s="342"/>
      <c r="DZC300" s="342"/>
      <c r="DZD300" s="342"/>
      <c r="DZE300" s="342"/>
      <c r="DZF300" s="342"/>
      <c r="DZG300" s="342"/>
      <c r="DZH300" s="342"/>
      <c r="DZI300" s="342"/>
      <c r="DZJ300" s="342"/>
      <c r="DZK300" s="342"/>
      <c r="DZL300" s="342"/>
      <c r="DZM300" s="342"/>
      <c r="DZN300" s="342"/>
      <c r="DZO300" s="342"/>
      <c r="DZP300" s="342"/>
      <c r="DZQ300" s="342"/>
      <c r="DZR300" s="342"/>
      <c r="DZS300" s="342"/>
      <c r="DZT300" s="342"/>
      <c r="DZU300" s="342"/>
      <c r="DZV300" s="342"/>
      <c r="DZW300" s="342"/>
      <c r="DZX300" s="342"/>
      <c r="DZY300" s="342"/>
      <c r="DZZ300" s="342"/>
      <c r="EAA300" s="342"/>
      <c r="EAB300" s="342"/>
      <c r="EAC300" s="342"/>
      <c r="EAD300" s="342"/>
      <c r="EAE300" s="342"/>
      <c r="EAF300" s="342"/>
      <c r="EAG300" s="342"/>
      <c r="EAH300" s="342"/>
      <c r="EAI300" s="342"/>
      <c r="EAJ300" s="342"/>
      <c r="EAK300" s="342"/>
      <c r="EAL300" s="342"/>
      <c r="EAM300" s="342"/>
      <c r="EAN300" s="342"/>
      <c r="EAO300" s="342"/>
      <c r="EAP300" s="342"/>
      <c r="EAQ300" s="342"/>
      <c r="EAR300" s="342"/>
      <c r="EAS300" s="342"/>
      <c r="EAT300" s="342"/>
      <c r="EAU300" s="342"/>
      <c r="EAV300" s="342"/>
      <c r="EAW300" s="342"/>
      <c r="EAX300" s="342"/>
      <c r="EAY300" s="342"/>
      <c r="EAZ300" s="342"/>
      <c r="EBA300" s="342"/>
      <c r="EBB300" s="342"/>
      <c r="EBC300" s="342"/>
      <c r="EBD300" s="342"/>
      <c r="EBE300" s="342"/>
      <c r="EBF300" s="342"/>
      <c r="EBG300" s="342"/>
      <c r="EBH300" s="342"/>
      <c r="EBI300" s="342"/>
      <c r="EBJ300" s="342"/>
      <c r="EBK300" s="342"/>
      <c r="EBL300" s="342"/>
      <c r="EBM300" s="342"/>
      <c r="EBN300" s="342"/>
      <c r="EBO300" s="342"/>
      <c r="EBP300" s="342"/>
      <c r="EBQ300" s="342"/>
      <c r="EBR300" s="342"/>
      <c r="EBS300" s="342"/>
      <c r="EBT300" s="342"/>
      <c r="EBU300" s="342"/>
      <c r="EBV300" s="342"/>
      <c r="EBW300" s="342"/>
      <c r="EBX300" s="342"/>
      <c r="EBY300" s="342"/>
      <c r="EBZ300" s="342"/>
      <c r="ECA300" s="342"/>
      <c r="ECB300" s="342"/>
      <c r="ECC300" s="342"/>
      <c r="ECD300" s="342"/>
      <c r="ECE300" s="342"/>
      <c r="ECF300" s="342"/>
      <c r="ECG300" s="342"/>
      <c r="ECH300" s="342"/>
      <c r="ECI300" s="342"/>
      <c r="ECJ300" s="342"/>
      <c r="ECK300" s="342"/>
      <c r="ECL300" s="342"/>
      <c r="ECM300" s="342"/>
      <c r="ECN300" s="342"/>
      <c r="ECO300" s="342"/>
      <c r="ECP300" s="342"/>
      <c r="ECQ300" s="342"/>
      <c r="ECR300" s="342"/>
      <c r="ECS300" s="342"/>
      <c r="ECT300" s="342"/>
      <c r="ECU300" s="342"/>
      <c r="ECV300" s="342"/>
      <c r="ECW300" s="342"/>
      <c r="ECX300" s="342"/>
      <c r="ECY300" s="342"/>
      <c r="ECZ300" s="342"/>
      <c r="EDA300" s="342"/>
      <c r="EDB300" s="342"/>
      <c r="EDC300" s="342"/>
      <c r="EDD300" s="342"/>
      <c r="EDE300" s="342"/>
      <c r="EDF300" s="342"/>
      <c r="EDG300" s="342"/>
      <c r="EDH300" s="342"/>
      <c r="EDI300" s="342"/>
      <c r="EDJ300" s="342"/>
      <c r="EDK300" s="342"/>
      <c r="EDL300" s="342"/>
      <c r="EDM300" s="342"/>
      <c r="EDN300" s="342"/>
      <c r="EDO300" s="342"/>
      <c r="EDP300" s="342"/>
      <c r="EDQ300" s="342"/>
      <c r="EDR300" s="342"/>
      <c r="EDS300" s="342"/>
      <c r="EDT300" s="342"/>
      <c r="EDU300" s="342"/>
      <c r="EDV300" s="342"/>
      <c r="EDW300" s="342"/>
      <c r="EDX300" s="342"/>
      <c r="EDY300" s="342"/>
      <c r="EDZ300" s="342"/>
      <c r="EEA300" s="342"/>
      <c r="EEB300" s="342"/>
      <c r="EEC300" s="342"/>
      <c r="EED300" s="342"/>
      <c r="EEE300" s="342"/>
      <c r="EEF300" s="342"/>
      <c r="EEG300" s="342"/>
      <c r="EEH300" s="342"/>
      <c r="EEI300" s="342"/>
      <c r="EEJ300" s="342"/>
      <c r="EEK300" s="342"/>
      <c r="EEL300" s="342"/>
      <c r="EEM300" s="342"/>
      <c r="EEN300" s="342"/>
      <c r="EEO300" s="342"/>
      <c r="EEP300" s="342"/>
      <c r="EEQ300" s="342"/>
      <c r="EER300" s="342"/>
      <c r="EES300" s="342"/>
      <c r="EET300" s="342"/>
      <c r="EEU300" s="342"/>
      <c r="EEV300" s="342"/>
      <c r="EEW300" s="342"/>
      <c r="EEX300" s="342"/>
      <c r="EEY300" s="342"/>
      <c r="EEZ300" s="342"/>
      <c r="EFA300" s="342"/>
      <c r="EFB300" s="342"/>
      <c r="EFC300" s="342"/>
      <c r="EFD300" s="342"/>
      <c r="EFE300" s="342"/>
      <c r="EFF300" s="342"/>
      <c r="EFG300" s="342"/>
      <c r="EFH300" s="342"/>
      <c r="EFI300" s="342"/>
      <c r="EFJ300" s="342"/>
      <c r="EFK300" s="342"/>
      <c r="EFL300" s="342"/>
      <c r="EFM300" s="342"/>
      <c r="EFN300" s="342"/>
      <c r="EFO300" s="342"/>
      <c r="EFP300" s="342"/>
      <c r="EFQ300" s="342"/>
      <c r="EFR300" s="342"/>
      <c r="EFS300" s="342"/>
      <c r="EFT300" s="342"/>
      <c r="EFU300" s="342"/>
      <c r="EFV300" s="342"/>
      <c r="EFW300" s="342"/>
      <c r="EFX300" s="342"/>
      <c r="EFY300" s="342"/>
      <c r="EFZ300" s="342"/>
      <c r="EGA300" s="342"/>
      <c r="EGB300" s="342"/>
      <c r="EGC300" s="342"/>
      <c r="EGD300" s="342"/>
      <c r="EGE300" s="342"/>
      <c r="EGF300" s="342"/>
      <c r="EGG300" s="342"/>
      <c r="EGH300" s="342"/>
      <c r="EGI300" s="342"/>
      <c r="EGJ300" s="342"/>
      <c r="EGK300" s="342"/>
      <c r="EGL300" s="342"/>
      <c r="EGM300" s="342"/>
      <c r="EGN300" s="342"/>
      <c r="EGO300" s="342"/>
      <c r="EGP300" s="342"/>
      <c r="EGQ300" s="342"/>
      <c r="EGR300" s="342"/>
      <c r="EGS300" s="342"/>
      <c r="EGT300" s="342"/>
      <c r="EGU300" s="342"/>
      <c r="EGV300" s="342"/>
      <c r="EGW300" s="342"/>
      <c r="EGX300" s="342"/>
      <c r="EGY300" s="342"/>
      <c r="EGZ300" s="342"/>
      <c r="EHA300" s="342"/>
      <c r="EHB300" s="342"/>
      <c r="EHC300" s="342"/>
      <c r="EHD300" s="342"/>
      <c r="EHE300" s="342"/>
      <c r="EHF300" s="342"/>
      <c r="EHG300" s="342"/>
      <c r="EHH300" s="342"/>
      <c r="EHI300" s="342"/>
      <c r="EHJ300" s="342"/>
      <c r="EHK300" s="342"/>
      <c r="EHL300" s="342"/>
      <c r="EHM300" s="342"/>
      <c r="EHN300" s="342"/>
      <c r="EHO300" s="342"/>
      <c r="EHP300" s="342"/>
      <c r="EHQ300" s="342"/>
      <c r="EHR300" s="342"/>
      <c r="EHS300" s="342"/>
      <c r="EHT300" s="342"/>
      <c r="EHU300" s="342"/>
      <c r="EHV300" s="342"/>
      <c r="EHW300" s="342"/>
      <c r="EHX300" s="342"/>
      <c r="EHY300" s="342"/>
      <c r="EHZ300" s="342"/>
      <c r="EIA300" s="342"/>
      <c r="EIB300" s="342"/>
      <c r="EIC300" s="342"/>
      <c r="EID300" s="342"/>
      <c r="EIE300" s="342"/>
      <c r="EIF300" s="342"/>
      <c r="EIG300" s="342"/>
      <c r="EIH300" s="342"/>
      <c r="EII300" s="342"/>
      <c r="EIJ300" s="342"/>
      <c r="EIK300" s="342"/>
      <c r="EIL300" s="342"/>
      <c r="EIM300" s="342"/>
      <c r="EIN300" s="342"/>
      <c r="EIO300" s="342"/>
      <c r="EIP300" s="342"/>
      <c r="EIQ300" s="342"/>
      <c r="EIR300" s="342"/>
      <c r="EIS300" s="342"/>
      <c r="EIT300" s="342"/>
      <c r="EIU300" s="342"/>
      <c r="EIV300" s="342"/>
      <c r="EIW300" s="342"/>
      <c r="EIX300" s="342"/>
      <c r="EIY300" s="342"/>
      <c r="EIZ300" s="342"/>
      <c r="EJA300" s="342"/>
      <c r="EJB300" s="342"/>
      <c r="EJC300" s="342"/>
      <c r="EJD300" s="342"/>
      <c r="EJE300" s="342"/>
      <c r="EJF300" s="342"/>
      <c r="EJG300" s="342"/>
      <c r="EJH300" s="342"/>
      <c r="EJI300" s="342"/>
      <c r="EJJ300" s="342"/>
      <c r="EJK300" s="342"/>
      <c r="EJL300" s="342"/>
      <c r="EJM300" s="342"/>
      <c r="EJN300" s="342"/>
      <c r="EJO300" s="342"/>
      <c r="EJP300" s="342"/>
      <c r="EJQ300" s="342"/>
      <c r="EJR300" s="342"/>
      <c r="EJS300" s="342"/>
      <c r="EJT300" s="342"/>
      <c r="EJU300" s="342"/>
      <c r="EJV300" s="342"/>
      <c r="EJW300" s="342"/>
      <c r="EJX300" s="342"/>
      <c r="EJY300" s="342"/>
      <c r="EJZ300" s="342"/>
      <c r="EKA300" s="342"/>
      <c r="EKB300" s="342"/>
      <c r="EKC300" s="342"/>
      <c r="EKD300" s="342"/>
      <c r="EKE300" s="342"/>
      <c r="EKF300" s="342"/>
      <c r="EKG300" s="342"/>
      <c r="EKH300" s="342"/>
      <c r="EKI300" s="342"/>
      <c r="EKJ300" s="342"/>
      <c r="EKK300" s="342"/>
      <c r="EKL300" s="342"/>
      <c r="EKM300" s="342"/>
      <c r="EKN300" s="342"/>
      <c r="EKO300" s="342"/>
      <c r="EKP300" s="342"/>
      <c r="EKQ300" s="342"/>
      <c r="EKR300" s="342"/>
      <c r="EKS300" s="342"/>
      <c r="EKT300" s="342"/>
      <c r="EKU300" s="342"/>
      <c r="EKV300" s="342"/>
      <c r="EKW300" s="342"/>
      <c r="EKX300" s="342"/>
      <c r="EKY300" s="342"/>
      <c r="EKZ300" s="342"/>
      <c r="ELA300" s="342"/>
      <c r="ELB300" s="342"/>
      <c r="ELC300" s="342"/>
      <c r="ELD300" s="342"/>
      <c r="ELE300" s="342"/>
      <c r="ELF300" s="342"/>
      <c r="ELG300" s="342"/>
      <c r="ELH300" s="342"/>
      <c r="ELI300" s="342"/>
      <c r="ELJ300" s="342"/>
      <c r="ELK300" s="342"/>
      <c r="ELL300" s="342"/>
      <c r="ELM300" s="342"/>
      <c r="ELN300" s="342"/>
      <c r="ELO300" s="342"/>
      <c r="ELP300" s="342"/>
      <c r="ELQ300" s="342"/>
      <c r="ELR300" s="342"/>
      <c r="ELS300" s="342"/>
      <c r="ELT300" s="342"/>
      <c r="ELU300" s="342"/>
      <c r="ELV300" s="342"/>
      <c r="ELW300" s="342"/>
      <c r="ELX300" s="342"/>
      <c r="ELY300" s="342"/>
      <c r="ELZ300" s="342"/>
      <c r="EMA300" s="342"/>
      <c r="EMB300" s="342"/>
      <c r="EMC300" s="342"/>
      <c r="EMD300" s="342"/>
      <c r="EME300" s="342"/>
      <c r="EMF300" s="342"/>
      <c r="EMG300" s="342"/>
      <c r="EMH300" s="342"/>
      <c r="EMI300" s="342"/>
      <c r="EMJ300" s="342"/>
      <c r="EMK300" s="342"/>
      <c r="EML300" s="342"/>
      <c r="EMM300" s="342"/>
      <c r="EMN300" s="342"/>
      <c r="EMO300" s="342"/>
      <c r="EMP300" s="342"/>
      <c r="EMQ300" s="342"/>
      <c r="EMR300" s="342"/>
      <c r="EMS300" s="342"/>
      <c r="EMT300" s="342"/>
      <c r="EMU300" s="342"/>
      <c r="EMV300" s="342"/>
      <c r="EMW300" s="342"/>
      <c r="EMX300" s="342"/>
      <c r="EMY300" s="342"/>
      <c r="EMZ300" s="342"/>
      <c r="ENA300" s="342"/>
      <c r="ENB300" s="342"/>
      <c r="ENC300" s="342"/>
      <c r="END300" s="342"/>
      <c r="ENE300" s="342"/>
      <c r="ENF300" s="342"/>
      <c r="ENG300" s="342"/>
      <c r="ENH300" s="342"/>
      <c r="ENI300" s="342"/>
      <c r="ENJ300" s="342"/>
      <c r="ENK300" s="342"/>
      <c r="ENL300" s="342"/>
      <c r="ENM300" s="342"/>
      <c r="ENN300" s="342"/>
      <c r="ENO300" s="342"/>
      <c r="ENP300" s="342"/>
      <c r="ENQ300" s="342"/>
      <c r="ENR300" s="342"/>
      <c r="ENS300" s="342"/>
      <c r="ENT300" s="342"/>
      <c r="ENU300" s="342"/>
      <c r="ENV300" s="342"/>
      <c r="ENW300" s="342"/>
      <c r="ENX300" s="342"/>
      <c r="ENY300" s="342"/>
      <c r="ENZ300" s="342"/>
      <c r="EOA300" s="342"/>
      <c r="EOB300" s="342"/>
      <c r="EOC300" s="342"/>
      <c r="EOD300" s="342"/>
      <c r="EOE300" s="342"/>
      <c r="EOF300" s="342"/>
      <c r="EOG300" s="342"/>
      <c r="EOH300" s="342"/>
      <c r="EOI300" s="342"/>
      <c r="EOJ300" s="342"/>
      <c r="EOK300" s="342"/>
      <c r="EOL300" s="342"/>
      <c r="EOM300" s="342"/>
      <c r="EON300" s="342"/>
      <c r="EOO300" s="342"/>
      <c r="EOP300" s="342"/>
      <c r="EOQ300" s="342"/>
      <c r="EOR300" s="342"/>
      <c r="EOS300" s="342"/>
      <c r="EOT300" s="342"/>
      <c r="EOU300" s="342"/>
      <c r="EOV300" s="342"/>
      <c r="EOW300" s="342"/>
      <c r="EOX300" s="342"/>
      <c r="EOY300" s="342"/>
      <c r="EOZ300" s="342"/>
      <c r="EPA300" s="342"/>
      <c r="EPB300" s="342"/>
      <c r="EPC300" s="342"/>
      <c r="EPD300" s="342"/>
      <c r="EPE300" s="342"/>
      <c r="EPF300" s="342"/>
      <c r="EPG300" s="342"/>
      <c r="EPH300" s="342"/>
      <c r="EPI300" s="342"/>
      <c r="EPJ300" s="342"/>
      <c r="EPK300" s="342"/>
      <c r="EPL300" s="342"/>
      <c r="EPM300" s="342"/>
      <c r="EPN300" s="342"/>
      <c r="EPO300" s="342"/>
      <c r="EPP300" s="342"/>
      <c r="EPQ300" s="342"/>
      <c r="EPR300" s="342"/>
      <c r="EPS300" s="342"/>
      <c r="EPT300" s="342"/>
      <c r="EPU300" s="342"/>
      <c r="EPV300" s="342"/>
      <c r="EPW300" s="342"/>
      <c r="EPX300" s="342"/>
      <c r="EPY300" s="342"/>
      <c r="EPZ300" s="342"/>
      <c r="EQA300" s="342"/>
      <c r="EQB300" s="342"/>
      <c r="EQC300" s="342"/>
      <c r="EQD300" s="342"/>
      <c r="EQE300" s="342"/>
      <c r="EQF300" s="342"/>
      <c r="EQG300" s="342"/>
      <c r="EQH300" s="342"/>
      <c r="EQI300" s="342"/>
      <c r="EQJ300" s="342"/>
      <c r="EQK300" s="342"/>
      <c r="EQL300" s="342"/>
      <c r="EQM300" s="342"/>
      <c r="EQN300" s="342"/>
      <c r="EQO300" s="342"/>
      <c r="EQP300" s="342"/>
      <c r="EQQ300" s="342"/>
      <c r="EQR300" s="342"/>
      <c r="EQS300" s="342"/>
      <c r="EQT300" s="342"/>
      <c r="EQU300" s="342"/>
      <c r="EQV300" s="342"/>
      <c r="EQW300" s="342"/>
      <c r="EQX300" s="342"/>
      <c r="EQY300" s="342"/>
      <c r="EQZ300" s="342"/>
      <c r="ERA300" s="342"/>
      <c r="ERB300" s="342"/>
      <c r="ERC300" s="342"/>
      <c r="ERD300" s="342"/>
      <c r="ERE300" s="342"/>
      <c r="ERF300" s="342"/>
      <c r="ERG300" s="342"/>
      <c r="ERH300" s="342"/>
      <c r="ERI300" s="342"/>
      <c r="ERJ300" s="342"/>
      <c r="ERK300" s="342"/>
      <c r="ERL300" s="342"/>
      <c r="ERM300" s="342"/>
      <c r="ERN300" s="342"/>
      <c r="ERO300" s="342"/>
      <c r="ERP300" s="342"/>
      <c r="ERQ300" s="342"/>
      <c r="ERR300" s="342"/>
      <c r="ERS300" s="342"/>
      <c r="ERT300" s="342"/>
      <c r="ERU300" s="342"/>
      <c r="ERV300" s="342"/>
      <c r="ERW300" s="342"/>
      <c r="ERX300" s="342"/>
      <c r="ERY300" s="342"/>
      <c r="ERZ300" s="342"/>
      <c r="ESA300" s="342"/>
      <c r="ESB300" s="342"/>
      <c r="ESC300" s="342"/>
      <c r="ESD300" s="342"/>
      <c r="ESE300" s="342"/>
      <c r="ESF300" s="342"/>
      <c r="ESG300" s="342"/>
      <c r="ESH300" s="342"/>
      <c r="ESI300" s="342"/>
      <c r="ESJ300" s="342"/>
      <c r="ESK300" s="342"/>
      <c r="ESL300" s="342"/>
      <c r="ESM300" s="342"/>
      <c r="ESN300" s="342"/>
      <c r="ESO300" s="342"/>
      <c r="ESP300" s="342"/>
      <c r="ESQ300" s="342"/>
      <c r="ESR300" s="342"/>
      <c r="ESS300" s="342"/>
      <c r="EST300" s="342"/>
      <c r="ESU300" s="342"/>
      <c r="ESV300" s="342"/>
      <c r="ESW300" s="342"/>
      <c r="ESX300" s="342"/>
      <c r="ESY300" s="342"/>
      <c r="ESZ300" s="342"/>
      <c r="ETA300" s="342"/>
      <c r="ETB300" s="342"/>
      <c r="ETC300" s="342"/>
      <c r="ETD300" s="342"/>
      <c r="ETE300" s="342"/>
      <c r="ETF300" s="342"/>
      <c r="ETG300" s="342"/>
      <c r="ETH300" s="342"/>
      <c r="ETI300" s="342"/>
      <c r="ETJ300" s="342"/>
      <c r="ETK300" s="342"/>
      <c r="ETL300" s="342"/>
      <c r="ETM300" s="342"/>
      <c r="ETN300" s="342"/>
      <c r="ETO300" s="342"/>
      <c r="ETP300" s="342"/>
      <c r="ETQ300" s="342"/>
      <c r="ETR300" s="342"/>
      <c r="ETS300" s="342"/>
      <c r="ETT300" s="342"/>
      <c r="ETU300" s="342"/>
      <c r="ETV300" s="342"/>
      <c r="ETW300" s="342"/>
      <c r="ETX300" s="342"/>
      <c r="ETY300" s="342"/>
      <c r="ETZ300" s="342"/>
      <c r="EUA300" s="342"/>
      <c r="EUB300" s="342"/>
      <c r="EUC300" s="342"/>
      <c r="EUD300" s="342"/>
      <c r="EUE300" s="342"/>
      <c r="EUF300" s="342"/>
      <c r="EUG300" s="342"/>
      <c r="EUH300" s="342"/>
      <c r="EUI300" s="342"/>
      <c r="EUJ300" s="342"/>
      <c r="EUK300" s="342"/>
      <c r="EUL300" s="342"/>
      <c r="EUM300" s="342"/>
      <c r="EUN300" s="342"/>
      <c r="EUO300" s="342"/>
      <c r="EUP300" s="342"/>
      <c r="EUQ300" s="342"/>
      <c r="EUR300" s="342"/>
      <c r="EUS300" s="342"/>
      <c r="EUT300" s="342"/>
      <c r="EUU300" s="342"/>
      <c r="EUV300" s="342"/>
      <c r="EUW300" s="342"/>
      <c r="EUX300" s="342"/>
      <c r="EUY300" s="342"/>
      <c r="EUZ300" s="342"/>
      <c r="EVA300" s="342"/>
      <c r="EVB300" s="342"/>
      <c r="EVC300" s="342"/>
      <c r="EVD300" s="342"/>
      <c r="EVE300" s="342"/>
      <c r="EVF300" s="342"/>
      <c r="EVG300" s="342"/>
      <c r="EVH300" s="342"/>
      <c r="EVI300" s="342"/>
      <c r="EVJ300" s="342"/>
      <c r="EVK300" s="342"/>
      <c r="EVL300" s="342"/>
      <c r="EVM300" s="342"/>
      <c r="EVN300" s="342"/>
      <c r="EVO300" s="342"/>
      <c r="EVP300" s="342"/>
      <c r="EVQ300" s="342"/>
      <c r="EVR300" s="342"/>
      <c r="EVS300" s="342"/>
      <c r="EVT300" s="342"/>
      <c r="EVU300" s="342"/>
      <c r="EVV300" s="342"/>
      <c r="EVW300" s="342"/>
      <c r="EVX300" s="342"/>
      <c r="EVY300" s="342"/>
      <c r="EVZ300" s="342"/>
      <c r="EWA300" s="342"/>
      <c r="EWB300" s="342"/>
      <c r="EWC300" s="342"/>
      <c r="EWD300" s="342"/>
      <c r="EWE300" s="342"/>
      <c r="EWF300" s="342"/>
      <c r="EWG300" s="342"/>
      <c r="EWH300" s="342"/>
      <c r="EWI300" s="342"/>
      <c r="EWJ300" s="342"/>
      <c r="EWK300" s="342"/>
      <c r="EWL300" s="342"/>
      <c r="EWM300" s="342"/>
      <c r="EWN300" s="342"/>
      <c r="EWO300" s="342"/>
      <c r="EWP300" s="342"/>
      <c r="EWQ300" s="342"/>
      <c r="EWR300" s="342"/>
      <c r="EWS300" s="342"/>
      <c r="EWT300" s="342"/>
      <c r="EWU300" s="342"/>
      <c r="EWV300" s="342"/>
      <c r="EWW300" s="342"/>
      <c r="EWX300" s="342"/>
      <c r="EWY300" s="342"/>
      <c r="EWZ300" s="342"/>
      <c r="EXA300" s="342"/>
      <c r="EXB300" s="342"/>
      <c r="EXC300" s="342"/>
      <c r="EXD300" s="342"/>
      <c r="EXE300" s="342"/>
      <c r="EXF300" s="342"/>
      <c r="EXG300" s="342"/>
      <c r="EXH300" s="342"/>
      <c r="EXI300" s="342"/>
      <c r="EXJ300" s="342"/>
      <c r="EXK300" s="342"/>
      <c r="EXL300" s="342"/>
      <c r="EXM300" s="342"/>
      <c r="EXN300" s="342"/>
      <c r="EXO300" s="342"/>
      <c r="EXP300" s="342"/>
      <c r="EXQ300" s="342"/>
      <c r="EXR300" s="342"/>
      <c r="EXS300" s="342"/>
      <c r="EXT300" s="342"/>
      <c r="EXU300" s="342"/>
      <c r="EXV300" s="342"/>
      <c r="EXW300" s="342"/>
      <c r="EXX300" s="342"/>
      <c r="EXY300" s="342"/>
      <c r="EXZ300" s="342"/>
      <c r="EYA300" s="342"/>
      <c r="EYB300" s="342"/>
      <c r="EYC300" s="342"/>
      <c r="EYD300" s="342"/>
      <c r="EYE300" s="342"/>
      <c r="EYF300" s="342"/>
      <c r="EYG300" s="342"/>
      <c r="EYH300" s="342"/>
      <c r="EYI300" s="342"/>
      <c r="EYJ300" s="342"/>
      <c r="EYK300" s="342"/>
      <c r="EYL300" s="342"/>
      <c r="EYM300" s="342"/>
      <c r="EYN300" s="342"/>
      <c r="EYO300" s="342"/>
      <c r="EYP300" s="342"/>
      <c r="EYQ300" s="342"/>
      <c r="EYR300" s="342"/>
      <c r="EYS300" s="342"/>
      <c r="EYT300" s="342"/>
      <c r="EYU300" s="342"/>
      <c r="EYV300" s="342"/>
      <c r="EYW300" s="342"/>
      <c r="EYX300" s="342"/>
      <c r="EYY300" s="342"/>
      <c r="EYZ300" s="342"/>
      <c r="EZA300" s="342"/>
      <c r="EZB300" s="342"/>
      <c r="EZC300" s="342"/>
      <c r="EZD300" s="342"/>
      <c r="EZE300" s="342"/>
      <c r="EZF300" s="342"/>
      <c r="EZG300" s="342"/>
      <c r="EZH300" s="342"/>
      <c r="EZI300" s="342"/>
      <c r="EZJ300" s="342"/>
      <c r="EZK300" s="342"/>
      <c r="EZL300" s="342"/>
      <c r="EZM300" s="342"/>
      <c r="EZN300" s="342"/>
      <c r="EZO300" s="342"/>
      <c r="EZP300" s="342"/>
      <c r="EZQ300" s="342"/>
      <c r="EZR300" s="342"/>
      <c r="EZS300" s="342"/>
      <c r="EZT300" s="342"/>
      <c r="EZU300" s="342"/>
      <c r="EZV300" s="342"/>
      <c r="EZW300" s="342"/>
      <c r="EZX300" s="342"/>
      <c r="EZY300" s="342"/>
      <c r="EZZ300" s="342"/>
      <c r="FAA300" s="342"/>
      <c r="FAB300" s="342"/>
      <c r="FAC300" s="342"/>
      <c r="FAD300" s="342"/>
      <c r="FAE300" s="342"/>
      <c r="FAF300" s="342"/>
      <c r="FAG300" s="342"/>
      <c r="FAH300" s="342"/>
      <c r="FAI300" s="342"/>
      <c r="FAJ300" s="342"/>
      <c r="FAK300" s="342"/>
      <c r="FAL300" s="342"/>
      <c r="FAM300" s="342"/>
      <c r="FAN300" s="342"/>
      <c r="FAO300" s="342"/>
      <c r="FAP300" s="342"/>
      <c r="FAQ300" s="342"/>
      <c r="FAR300" s="342"/>
      <c r="FAS300" s="342"/>
      <c r="FAT300" s="342"/>
      <c r="FAU300" s="342"/>
      <c r="FAV300" s="342"/>
      <c r="FAW300" s="342"/>
      <c r="FAX300" s="342"/>
      <c r="FAY300" s="342"/>
      <c r="FAZ300" s="342"/>
      <c r="FBA300" s="342"/>
      <c r="FBB300" s="342"/>
      <c r="FBC300" s="342"/>
      <c r="FBD300" s="342"/>
      <c r="FBE300" s="342"/>
      <c r="FBF300" s="342"/>
      <c r="FBG300" s="342"/>
      <c r="FBH300" s="342"/>
      <c r="FBI300" s="342"/>
      <c r="FBJ300" s="342"/>
      <c r="FBK300" s="342"/>
      <c r="FBL300" s="342"/>
      <c r="FBM300" s="342"/>
      <c r="FBN300" s="342"/>
      <c r="FBO300" s="342"/>
      <c r="FBP300" s="342"/>
      <c r="FBQ300" s="342"/>
      <c r="FBR300" s="342"/>
      <c r="FBS300" s="342"/>
      <c r="FBT300" s="342"/>
      <c r="FBU300" s="342"/>
      <c r="FBV300" s="342"/>
      <c r="FBW300" s="342"/>
      <c r="FBX300" s="342"/>
      <c r="FBY300" s="342"/>
      <c r="FBZ300" s="342"/>
      <c r="FCA300" s="342"/>
      <c r="FCB300" s="342"/>
      <c r="FCC300" s="342"/>
      <c r="FCD300" s="342"/>
      <c r="FCE300" s="342"/>
      <c r="FCF300" s="342"/>
      <c r="FCG300" s="342"/>
      <c r="FCH300" s="342"/>
      <c r="FCI300" s="342"/>
      <c r="FCJ300" s="342"/>
      <c r="FCK300" s="342"/>
      <c r="FCL300" s="342"/>
      <c r="FCM300" s="342"/>
      <c r="FCN300" s="342"/>
      <c r="FCO300" s="342"/>
      <c r="FCP300" s="342"/>
      <c r="FCQ300" s="342"/>
      <c r="FCR300" s="342"/>
      <c r="FCS300" s="342"/>
      <c r="FCT300" s="342"/>
      <c r="FCU300" s="342"/>
      <c r="FCV300" s="342"/>
      <c r="FCW300" s="342"/>
      <c r="FCX300" s="342"/>
      <c r="FCY300" s="342"/>
      <c r="FCZ300" s="342"/>
      <c r="FDA300" s="342"/>
      <c r="FDB300" s="342"/>
      <c r="FDC300" s="342"/>
      <c r="FDD300" s="342"/>
      <c r="FDE300" s="342"/>
      <c r="FDF300" s="342"/>
      <c r="FDG300" s="342"/>
      <c r="FDH300" s="342"/>
      <c r="FDI300" s="342"/>
      <c r="FDJ300" s="342"/>
      <c r="FDK300" s="342"/>
      <c r="FDL300" s="342"/>
      <c r="FDM300" s="342"/>
      <c r="FDN300" s="342"/>
      <c r="FDO300" s="342"/>
      <c r="FDP300" s="342"/>
      <c r="FDQ300" s="342"/>
      <c r="FDR300" s="342"/>
      <c r="FDS300" s="342"/>
      <c r="FDT300" s="342"/>
      <c r="FDU300" s="342"/>
      <c r="FDV300" s="342"/>
      <c r="FDW300" s="342"/>
      <c r="FDX300" s="342"/>
      <c r="FDY300" s="342"/>
      <c r="FDZ300" s="342"/>
      <c r="FEA300" s="342"/>
      <c r="FEB300" s="342"/>
      <c r="FEC300" s="342"/>
      <c r="FED300" s="342"/>
      <c r="FEE300" s="342"/>
      <c r="FEF300" s="342"/>
      <c r="FEG300" s="342"/>
      <c r="FEH300" s="342"/>
      <c r="FEI300" s="342"/>
      <c r="FEJ300" s="342"/>
      <c r="FEK300" s="342"/>
      <c r="FEL300" s="342"/>
      <c r="FEM300" s="342"/>
      <c r="FEN300" s="342"/>
      <c r="FEO300" s="342"/>
      <c r="FEP300" s="342"/>
      <c r="FEQ300" s="342"/>
      <c r="FER300" s="342"/>
      <c r="FES300" s="342"/>
      <c r="FET300" s="342"/>
      <c r="FEU300" s="342"/>
      <c r="FEV300" s="342"/>
      <c r="FEW300" s="342"/>
      <c r="FEX300" s="342"/>
      <c r="FEY300" s="342"/>
      <c r="FEZ300" s="342"/>
      <c r="FFA300" s="342"/>
      <c r="FFB300" s="342"/>
      <c r="FFC300" s="342"/>
      <c r="FFD300" s="342"/>
      <c r="FFE300" s="342"/>
      <c r="FFF300" s="342"/>
      <c r="FFG300" s="342"/>
      <c r="FFH300" s="342"/>
      <c r="FFI300" s="342"/>
      <c r="FFJ300" s="342"/>
      <c r="FFK300" s="342"/>
      <c r="FFL300" s="342"/>
      <c r="FFM300" s="342"/>
      <c r="FFN300" s="342"/>
      <c r="FFO300" s="342"/>
      <c r="FFP300" s="342"/>
      <c r="FFQ300" s="342"/>
      <c r="FFR300" s="342"/>
      <c r="FFS300" s="342"/>
      <c r="FFT300" s="342"/>
      <c r="FFU300" s="342"/>
      <c r="FFV300" s="342"/>
      <c r="FFW300" s="342"/>
      <c r="FFX300" s="342"/>
      <c r="FFY300" s="342"/>
      <c r="FFZ300" s="342"/>
      <c r="FGA300" s="342"/>
      <c r="FGB300" s="342"/>
      <c r="FGC300" s="342"/>
      <c r="FGD300" s="342"/>
      <c r="FGE300" s="342"/>
      <c r="FGF300" s="342"/>
      <c r="FGG300" s="342"/>
      <c r="FGH300" s="342"/>
      <c r="FGI300" s="342"/>
      <c r="FGJ300" s="342"/>
      <c r="FGK300" s="342"/>
      <c r="FGL300" s="342"/>
      <c r="FGM300" s="342"/>
      <c r="FGN300" s="342"/>
      <c r="FGO300" s="342"/>
      <c r="FGP300" s="342"/>
      <c r="FGQ300" s="342"/>
      <c r="FGR300" s="342"/>
      <c r="FGS300" s="342"/>
      <c r="FGT300" s="342"/>
      <c r="FGU300" s="342"/>
      <c r="FGV300" s="342"/>
      <c r="FGW300" s="342"/>
      <c r="FGX300" s="342"/>
      <c r="FGY300" s="342"/>
      <c r="FGZ300" s="342"/>
      <c r="FHA300" s="342"/>
      <c r="FHB300" s="342"/>
      <c r="FHC300" s="342"/>
      <c r="FHD300" s="342"/>
      <c r="FHE300" s="342"/>
      <c r="FHF300" s="342"/>
      <c r="FHG300" s="342"/>
      <c r="FHH300" s="342"/>
      <c r="FHI300" s="342"/>
      <c r="FHJ300" s="342"/>
      <c r="FHK300" s="342"/>
      <c r="FHL300" s="342"/>
      <c r="FHM300" s="342"/>
      <c r="FHN300" s="342"/>
      <c r="FHO300" s="342"/>
      <c r="FHP300" s="342"/>
      <c r="FHQ300" s="342"/>
      <c r="FHR300" s="342"/>
      <c r="FHS300" s="342"/>
      <c r="FHT300" s="342"/>
      <c r="FHU300" s="342"/>
      <c r="FHV300" s="342"/>
      <c r="FHW300" s="342"/>
      <c r="FHX300" s="342"/>
      <c r="FHY300" s="342"/>
      <c r="FHZ300" s="342"/>
      <c r="FIA300" s="342"/>
      <c r="FIB300" s="342"/>
      <c r="FIC300" s="342"/>
      <c r="FID300" s="342"/>
      <c r="FIE300" s="342"/>
      <c r="FIF300" s="342"/>
      <c r="FIG300" s="342"/>
      <c r="FIH300" s="342"/>
      <c r="FII300" s="342"/>
      <c r="FIJ300" s="342"/>
      <c r="FIK300" s="342"/>
      <c r="FIL300" s="342"/>
      <c r="FIM300" s="342"/>
      <c r="FIN300" s="342"/>
      <c r="FIO300" s="342"/>
      <c r="FIP300" s="342"/>
      <c r="FIQ300" s="342"/>
      <c r="FIR300" s="342"/>
      <c r="FIS300" s="342"/>
      <c r="FIT300" s="342"/>
      <c r="FIU300" s="342"/>
      <c r="FIV300" s="342"/>
      <c r="FIW300" s="342"/>
      <c r="FIX300" s="342"/>
      <c r="FIY300" s="342"/>
      <c r="FIZ300" s="342"/>
      <c r="FJA300" s="342"/>
      <c r="FJB300" s="342"/>
      <c r="FJC300" s="342"/>
      <c r="FJD300" s="342"/>
      <c r="FJE300" s="342"/>
      <c r="FJF300" s="342"/>
      <c r="FJG300" s="342"/>
      <c r="FJH300" s="342"/>
      <c r="FJI300" s="342"/>
      <c r="FJJ300" s="342"/>
      <c r="FJK300" s="342"/>
      <c r="FJL300" s="342"/>
      <c r="FJM300" s="342"/>
      <c r="FJN300" s="342"/>
      <c r="FJO300" s="342"/>
      <c r="FJP300" s="342"/>
      <c r="FJQ300" s="342"/>
      <c r="FJR300" s="342"/>
      <c r="FJS300" s="342"/>
      <c r="FJT300" s="342"/>
      <c r="FJU300" s="342"/>
      <c r="FJV300" s="342"/>
      <c r="FJW300" s="342"/>
      <c r="FJX300" s="342"/>
      <c r="FJY300" s="342"/>
      <c r="FJZ300" s="342"/>
      <c r="FKA300" s="342"/>
      <c r="FKB300" s="342"/>
      <c r="FKC300" s="342"/>
      <c r="FKD300" s="342"/>
      <c r="FKE300" s="342"/>
      <c r="FKF300" s="342"/>
      <c r="FKG300" s="342"/>
      <c r="FKH300" s="342"/>
      <c r="FKI300" s="342"/>
      <c r="FKJ300" s="342"/>
      <c r="FKK300" s="342"/>
      <c r="FKL300" s="342"/>
      <c r="FKM300" s="342"/>
      <c r="FKN300" s="342"/>
      <c r="FKO300" s="342"/>
      <c r="FKP300" s="342"/>
      <c r="FKQ300" s="342"/>
      <c r="FKR300" s="342"/>
      <c r="FKS300" s="342"/>
      <c r="FKT300" s="342"/>
      <c r="FKU300" s="342"/>
      <c r="FKV300" s="342"/>
      <c r="FKW300" s="342"/>
      <c r="FKX300" s="342"/>
      <c r="FKY300" s="342"/>
      <c r="FKZ300" s="342"/>
      <c r="FLA300" s="342"/>
      <c r="FLB300" s="342"/>
      <c r="FLC300" s="342"/>
      <c r="FLD300" s="342"/>
      <c r="FLE300" s="342"/>
      <c r="FLF300" s="342"/>
      <c r="FLG300" s="342"/>
      <c r="FLH300" s="342"/>
      <c r="FLI300" s="342"/>
      <c r="FLJ300" s="342"/>
      <c r="FLK300" s="342"/>
      <c r="FLL300" s="342"/>
      <c r="FLM300" s="342"/>
      <c r="FLN300" s="342"/>
      <c r="FLO300" s="342"/>
      <c r="FLP300" s="342"/>
      <c r="FLQ300" s="342"/>
      <c r="FLR300" s="342"/>
      <c r="FLS300" s="342"/>
      <c r="FLT300" s="342"/>
      <c r="FLU300" s="342"/>
      <c r="FLV300" s="342"/>
      <c r="FLW300" s="342"/>
      <c r="FLX300" s="342"/>
      <c r="FLY300" s="342"/>
      <c r="FLZ300" s="342"/>
      <c r="FMA300" s="342"/>
      <c r="FMB300" s="342"/>
      <c r="FMC300" s="342"/>
      <c r="FMD300" s="342"/>
      <c r="FME300" s="342"/>
      <c r="FMF300" s="342"/>
      <c r="FMG300" s="342"/>
      <c r="FMH300" s="342"/>
      <c r="FMI300" s="342"/>
      <c r="FMJ300" s="342"/>
      <c r="FMK300" s="342"/>
      <c r="FML300" s="342"/>
      <c r="FMM300" s="342"/>
      <c r="FMN300" s="342"/>
      <c r="FMO300" s="342"/>
      <c r="FMP300" s="342"/>
      <c r="FMQ300" s="342"/>
      <c r="FMR300" s="342"/>
      <c r="FMS300" s="342"/>
      <c r="FMT300" s="342"/>
      <c r="FMU300" s="342"/>
      <c r="FMV300" s="342"/>
      <c r="FMW300" s="342"/>
      <c r="FMX300" s="342"/>
      <c r="FMY300" s="342"/>
      <c r="FMZ300" s="342"/>
      <c r="FNA300" s="342"/>
      <c r="FNB300" s="342"/>
      <c r="FNC300" s="342"/>
      <c r="FND300" s="342"/>
      <c r="FNE300" s="342"/>
      <c r="FNF300" s="342"/>
      <c r="FNG300" s="342"/>
      <c r="FNH300" s="342"/>
      <c r="FNI300" s="342"/>
      <c r="FNJ300" s="342"/>
      <c r="FNK300" s="342"/>
      <c r="FNL300" s="342"/>
      <c r="FNM300" s="342"/>
      <c r="FNN300" s="342"/>
      <c r="FNO300" s="342"/>
      <c r="FNP300" s="342"/>
      <c r="FNQ300" s="342"/>
      <c r="FNR300" s="342"/>
      <c r="FNS300" s="342"/>
      <c r="FNT300" s="342"/>
      <c r="FNU300" s="342"/>
      <c r="FNV300" s="342"/>
      <c r="FNW300" s="342"/>
      <c r="FNX300" s="342"/>
      <c r="FNY300" s="342"/>
      <c r="FNZ300" s="342"/>
      <c r="FOA300" s="342"/>
      <c r="FOB300" s="342"/>
      <c r="FOC300" s="342"/>
      <c r="FOD300" s="342"/>
      <c r="FOE300" s="342"/>
      <c r="FOF300" s="342"/>
      <c r="FOG300" s="342"/>
      <c r="FOH300" s="342"/>
      <c r="FOI300" s="342"/>
      <c r="FOJ300" s="342"/>
      <c r="FOK300" s="342"/>
      <c r="FOL300" s="342"/>
      <c r="FOM300" s="342"/>
      <c r="FON300" s="342"/>
      <c r="FOO300" s="342"/>
      <c r="FOP300" s="342"/>
      <c r="FOQ300" s="342"/>
      <c r="FOR300" s="342"/>
      <c r="FOS300" s="342"/>
      <c r="FOT300" s="342"/>
      <c r="FOU300" s="342"/>
      <c r="FOV300" s="342"/>
      <c r="FOW300" s="342"/>
      <c r="FOX300" s="342"/>
      <c r="FOY300" s="342"/>
      <c r="FOZ300" s="342"/>
      <c r="FPA300" s="342"/>
      <c r="FPB300" s="342"/>
      <c r="FPC300" s="342"/>
      <c r="FPD300" s="342"/>
      <c r="FPE300" s="342"/>
      <c r="FPF300" s="342"/>
      <c r="FPG300" s="342"/>
      <c r="FPH300" s="342"/>
      <c r="FPI300" s="342"/>
      <c r="FPJ300" s="342"/>
      <c r="FPK300" s="342"/>
      <c r="FPL300" s="342"/>
      <c r="FPM300" s="342"/>
      <c r="FPN300" s="342"/>
      <c r="FPO300" s="342"/>
      <c r="FPP300" s="342"/>
      <c r="FPQ300" s="342"/>
      <c r="FPR300" s="342"/>
      <c r="FPS300" s="342"/>
      <c r="FPT300" s="342"/>
      <c r="FPU300" s="342"/>
      <c r="FPV300" s="342"/>
      <c r="FPW300" s="342"/>
      <c r="FPX300" s="342"/>
      <c r="FPY300" s="342"/>
      <c r="FPZ300" s="342"/>
      <c r="FQA300" s="342"/>
      <c r="FQB300" s="342"/>
      <c r="FQC300" s="342"/>
      <c r="FQD300" s="342"/>
      <c r="FQE300" s="342"/>
      <c r="FQF300" s="342"/>
      <c r="FQG300" s="342"/>
      <c r="FQH300" s="342"/>
      <c r="FQI300" s="342"/>
      <c r="FQJ300" s="342"/>
      <c r="FQK300" s="342"/>
      <c r="FQL300" s="342"/>
      <c r="FQM300" s="342"/>
      <c r="FQN300" s="342"/>
      <c r="FQO300" s="342"/>
      <c r="FQP300" s="342"/>
      <c r="FQQ300" s="342"/>
      <c r="FQR300" s="342"/>
      <c r="FQS300" s="342"/>
      <c r="FQT300" s="342"/>
      <c r="FQU300" s="342"/>
      <c r="FQV300" s="342"/>
      <c r="FQW300" s="342"/>
      <c r="FQX300" s="342"/>
      <c r="FQY300" s="342"/>
      <c r="FQZ300" s="342"/>
      <c r="FRA300" s="342"/>
      <c r="FRB300" s="342"/>
      <c r="FRC300" s="342"/>
      <c r="FRD300" s="342"/>
      <c r="FRE300" s="342"/>
      <c r="FRF300" s="342"/>
      <c r="FRG300" s="342"/>
      <c r="FRH300" s="342"/>
      <c r="FRI300" s="342"/>
      <c r="FRJ300" s="342"/>
      <c r="FRK300" s="342"/>
      <c r="FRL300" s="342"/>
      <c r="FRM300" s="342"/>
      <c r="FRN300" s="342"/>
      <c r="FRO300" s="342"/>
      <c r="FRP300" s="342"/>
      <c r="FRQ300" s="342"/>
      <c r="FRR300" s="342"/>
      <c r="FRS300" s="342"/>
      <c r="FRT300" s="342"/>
      <c r="FRU300" s="342"/>
      <c r="FRV300" s="342"/>
      <c r="FRW300" s="342"/>
      <c r="FRX300" s="342"/>
      <c r="FRY300" s="342"/>
      <c r="FRZ300" s="342"/>
      <c r="FSA300" s="342"/>
      <c r="FSB300" s="342"/>
      <c r="FSC300" s="342"/>
      <c r="FSD300" s="342"/>
      <c r="FSE300" s="342"/>
      <c r="FSF300" s="342"/>
      <c r="FSG300" s="342"/>
      <c r="FSH300" s="342"/>
      <c r="FSI300" s="342"/>
      <c r="FSJ300" s="342"/>
      <c r="FSK300" s="342"/>
      <c r="FSL300" s="342"/>
      <c r="FSM300" s="342"/>
      <c r="FSN300" s="342"/>
      <c r="FSO300" s="342"/>
      <c r="FSP300" s="342"/>
      <c r="FSQ300" s="342"/>
      <c r="FSR300" s="342"/>
      <c r="FSS300" s="342"/>
      <c r="FST300" s="342"/>
      <c r="FSU300" s="342"/>
      <c r="FSV300" s="342"/>
      <c r="FSW300" s="342"/>
      <c r="FSX300" s="342"/>
      <c r="FSY300" s="342"/>
      <c r="FSZ300" s="342"/>
      <c r="FTA300" s="342"/>
      <c r="FTB300" s="342"/>
      <c r="FTC300" s="342"/>
      <c r="FTD300" s="342"/>
      <c r="FTE300" s="342"/>
      <c r="FTF300" s="342"/>
      <c r="FTG300" s="342"/>
      <c r="FTH300" s="342"/>
      <c r="FTI300" s="342"/>
      <c r="FTJ300" s="342"/>
      <c r="FTK300" s="342"/>
      <c r="FTL300" s="342"/>
      <c r="FTM300" s="342"/>
      <c r="FTN300" s="342"/>
      <c r="FTO300" s="342"/>
      <c r="FTP300" s="342"/>
      <c r="FTQ300" s="342"/>
      <c r="FTR300" s="342"/>
      <c r="FTS300" s="342"/>
      <c r="FTT300" s="342"/>
      <c r="FTU300" s="342"/>
      <c r="FTV300" s="342"/>
      <c r="FTW300" s="342"/>
      <c r="FTX300" s="342"/>
      <c r="FTY300" s="342"/>
      <c r="FTZ300" s="342"/>
      <c r="FUA300" s="342"/>
      <c r="FUB300" s="342"/>
      <c r="FUC300" s="342"/>
      <c r="FUD300" s="342"/>
      <c r="FUE300" s="342"/>
      <c r="FUF300" s="342"/>
      <c r="FUG300" s="342"/>
      <c r="FUH300" s="342"/>
      <c r="FUI300" s="342"/>
      <c r="FUJ300" s="342"/>
      <c r="FUK300" s="342"/>
      <c r="FUL300" s="342"/>
      <c r="FUM300" s="342"/>
      <c r="FUN300" s="342"/>
      <c r="FUO300" s="342"/>
      <c r="FUP300" s="342"/>
      <c r="FUQ300" s="342"/>
      <c r="FUR300" s="342"/>
      <c r="FUS300" s="342"/>
      <c r="FUT300" s="342"/>
      <c r="FUU300" s="342"/>
      <c r="FUV300" s="342"/>
      <c r="FUW300" s="342"/>
      <c r="FUX300" s="342"/>
      <c r="FUY300" s="342"/>
      <c r="FUZ300" s="342"/>
      <c r="FVA300" s="342"/>
      <c r="FVB300" s="342"/>
      <c r="FVC300" s="342"/>
      <c r="FVD300" s="342"/>
      <c r="FVE300" s="342"/>
      <c r="FVF300" s="342"/>
      <c r="FVG300" s="342"/>
      <c r="FVH300" s="342"/>
      <c r="FVI300" s="342"/>
      <c r="FVJ300" s="342"/>
      <c r="FVK300" s="342"/>
      <c r="FVL300" s="342"/>
      <c r="FVM300" s="342"/>
      <c r="FVN300" s="342"/>
      <c r="FVO300" s="342"/>
      <c r="FVP300" s="342"/>
      <c r="FVQ300" s="342"/>
      <c r="FVR300" s="342"/>
      <c r="FVS300" s="342"/>
      <c r="FVT300" s="342"/>
      <c r="FVU300" s="342"/>
      <c r="FVV300" s="342"/>
      <c r="FVW300" s="342"/>
      <c r="FVX300" s="342"/>
      <c r="FVY300" s="342"/>
      <c r="FVZ300" s="342"/>
      <c r="FWA300" s="342"/>
      <c r="FWB300" s="342"/>
      <c r="FWC300" s="342"/>
      <c r="FWD300" s="342"/>
      <c r="FWE300" s="342"/>
      <c r="FWF300" s="342"/>
      <c r="FWG300" s="342"/>
      <c r="FWH300" s="342"/>
      <c r="FWI300" s="342"/>
      <c r="FWJ300" s="342"/>
      <c r="FWK300" s="342"/>
      <c r="FWL300" s="342"/>
      <c r="FWM300" s="342"/>
      <c r="FWN300" s="342"/>
      <c r="FWO300" s="342"/>
      <c r="FWP300" s="342"/>
      <c r="FWQ300" s="342"/>
      <c r="FWR300" s="342"/>
      <c r="FWS300" s="342"/>
      <c r="FWT300" s="342"/>
      <c r="FWU300" s="342"/>
      <c r="FWV300" s="342"/>
      <c r="FWW300" s="342"/>
      <c r="FWX300" s="342"/>
      <c r="FWY300" s="342"/>
      <c r="FWZ300" s="342"/>
      <c r="FXA300" s="342"/>
      <c r="FXB300" s="342"/>
      <c r="FXC300" s="342"/>
      <c r="FXD300" s="342"/>
      <c r="FXE300" s="342"/>
      <c r="FXF300" s="342"/>
      <c r="FXG300" s="342"/>
      <c r="FXH300" s="342"/>
      <c r="FXI300" s="342"/>
      <c r="FXJ300" s="342"/>
      <c r="FXK300" s="342"/>
      <c r="FXL300" s="342"/>
      <c r="FXM300" s="342"/>
      <c r="FXN300" s="342"/>
      <c r="FXO300" s="342"/>
      <c r="FXP300" s="342"/>
      <c r="FXQ300" s="342"/>
      <c r="FXR300" s="342"/>
      <c r="FXS300" s="342"/>
      <c r="FXT300" s="342"/>
      <c r="FXU300" s="342"/>
      <c r="FXV300" s="342"/>
      <c r="FXW300" s="342"/>
      <c r="FXX300" s="342"/>
      <c r="FXY300" s="342"/>
      <c r="FXZ300" s="342"/>
      <c r="FYA300" s="342"/>
      <c r="FYB300" s="342"/>
      <c r="FYC300" s="342"/>
      <c r="FYD300" s="342"/>
      <c r="FYE300" s="342"/>
      <c r="FYF300" s="342"/>
      <c r="FYG300" s="342"/>
      <c r="FYH300" s="342"/>
      <c r="FYI300" s="342"/>
      <c r="FYJ300" s="342"/>
      <c r="FYK300" s="342"/>
      <c r="FYL300" s="342"/>
      <c r="FYM300" s="342"/>
      <c r="FYN300" s="342"/>
      <c r="FYO300" s="342"/>
      <c r="FYP300" s="342"/>
      <c r="FYQ300" s="342"/>
      <c r="FYR300" s="342"/>
      <c r="FYS300" s="342"/>
      <c r="FYT300" s="342"/>
      <c r="FYU300" s="342"/>
      <c r="FYV300" s="342"/>
      <c r="FYW300" s="342"/>
      <c r="FYX300" s="342"/>
      <c r="FYY300" s="342"/>
      <c r="FYZ300" s="342"/>
      <c r="FZA300" s="342"/>
      <c r="FZB300" s="342"/>
      <c r="FZC300" s="342"/>
      <c r="FZD300" s="342"/>
      <c r="FZE300" s="342"/>
      <c r="FZF300" s="342"/>
      <c r="FZG300" s="342"/>
      <c r="FZH300" s="342"/>
      <c r="FZI300" s="342"/>
      <c r="FZJ300" s="342"/>
      <c r="FZK300" s="342"/>
      <c r="FZL300" s="342"/>
      <c r="FZM300" s="342"/>
      <c r="FZN300" s="342"/>
      <c r="FZO300" s="342"/>
      <c r="FZP300" s="342"/>
      <c r="FZQ300" s="342"/>
      <c r="FZR300" s="342"/>
      <c r="FZS300" s="342"/>
      <c r="FZT300" s="342"/>
      <c r="FZU300" s="342"/>
      <c r="FZV300" s="342"/>
      <c r="FZW300" s="342"/>
      <c r="FZX300" s="342"/>
      <c r="FZY300" s="342"/>
      <c r="FZZ300" s="342"/>
      <c r="GAA300" s="342"/>
      <c r="GAB300" s="342"/>
      <c r="GAC300" s="342"/>
      <c r="GAD300" s="342"/>
      <c r="GAE300" s="342"/>
      <c r="GAF300" s="342"/>
      <c r="GAG300" s="342"/>
      <c r="GAH300" s="342"/>
      <c r="GAI300" s="342"/>
      <c r="GAJ300" s="342"/>
      <c r="GAK300" s="342"/>
      <c r="GAL300" s="342"/>
      <c r="GAM300" s="342"/>
      <c r="GAN300" s="342"/>
      <c r="GAO300" s="342"/>
      <c r="GAP300" s="342"/>
      <c r="GAQ300" s="342"/>
      <c r="GAR300" s="342"/>
      <c r="GAS300" s="342"/>
      <c r="GAT300" s="342"/>
      <c r="GAU300" s="342"/>
      <c r="GAV300" s="342"/>
      <c r="GAW300" s="342"/>
      <c r="GAX300" s="342"/>
      <c r="GAY300" s="342"/>
      <c r="GAZ300" s="342"/>
      <c r="GBA300" s="342"/>
      <c r="GBB300" s="342"/>
      <c r="GBC300" s="342"/>
      <c r="GBD300" s="342"/>
      <c r="GBE300" s="342"/>
      <c r="GBF300" s="342"/>
      <c r="GBG300" s="342"/>
      <c r="GBH300" s="342"/>
      <c r="GBI300" s="342"/>
      <c r="GBJ300" s="342"/>
      <c r="GBK300" s="342"/>
      <c r="GBL300" s="342"/>
      <c r="GBM300" s="342"/>
      <c r="GBN300" s="342"/>
      <c r="GBO300" s="342"/>
      <c r="GBP300" s="342"/>
      <c r="GBQ300" s="342"/>
      <c r="GBR300" s="342"/>
      <c r="GBS300" s="342"/>
      <c r="GBT300" s="342"/>
      <c r="GBU300" s="342"/>
      <c r="GBV300" s="342"/>
      <c r="GBW300" s="342"/>
      <c r="GBX300" s="342"/>
      <c r="GBY300" s="342"/>
      <c r="GBZ300" s="342"/>
      <c r="GCA300" s="342"/>
      <c r="GCB300" s="342"/>
      <c r="GCC300" s="342"/>
      <c r="GCD300" s="342"/>
      <c r="GCE300" s="342"/>
      <c r="GCF300" s="342"/>
      <c r="GCG300" s="342"/>
      <c r="GCH300" s="342"/>
      <c r="GCI300" s="342"/>
      <c r="GCJ300" s="342"/>
      <c r="GCK300" s="342"/>
      <c r="GCL300" s="342"/>
      <c r="GCM300" s="342"/>
      <c r="GCN300" s="342"/>
      <c r="GCO300" s="342"/>
      <c r="GCP300" s="342"/>
      <c r="GCQ300" s="342"/>
      <c r="GCR300" s="342"/>
      <c r="GCS300" s="342"/>
      <c r="GCT300" s="342"/>
      <c r="GCU300" s="342"/>
      <c r="GCV300" s="342"/>
      <c r="GCW300" s="342"/>
      <c r="GCX300" s="342"/>
      <c r="GCY300" s="342"/>
      <c r="GCZ300" s="342"/>
      <c r="GDA300" s="342"/>
      <c r="GDB300" s="342"/>
      <c r="GDC300" s="342"/>
      <c r="GDD300" s="342"/>
      <c r="GDE300" s="342"/>
      <c r="GDF300" s="342"/>
      <c r="GDG300" s="342"/>
      <c r="GDH300" s="342"/>
      <c r="GDI300" s="342"/>
      <c r="GDJ300" s="342"/>
      <c r="GDK300" s="342"/>
      <c r="GDL300" s="342"/>
      <c r="GDM300" s="342"/>
      <c r="GDN300" s="342"/>
      <c r="GDO300" s="342"/>
      <c r="GDP300" s="342"/>
      <c r="GDQ300" s="342"/>
      <c r="GDR300" s="342"/>
      <c r="GDS300" s="342"/>
      <c r="GDT300" s="342"/>
      <c r="GDU300" s="342"/>
      <c r="GDV300" s="342"/>
      <c r="GDW300" s="342"/>
      <c r="GDX300" s="342"/>
      <c r="GDY300" s="342"/>
      <c r="GDZ300" s="342"/>
      <c r="GEA300" s="342"/>
      <c r="GEB300" s="342"/>
      <c r="GEC300" s="342"/>
      <c r="GED300" s="342"/>
      <c r="GEE300" s="342"/>
      <c r="GEF300" s="342"/>
      <c r="GEG300" s="342"/>
      <c r="GEH300" s="342"/>
      <c r="GEI300" s="342"/>
      <c r="GEJ300" s="342"/>
      <c r="GEK300" s="342"/>
      <c r="GEL300" s="342"/>
      <c r="GEM300" s="342"/>
      <c r="GEN300" s="342"/>
      <c r="GEO300" s="342"/>
      <c r="GEP300" s="342"/>
      <c r="GEQ300" s="342"/>
      <c r="GER300" s="342"/>
      <c r="GES300" s="342"/>
      <c r="GET300" s="342"/>
      <c r="GEU300" s="342"/>
      <c r="GEV300" s="342"/>
      <c r="GEW300" s="342"/>
      <c r="GEX300" s="342"/>
      <c r="GEY300" s="342"/>
      <c r="GEZ300" s="342"/>
      <c r="GFA300" s="342"/>
      <c r="GFB300" s="342"/>
      <c r="GFC300" s="342"/>
      <c r="GFD300" s="342"/>
      <c r="GFE300" s="342"/>
      <c r="GFF300" s="342"/>
      <c r="GFG300" s="342"/>
      <c r="GFH300" s="342"/>
      <c r="GFI300" s="342"/>
      <c r="GFJ300" s="342"/>
      <c r="GFK300" s="342"/>
      <c r="GFL300" s="342"/>
      <c r="GFM300" s="342"/>
      <c r="GFN300" s="342"/>
      <c r="GFO300" s="342"/>
      <c r="GFP300" s="342"/>
      <c r="GFQ300" s="342"/>
      <c r="GFR300" s="342"/>
      <c r="GFS300" s="342"/>
      <c r="GFT300" s="342"/>
      <c r="GFU300" s="342"/>
      <c r="GFV300" s="342"/>
      <c r="GFW300" s="342"/>
      <c r="GFX300" s="342"/>
      <c r="GFY300" s="342"/>
      <c r="GFZ300" s="342"/>
      <c r="GGA300" s="342"/>
      <c r="GGB300" s="342"/>
      <c r="GGC300" s="342"/>
      <c r="GGD300" s="342"/>
      <c r="GGE300" s="342"/>
      <c r="GGF300" s="342"/>
      <c r="GGG300" s="342"/>
      <c r="GGH300" s="342"/>
      <c r="GGI300" s="342"/>
      <c r="GGJ300" s="342"/>
      <c r="GGK300" s="342"/>
      <c r="GGL300" s="342"/>
      <c r="GGM300" s="342"/>
      <c r="GGN300" s="342"/>
      <c r="GGO300" s="342"/>
      <c r="GGP300" s="342"/>
      <c r="GGQ300" s="342"/>
      <c r="GGR300" s="342"/>
      <c r="GGS300" s="342"/>
      <c r="GGT300" s="342"/>
      <c r="GGU300" s="342"/>
      <c r="GGV300" s="342"/>
      <c r="GGW300" s="342"/>
      <c r="GGX300" s="342"/>
      <c r="GGY300" s="342"/>
      <c r="GGZ300" s="342"/>
      <c r="GHA300" s="342"/>
      <c r="GHB300" s="342"/>
      <c r="GHC300" s="342"/>
      <c r="GHD300" s="342"/>
      <c r="GHE300" s="342"/>
      <c r="GHF300" s="342"/>
      <c r="GHG300" s="342"/>
      <c r="GHH300" s="342"/>
      <c r="GHI300" s="342"/>
      <c r="GHJ300" s="342"/>
      <c r="GHK300" s="342"/>
      <c r="GHL300" s="342"/>
      <c r="GHM300" s="342"/>
      <c r="GHN300" s="342"/>
      <c r="GHO300" s="342"/>
      <c r="GHP300" s="342"/>
      <c r="GHQ300" s="342"/>
      <c r="GHR300" s="342"/>
      <c r="GHS300" s="342"/>
      <c r="GHT300" s="342"/>
      <c r="GHU300" s="342"/>
      <c r="GHV300" s="342"/>
      <c r="GHW300" s="342"/>
      <c r="GHX300" s="342"/>
      <c r="GHY300" s="342"/>
      <c r="GHZ300" s="342"/>
      <c r="GIA300" s="342"/>
      <c r="GIB300" s="342"/>
      <c r="GIC300" s="342"/>
      <c r="GID300" s="342"/>
      <c r="GIE300" s="342"/>
      <c r="GIF300" s="342"/>
      <c r="GIG300" s="342"/>
      <c r="GIH300" s="342"/>
      <c r="GII300" s="342"/>
      <c r="GIJ300" s="342"/>
      <c r="GIK300" s="342"/>
      <c r="GIL300" s="342"/>
      <c r="GIM300" s="342"/>
      <c r="GIN300" s="342"/>
      <c r="GIO300" s="342"/>
      <c r="GIP300" s="342"/>
      <c r="GIQ300" s="342"/>
      <c r="GIR300" s="342"/>
      <c r="GIS300" s="342"/>
      <c r="GIT300" s="342"/>
      <c r="GIU300" s="342"/>
      <c r="GIV300" s="342"/>
      <c r="GIW300" s="342"/>
      <c r="GIX300" s="342"/>
      <c r="GIY300" s="342"/>
      <c r="GIZ300" s="342"/>
      <c r="GJA300" s="342"/>
      <c r="GJB300" s="342"/>
      <c r="GJC300" s="342"/>
      <c r="GJD300" s="342"/>
      <c r="GJE300" s="342"/>
      <c r="GJF300" s="342"/>
      <c r="GJG300" s="342"/>
      <c r="GJH300" s="342"/>
      <c r="GJI300" s="342"/>
      <c r="GJJ300" s="342"/>
      <c r="GJK300" s="342"/>
      <c r="GJL300" s="342"/>
      <c r="GJM300" s="342"/>
      <c r="GJN300" s="342"/>
      <c r="GJO300" s="342"/>
      <c r="GJP300" s="342"/>
      <c r="GJQ300" s="342"/>
      <c r="GJR300" s="342"/>
      <c r="GJS300" s="342"/>
      <c r="GJT300" s="342"/>
      <c r="GJU300" s="342"/>
      <c r="GJV300" s="342"/>
      <c r="GJW300" s="342"/>
      <c r="GJX300" s="342"/>
      <c r="GJY300" s="342"/>
      <c r="GJZ300" s="342"/>
      <c r="GKA300" s="342"/>
      <c r="GKB300" s="342"/>
      <c r="GKC300" s="342"/>
      <c r="GKD300" s="342"/>
      <c r="GKE300" s="342"/>
      <c r="GKF300" s="342"/>
      <c r="GKG300" s="342"/>
      <c r="GKH300" s="342"/>
      <c r="GKI300" s="342"/>
      <c r="GKJ300" s="342"/>
      <c r="GKK300" s="342"/>
      <c r="GKL300" s="342"/>
      <c r="GKM300" s="342"/>
      <c r="GKN300" s="342"/>
      <c r="GKO300" s="342"/>
      <c r="GKP300" s="342"/>
      <c r="GKQ300" s="342"/>
      <c r="GKR300" s="342"/>
      <c r="GKS300" s="342"/>
      <c r="GKT300" s="342"/>
      <c r="GKU300" s="342"/>
      <c r="GKV300" s="342"/>
      <c r="GKW300" s="342"/>
      <c r="GKX300" s="342"/>
      <c r="GKY300" s="342"/>
      <c r="GKZ300" s="342"/>
      <c r="GLA300" s="342"/>
      <c r="GLB300" s="342"/>
      <c r="GLC300" s="342"/>
      <c r="GLD300" s="342"/>
      <c r="GLE300" s="342"/>
      <c r="GLF300" s="342"/>
      <c r="GLG300" s="342"/>
      <c r="GLH300" s="342"/>
      <c r="GLI300" s="342"/>
      <c r="GLJ300" s="342"/>
      <c r="GLK300" s="342"/>
      <c r="GLL300" s="342"/>
      <c r="GLM300" s="342"/>
      <c r="GLN300" s="342"/>
      <c r="GLO300" s="342"/>
      <c r="GLP300" s="342"/>
      <c r="GLQ300" s="342"/>
      <c r="GLR300" s="342"/>
      <c r="GLS300" s="342"/>
      <c r="GLT300" s="342"/>
      <c r="GLU300" s="342"/>
      <c r="GLV300" s="342"/>
      <c r="GLW300" s="342"/>
      <c r="GLX300" s="342"/>
      <c r="GLY300" s="342"/>
      <c r="GLZ300" s="342"/>
      <c r="GMA300" s="342"/>
      <c r="GMB300" s="342"/>
      <c r="GMC300" s="342"/>
      <c r="GMD300" s="342"/>
      <c r="GME300" s="342"/>
      <c r="GMF300" s="342"/>
      <c r="GMG300" s="342"/>
      <c r="GMH300" s="342"/>
      <c r="GMI300" s="342"/>
      <c r="GMJ300" s="342"/>
      <c r="GMK300" s="342"/>
      <c r="GML300" s="342"/>
      <c r="GMM300" s="342"/>
      <c r="GMN300" s="342"/>
      <c r="GMO300" s="342"/>
      <c r="GMP300" s="342"/>
      <c r="GMQ300" s="342"/>
      <c r="GMR300" s="342"/>
      <c r="GMS300" s="342"/>
      <c r="GMT300" s="342"/>
      <c r="GMU300" s="342"/>
      <c r="GMV300" s="342"/>
      <c r="GMW300" s="342"/>
      <c r="GMX300" s="342"/>
      <c r="GMY300" s="342"/>
      <c r="GMZ300" s="342"/>
      <c r="GNA300" s="342"/>
      <c r="GNB300" s="342"/>
      <c r="GNC300" s="342"/>
      <c r="GND300" s="342"/>
      <c r="GNE300" s="342"/>
      <c r="GNF300" s="342"/>
      <c r="GNG300" s="342"/>
      <c r="GNH300" s="342"/>
      <c r="GNI300" s="342"/>
      <c r="GNJ300" s="342"/>
      <c r="GNK300" s="342"/>
      <c r="GNL300" s="342"/>
      <c r="GNM300" s="342"/>
      <c r="GNN300" s="342"/>
      <c r="GNO300" s="342"/>
      <c r="GNP300" s="342"/>
      <c r="GNQ300" s="342"/>
      <c r="GNR300" s="342"/>
      <c r="GNS300" s="342"/>
      <c r="GNT300" s="342"/>
      <c r="GNU300" s="342"/>
      <c r="GNV300" s="342"/>
      <c r="GNW300" s="342"/>
      <c r="GNX300" s="342"/>
      <c r="GNY300" s="342"/>
      <c r="GNZ300" s="342"/>
      <c r="GOA300" s="342"/>
      <c r="GOB300" s="342"/>
      <c r="GOC300" s="342"/>
      <c r="GOD300" s="342"/>
      <c r="GOE300" s="342"/>
      <c r="GOF300" s="342"/>
      <c r="GOG300" s="342"/>
      <c r="GOH300" s="342"/>
      <c r="GOI300" s="342"/>
      <c r="GOJ300" s="342"/>
      <c r="GOK300" s="342"/>
      <c r="GOL300" s="342"/>
      <c r="GOM300" s="342"/>
      <c r="GON300" s="342"/>
      <c r="GOO300" s="342"/>
      <c r="GOP300" s="342"/>
      <c r="GOQ300" s="342"/>
      <c r="GOR300" s="342"/>
      <c r="GOS300" s="342"/>
      <c r="GOT300" s="342"/>
      <c r="GOU300" s="342"/>
      <c r="GOV300" s="342"/>
      <c r="GOW300" s="342"/>
      <c r="GOX300" s="342"/>
      <c r="GOY300" s="342"/>
      <c r="GOZ300" s="342"/>
      <c r="GPA300" s="342"/>
      <c r="GPB300" s="342"/>
      <c r="GPC300" s="342"/>
      <c r="GPD300" s="342"/>
      <c r="GPE300" s="342"/>
      <c r="GPF300" s="342"/>
      <c r="GPG300" s="342"/>
      <c r="GPH300" s="342"/>
      <c r="GPI300" s="342"/>
      <c r="GPJ300" s="342"/>
      <c r="GPK300" s="342"/>
      <c r="GPL300" s="342"/>
      <c r="GPM300" s="342"/>
      <c r="GPN300" s="342"/>
      <c r="GPO300" s="342"/>
      <c r="GPP300" s="342"/>
      <c r="GPQ300" s="342"/>
      <c r="GPR300" s="342"/>
      <c r="GPS300" s="342"/>
      <c r="GPT300" s="342"/>
      <c r="GPU300" s="342"/>
      <c r="GPV300" s="342"/>
      <c r="GPW300" s="342"/>
      <c r="GPX300" s="342"/>
      <c r="GPY300" s="342"/>
      <c r="GPZ300" s="342"/>
      <c r="GQA300" s="342"/>
      <c r="GQB300" s="342"/>
      <c r="GQC300" s="342"/>
      <c r="GQD300" s="342"/>
      <c r="GQE300" s="342"/>
      <c r="GQF300" s="342"/>
      <c r="GQG300" s="342"/>
      <c r="GQH300" s="342"/>
      <c r="GQI300" s="342"/>
      <c r="GQJ300" s="342"/>
      <c r="GQK300" s="342"/>
      <c r="GQL300" s="342"/>
      <c r="GQM300" s="342"/>
      <c r="GQN300" s="342"/>
      <c r="GQO300" s="342"/>
      <c r="GQP300" s="342"/>
      <c r="GQQ300" s="342"/>
      <c r="GQR300" s="342"/>
      <c r="GQS300" s="342"/>
      <c r="GQT300" s="342"/>
      <c r="GQU300" s="342"/>
      <c r="GQV300" s="342"/>
      <c r="GQW300" s="342"/>
      <c r="GQX300" s="342"/>
      <c r="GQY300" s="342"/>
      <c r="GQZ300" s="342"/>
      <c r="GRA300" s="342"/>
      <c r="GRB300" s="342"/>
      <c r="GRC300" s="342"/>
      <c r="GRD300" s="342"/>
      <c r="GRE300" s="342"/>
      <c r="GRF300" s="342"/>
      <c r="GRG300" s="342"/>
      <c r="GRH300" s="342"/>
      <c r="GRI300" s="342"/>
      <c r="GRJ300" s="342"/>
      <c r="GRK300" s="342"/>
      <c r="GRL300" s="342"/>
      <c r="GRM300" s="342"/>
      <c r="GRN300" s="342"/>
      <c r="GRO300" s="342"/>
      <c r="GRP300" s="342"/>
      <c r="GRQ300" s="342"/>
      <c r="GRR300" s="342"/>
      <c r="GRS300" s="342"/>
      <c r="GRT300" s="342"/>
      <c r="GRU300" s="342"/>
      <c r="GRV300" s="342"/>
      <c r="GRW300" s="342"/>
      <c r="GRX300" s="342"/>
      <c r="GRY300" s="342"/>
      <c r="GRZ300" s="342"/>
      <c r="GSA300" s="342"/>
      <c r="GSB300" s="342"/>
      <c r="GSC300" s="342"/>
      <c r="GSD300" s="342"/>
      <c r="GSE300" s="342"/>
      <c r="GSF300" s="342"/>
      <c r="GSG300" s="342"/>
      <c r="GSH300" s="342"/>
      <c r="GSI300" s="342"/>
      <c r="GSJ300" s="342"/>
      <c r="GSK300" s="342"/>
      <c r="GSL300" s="342"/>
      <c r="GSM300" s="342"/>
      <c r="GSN300" s="342"/>
      <c r="GSO300" s="342"/>
      <c r="GSP300" s="342"/>
      <c r="GSQ300" s="342"/>
      <c r="GSR300" s="342"/>
      <c r="GSS300" s="342"/>
      <c r="GST300" s="342"/>
      <c r="GSU300" s="342"/>
      <c r="GSV300" s="342"/>
      <c r="GSW300" s="342"/>
      <c r="GSX300" s="342"/>
      <c r="GSY300" s="342"/>
      <c r="GSZ300" s="342"/>
      <c r="GTA300" s="342"/>
      <c r="GTB300" s="342"/>
      <c r="GTC300" s="342"/>
      <c r="GTD300" s="342"/>
      <c r="GTE300" s="342"/>
      <c r="GTF300" s="342"/>
      <c r="GTG300" s="342"/>
      <c r="GTH300" s="342"/>
      <c r="GTI300" s="342"/>
      <c r="GTJ300" s="342"/>
      <c r="GTK300" s="342"/>
      <c r="GTL300" s="342"/>
      <c r="GTM300" s="342"/>
      <c r="GTN300" s="342"/>
      <c r="GTO300" s="342"/>
      <c r="GTP300" s="342"/>
      <c r="GTQ300" s="342"/>
      <c r="GTR300" s="342"/>
      <c r="GTS300" s="342"/>
      <c r="GTT300" s="342"/>
      <c r="GTU300" s="342"/>
      <c r="GTV300" s="342"/>
      <c r="GTW300" s="342"/>
      <c r="GTX300" s="342"/>
      <c r="GTY300" s="342"/>
      <c r="GTZ300" s="342"/>
      <c r="GUA300" s="342"/>
      <c r="GUB300" s="342"/>
      <c r="GUC300" s="342"/>
      <c r="GUD300" s="342"/>
      <c r="GUE300" s="342"/>
      <c r="GUF300" s="342"/>
      <c r="GUG300" s="342"/>
      <c r="GUH300" s="342"/>
      <c r="GUI300" s="342"/>
      <c r="GUJ300" s="342"/>
      <c r="GUK300" s="342"/>
      <c r="GUL300" s="342"/>
      <c r="GUM300" s="342"/>
      <c r="GUN300" s="342"/>
      <c r="GUO300" s="342"/>
      <c r="GUP300" s="342"/>
      <c r="GUQ300" s="342"/>
      <c r="GUR300" s="342"/>
      <c r="GUS300" s="342"/>
      <c r="GUT300" s="342"/>
      <c r="GUU300" s="342"/>
      <c r="GUV300" s="342"/>
      <c r="GUW300" s="342"/>
      <c r="GUX300" s="342"/>
      <c r="GUY300" s="342"/>
      <c r="GUZ300" s="342"/>
      <c r="GVA300" s="342"/>
      <c r="GVB300" s="342"/>
      <c r="GVC300" s="342"/>
      <c r="GVD300" s="342"/>
      <c r="GVE300" s="342"/>
      <c r="GVF300" s="342"/>
      <c r="GVG300" s="342"/>
      <c r="GVH300" s="342"/>
      <c r="GVI300" s="342"/>
      <c r="GVJ300" s="342"/>
      <c r="GVK300" s="342"/>
      <c r="GVL300" s="342"/>
      <c r="GVM300" s="342"/>
      <c r="GVN300" s="342"/>
      <c r="GVO300" s="342"/>
      <c r="GVP300" s="342"/>
      <c r="GVQ300" s="342"/>
      <c r="GVR300" s="342"/>
      <c r="GVS300" s="342"/>
      <c r="GVT300" s="342"/>
      <c r="GVU300" s="342"/>
      <c r="GVV300" s="342"/>
      <c r="GVW300" s="342"/>
      <c r="GVX300" s="342"/>
      <c r="GVY300" s="342"/>
      <c r="GVZ300" s="342"/>
      <c r="GWA300" s="342"/>
      <c r="GWB300" s="342"/>
      <c r="GWC300" s="342"/>
      <c r="GWD300" s="342"/>
      <c r="GWE300" s="342"/>
      <c r="GWF300" s="342"/>
      <c r="GWG300" s="342"/>
      <c r="GWH300" s="342"/>
      <c r="GWI300" s="342"/>
      <c r="GWJ300" s="342"/>
      <c r="GWK300" s="342"/>
      <c r="GWL300" s="342"/>
      <c r="GWM300" s="342"/>
      <c r="GWN300" s="342"/>
      <c r="GWO300" s="342"/>
      <c r="GWP300" s="342"/>
      <c r="GWQ300" s="342"/>
      <c r="GWR300" s="342"/>
      <c r="GWS300" s="342"/>
      <c r="GWT300" s="342"/>
      <c r="GWU300" s="342"/>
      <c r="GWV300" s="342"/>
      <c r="GWW300" s="342"/>
      <c r="GWX300" s="342"/>
      <c r="GWY300" s="342"/>
      <c r="GWZ300" s="342"/>
      <c r="GXA300" s="342"/>
      <c r="GXB300" s="342"/>
      <c r="GXC300" s="342"/>
      <c r="GXD300" s="342"/>
      <c r="GXE300" s="342"/>
      <c r="GXF300" s="342"/>
      <c r="GXG300" s="342"/>
      <c r="GXH300" s="342"/>
      <c r="GXI300" s="342"/>
      <c r="GXJ300" s="342"/>
      <c r="GXK300" s="342"/>
      <c r="GXL300" s="342"/>
      <c r="GXM300" s="342"/>
      <c r="GXN300" s="342"/>
      <c r="GXO300" s="342"/>
      <c r="GXP300" s="342"/>
      <c r="GXQ300" s="342"/>
      <c r="GXR300" s="342"/>
      <c r="GXS300" s="342"/>
      <c r="GXT300" s="342"/>
      <c r="GXU300" s="342"/>
      <c r="GXV300" s="342"/>
      <c r="GXW300" s="342"/>
      <c r="GXX300" s="342"/>
      <c r="GXY300" s="342"/>
      <c r="GXZ300" s="342"/>
      <c r="GYA300" s="342"/>
      <c r="GYB300" s="342"/>
      <c r="GYC300" s="342"/>
      <c r="GYD300" s="342"/>
      <c r="GYE300" s="342"/>
      <c r="GYF300" s="342"/>
      <c r="GYG300" s="342"/>
      <c r="GYH300" s="342"/>
      <c r="GYI300" s="342"/>
      <c r="GYJ300" s="342"/>
      <c r="GYK300" s="342"/>
      <c r="GYL300" s="342"/>
      <c r="GYM300" s="342"/>
      <c r="GYN300" s="342"/>
      <c r="GYO300" s="342"/>
      <c r="GYP300" s="342"/>
      <c r="GYQ300" s="342"/>
      <c r="GYR300" s="342"/>
      <c r="GYS300" s="342"/>
      <c r="GYT300" s="342"/>
      <c r="GYU300" s="342"/>
      <c r="GYV300" s="342"/>
      <c r="GYW300" s="342"/>
      <c r="GYX300" s="342"/>
      <c r="GYY300" s="342"/>
      <c r="GYZ300" s="342"/>
      <c r="GZA300" s="342"/>
      <c r="GZB300" s="342"/>
      <c r="GZC300" s="342"/>
      <c r="GZD300" s="342"/>
      <c r="GZE300" s="342"/>
      <c r="GZF300" s="342"/>
      <c r="GZG300" s="342"/>
      <c r="GZH300" s="342"/>
      <c r="GZI300" s="342"/>
      <c r="GZJ300" s="342"/>
      <c r="GZK300" s="342"/>
      <c r="GZL300" s="342"/>
      <c r="GZM300" s="342"/>
      <c r="GZN300" s="342"/>
      <c r="GZO300" s="342"/>
      <c r="GZP300" s="342"/>
      <c r="GZQ300" s="342"/>
      <c r="GZR300" s="342"/>
      <c r="GZS300" s="342"/>
      <c r="GZT300" s="342"/>
      <c r="GZU300" s="342"/>
      <c r="GZV300" s="342"/>
      <c r="GZW300" s="342"/>
      <c r="GZX300" s="342"/>
      <c r="GZY300" s="342"/>
      <c r="GZZ300" s="342"/>
      <c r="HAA300" s="342"/>
      <c r="HAB300" s="342"/>
      <c r="HAC300" s="342"/>
      <c r="HAD300" s="342"/>
      <c r="HAE300" s="342"/>
      <c r="HAF300" s="342"/>
      <c r="HAG300" s="342"/>
      <c r="HAH300" s="342"/>
      <c r="HAI300" s="342"/>
      <c r="HAJ300" s="342"/>
      <c r="HAK300" s="342"/>
      <c r="HAL300" s="342"/>
      <c r="HAM300" s="342"/>
      <c r="HAN300" s="342"/>
      <c r="HAO300" s="342"/>
      <c r="HAP300" s="342"/>
      <c r="HAQ300" s="342"/>
      <c r="HAR300" s="342"/>
      <c r="HAS300" s="342"/>
      <c r="HAT300" s="342"/>
      <c r="HAU300" s="342"/>
      <c r="HAV300" s="342"/>
      <c r="HAW300" s="342"/>
      <c r="HAX300" s="342"/>
      <c r="HAY300" s="342"/>
      <c r="HAZ300" s="342"/>
      <c r="HBA300" s="342"/>
      <c r="HBB300" s="342"/>
      <c r="HBC300" s="342"/>
      <c r="HBD300" s="342"/>
      <c r="HBE300" s="342"/>
      <c r="HBF300" s="342"/>
      <c r="HBG300" s="342"/>
      <c r="HBH300" s="342"/>
      <c r="HBI300" s="342"/>
      <c r="HBJ300" s="342"/>
      <c r="HBK300" s="342"/>
      <c r="HBL300" s="342"/>
      <c r="HBM300" s="342"/>
      <c r="HBN300" s="342"/>
      <c r="HBO300" s="342"/>
      <c r="HBP300" s="342"/>
      <c r="HBQ300" s="342"/>
      <c r="HBR300" s="342"/>
      <c r="HBS300" s="342"/>
      <c r="HBT300" s="342"/>
      <c r="HBU300" s="342"/>
      <c r="HBV300" s="342"/>
      <c r="HBW300" s="342"/>
      <c r="HBX300" s="342"/>
      <c r="HBY300" s="342"/>
      <c r="HBZ300" s="342"/>
      <c r="HCA300" s="342"/>
      <c r="HCB300" s="342"/>
      <c r="HCC300" s="342"/>
      <c r="HCD300" s="342"/>
      <c r="HCE300" s="342"/>
      <c r="HCF300" s="342"/>
      <c r="HCG300" s="342"/>
      <c r="HCH300" s="342"/>
      <c r="HCI300" s="342"/>
      <c r="HCJ300" s="342"/>
      <c r="HCK300" s="342"/>
      <c r="HCL300" s="342"/>
      <c r="HCM300" s="342"/>
      <c r="HCN300" s="342"/>
      <c r="HCO300" s="342"/>
      <c r="HCP300" s="342"/>
      <c r="HCQ300" s="342"/>
      <c r="HCR300" s="342"/>
      <c r="HCS300" s="342"/>
      <c r="HCT300" s="342"/>
      <c r="HCU300" s="342"/>
      <c r="HCV300" s="342"/>
      <c r="HCW300" s="342"/>
      <c r="HCX300" s="342"/>
      <c r="HCY300" s="342"/>
      <c r="HCZ300" s="342"/>
      <c r="HDA300" s="342"/>
      <c r="HDB300" s="342"/>
      <c r="HDC300" s="342"/>
      <c r="HDD300" s="342"/>
      <c r="HDE300" s="342"/>
      <c r="HDF300" s="342"/>
      <c r="HDG300" s="342"/>
      <c r="HDH300" s="342"/>
      <c r="HDI300" s="342"/>
      <c r="HDJ300" s="342"/>
      <c r="HDK300" s="342"/>
      <c r="HDL300" s="342"/>
      <c r="HDM300" s="342"/>
      <c r="HDN300" s="342"/>
      <c r="HDO300" s="342"/>
      <c r="HDP300" s="342"/>
      <c r="HDQ300" s="342"/>
      <c r="HDR300" s="342"/>
      <c r="HDS300" s="342"/>
      <c r="HDT300" s="342"/>
      <c r="HDU300" s="342"/>
      <c r="HDV300" s="342"/>
      <c r="HDW300" s="342"/>
      <c r="HDX300" s="342"/>
      <c r="HDY300" s="342"/>
      <c r="HDZ300" s="342"/>
      <c r="HEA300" s="342"/>
      <c r="HEB300" s="342"/>
      <c r="HEC300" s="342"/>
      <c r="HED300" s="342"/>
      <c r="HEE300" s="342"/>
      <c r="HEF300" s="342"/>
      <c r="HEG300" s="342"/>
      <c r="HEH300" s="342"/>
      <c r="HEI300" s="342"/>
      <c r="HEJ300" s="342"/>
      <c r="HEK300" s="342"/>
      <c r="HEL300" s="342"/>
      <c r="HEM300" s="342"/>
      <c r="HEN300" s="342"/>
      <c r="HEO300" s="342"/>
      <c r="HEP300" s="342"/>
      <c r="HEQ300" s="342"/>
      <c r="HER300" s="342"/>
      <c r="HES300" s="342"/>
      <c r="HET300" s="342"/>
      <c r="HEU300" s="342"/>
      <c r="HEV300" s="342"/>
      <c r="HEW300" s="342"/>
      <c r="HEX300" s="342"/>
      <c r="HEY300" s="342"/>
      <c r="HEZ300" s="342"/>
      <c r="HFA300" s="342"/>
      <c r="HFB300" s="342"/>
      <c r="HFC300" s="342"/>
      <c r="HFD300" s="342"/>
      <c r="HFE300" s="342"/>
      <c r="HFF300" s="342"/>
      <c r="HFG300" s="342"/>
      <c r="HFH300" s="342"/>
      <c r="HFI300" s="342"/>
      <c r="HFJ300" s="342"/>
      <c r="HFK300" s="342"/>
      <c r="HFL300" s="342"/>
      <c r="HFM300" s="342"/>
      <c r="HFN300" s="342"/>
      <c r="HFO300" s="342"/>
      <c r="HFP300" s="342"/>
      <c r="HFQ300" s="342"/>
      <c r="HFR300" s="342"/>
      <c r="HFS300" s="342"/>
      <c r="HFT300" s="342"/>
      <c r="HFU300" s="342"/>
      <c r="HFV300" s="342"/>
      <c r="HFW300" s="342"/>
      <c r="HFX300" s="342"/>
      <c r="HFY300" s="342"/>
      <c r="HFZ300" s="342"/>
      <c r="HGA300" s="342"/>
      <c r="HGB300" s="342"/>
      <c r="HGC300" s="342"/>
      <c r="HGD300" s="342"/>
      <c r="HGE300" s="342"/>
      <c r="HGF300" s="342"/>
      <c r="HGG300" s="342"/>
      <c r="HGH300" s="342"/>
      <c r="HGI300" s="342"/>
      <c r="HGJ300" s="342"/>
      <c r="HGK300" s="342"/>
      <c r="HGL300" s="342"/>
      <c r="HGM300" s="342"/>
      <c r="HGN300" s="342"/>
      <c r="HGO300" s="342"/>
      <c r="HGP300" s="342"/>
      <c r="HGQ300" s="342"/>
      <c r="HGR300" s="342"/>
      <c r="HGS300" s="342"/>
      <c r="HGT300" s="342"/>
      <c r="HGU300" s="342"/>
      <c r="HGV300" s="342"/>
      <c r="HGW300" s="342"/>
      <c r="HGX300" s="342"/>
      <c r="HGY300" s="342"/>
      <c r="HGZ300" s="342"/>
      <c r="HHA300" s="342"/>
      <c r="HHB300" s="342"/>
      <c r="HHC300" s="342"/>
      <c r="HHD300" s="342"/>
      <c r="HHE300" s="342"/>
      <c r="HHF300" s="342"/>
      <c r="HHG300" s="342"/>
      <c r="HHH300" s="342"/>
      <c r="HHI300" s="342"/>
      <c r="HHJ300" s="342"/>
      <c r="HHK300" s="342"/>
      <c r="HHL300" s="342"/>
      <c r="HHM300" s="342"/>
      <c r="HHN300" s="342"/>
      <c r="HHO300" s="342"/>
      <c r="HHP300" s="342"/>
      <c r="HHQ300" s="342"/>
      <c r="HHR300" s="342"/>
      <c r="HHS300" s="342"/>
      <c r="HHT300" s="342"/>
      <c r="HHU300" s="342"/>
      <c r="HHV300" s="342"/>
      <c r="HHW300" s="342"/>
      <c r="HHX300" s="342"/>
      <c r="HHY300" s="342"/>
      <c r="HHZ300" s="342"/>
      <c r="HIA300" s="342"/>
      <c r="HIB300" s="342"/>
      <c r="HIC300" s="342"/>
      <c r="HID300" s="342"/>
      <c r="HIE300" s="342"/>
      <c r="HIF300" s="342"/>
      <c r="HIG300" s="342"/>
      <c r="HIH300" s="342"/>
      <c r="HII300" s="342"/>
      <c r="HIJ300" s="342"/>
      <c r="HIK300" s="342"/>
      <c r="HIL300" s="342"/>
      <c r="HIM300" s="342"/>
      <c r="HIN300" s="342"/>
      <c r="HIO300" s="342"/>
      <c r="HIP300" s="342"/>
      <c r="HIQ300" s="342"/>
      <c r="HIR300" s="342"/>
      <c r="HIS300" s="342"/>
      <c r="HIT300" s="342"/>
      <c r="HIU300" s="342"/>
      <c r="HIV300" s="342"/>
      <c r="HIW300" s="342"/>
      <c r="HIX300" s="342"/>
      <c r="HIY300" s="342"/>
      <c r="HIZ300" s="342"/>
      <c r="HJA300" s="342"/>
      <c r="HJB300" s="342"/>
      <c r="HJC300" s="342"/>
      <c r="HJD300" s="342"/>
      <c r="HJE300" s="342"/>
      <c r="HJF300" s="342"/>
      <c r="HJG300" s="342"/>
      <c r="HJH300" s="342"/>
      <c r="HJI300" s="342"/>
      <c r="HJJ300" s="342"/>
      <c r="HJK300" s="342"/>
      <c r="HJL300" s="342"/>
      <c r="HJM300" s="342"/>
      <c r="HJN300" s="342"/>
      <c r="HJO300" s="342"/>
      <c r="HJP300" s="342"/>
      <c r="HJQ300" s="342"/>
      <c r="HJR300" s="342"/>
      <c r="HJS300" s="342"/>
      <c r="HJT300" s="342"/>
      <c r="HJU300" s="342"/>
      <c r="HJV300" s="342"/>
      <c r="HJW300" s="342"/>
      <c r="HJX300" s="342"/>
      <c r="HJY300" s="342"/>
      <c r="HJZ300" s="342"/>
      <c r="HKA300" s="342"/>
      <c r="HKB300" s="342"/>
      <c r="HKC300" s="342"/>
      <c r="HKD300" s="342"/>
      <c r="HKE300" s="342"/>
      <c r="HKF300" s="342"/>
      <c r="HKG300" s="342"/>
      <c r="HKH300" s="342"/>
      <c r="HKI300" s="342"/>
      <c r="HKJ300" s="342"/>
      <c r="HKK300" s="342"/>
      <c r="HKL300" s="342"/>
      <c r="HKM300" s="342"/>
      <c r="HKN300" s="342"/>
      <c r="HKO300" s="342"/>
      <c r="HKP300" s="342"/>
      <c r="HKQ300" s="342"/>
      <c r="HKR300" s="342"/>
      <c r="HKS300" s="342"/>
      <c r="HKT300" s="342"/>
      <c r="HKU300" s="342"/>
      <c r="HKV300" s="342"/>
      <c r="HKW300" s="342"/>
      <c r="HKX300" s="342"/>
      <c r="HKY300" s="342"/>
      <c r="HKZ300" s="342"/>
      <c r="HLA300" s="342"/>
      <c r="HLB300" s="342"/>
      <c r="HLC300" s="342"/>
      <c r="HLD300" s="342"/>
      <c r="HLE300" s="342"/>
      <c r="HLF300" s="342"/>
      <c r="HLG300" s="342"/>
      <c r="HLH300" s="342"/>
      <c r="HLI300" s="342"/>
      <c r="HLJ300" s="342"/>
      <c r="HLK300" s="342"/>
      <c r="HLL300" s="342"/>
      <c r="HLM300" s="342"/>
      <c r="HLN300" s="342"/>
      <c r="HLO300" s="342"/>
      <c r="HLP300" s="342"/>
      <c r="HLQ300" s="342"/>
      <c r="HLR300" s="342"/>
      <c r="HLS300" s="342"/>
      <c r="HLT300" s="342"/>
      <c r="HLU300" s="342"/>
      <c r="HLV300" s="342"/>
      <c r="HLW300" s="342"/>
      <c r="HLX300" s="342"/>
      <c r="HLY300" s="342"/>
      <c r="HLZ300" s="342"/>
      <c r="HMA300" s="342"/>
      <c r="HMB300" s="342"/>
      <c r="HMC300" s="342"/>
      <c r="HMD300" s="342"/>
      <c r="HME300" s="342"/>
      <c r="HMF300" s="342"/>
      <c r="HMG300" s="342"/>
      <c r="HMH300" s="342"/>
      <c r="HMI300" s="342"/>
      <c r="HMJ300" s="342"/>
      <c r="HMK300" s="342"/>
      <c r="HML300" s="342"/>
      <c r="HMM300" s="342"/>
      <c r="HMN300" s="342"/>
      <c r="HMO300" s="342"/>
      <c r="HMP300" s="342"/>
      <c r="HMQ300" s="342"/>
      <c r="HMR300" s="342"/>
      <c r="HMS300" s="342"/>
      <c r="HMT300" s="342"/>
      <c r="HMU300" s="342"/>
      <c r="HMV300" s="342"/>
      <c r="HMW300" s="342"/>
      <c r="HMX300" s="342"/>
      <c r="HMY300" s="342"/>
      <c r="HMZ300" s="342"/>
      <c r="HNA300" s="342"/>
      <c r="HNB300" s="342"/>
      <c r="HNC300" s="342"/>
      <c r="HND300" s="342"/>
      <c r="HNE300" s="342"/>
      <c r="HNF300" s="342"/>
      <c r="HNG300" s="342"/>
      <c r="HNH300" s="342"/>
      <c r="HNI300" s="342"/>
      <c r="HNJ300" s="342"/>
      <c r="HNK300" s="342"/>
      <c r="HNL300" s="342"/>
      <c r="HNM300" s="342"/>
      <c r="HNN300" s="342"/>
      <c r="HNO300" s="342"/>
      <c r="HNP300" s="342"/>
      <c r="HNQ300" s="342"/>
      <c r="HNR300" s="342"/>
      <c r="HNS300" s="342"/>
      <c r="HNT300" s="342"/>
      <c r="HNU300" s="342"/>
      <c r="HNV300" s="342"/>
      <c r="HNW300" s="342"/>
      <c r="HNX300" s="342"/>
      <c r="HNY300" s="342"/>
      <c r="HNZ300" s="342"/>
      <c r="HOA300" s="342"/>
      <c r="HOB300" s="342"/>
      <c r="HOC300" s="342"/>
      <c r="HOD300" s="342"/>
      <c r="HOE300" s="342"/>
      <c r="HOF300" s="342"/>
      <c r="HOG300" s="342"/>
      <c r="HOH300" s="342"/>
      <c r="HOI300" s="342"/>
      <c r="HOJ300" s="342"/>
      <c r="HOK300" s="342"/>
      <c r="HOL300" s="342"/>
      <c r="HOM300" s="342"/>
      <c r="HON300" s="342"/>
      <c r="HOO300" s="342"/>
      <c r="HOP300" s="342"/>
      <c r="HOQ300" s="342"/>
      <c r="HOR300" s="342"/>
      <c r="HOS300" s="342"/>
      <c r="HOT300" s="342"/>
      <c r="HOU300" s="342"/>
      <c r="HOV300" s="342"/>
      <c r="HOW300" s="342"/>
      <c r="HOX300" s="342"/>
      <c r="HOY300" s="342"/>
      <c r="HOZ300" s="342"/>
      <c r="HPA300" s="342"/>
      <c r="HPB300" s="342"/>
      <c r="HPC300" s="342"/>
      <c r="HPD300" s="342"/>
      <c r="HPE300" s="342"/>
      <c r="HPF300" s="342"/>
      <c r="HPG300" s="342"/>
      <c r="HPH300" s="342"/>
      <c r="HPI300" s="342"/>
      <c r="HPJ300" s="342"/>
      <c r="HPK300" s="342"/>
      <c r="HPL300" s="342"/>
      <c r="HPM300" s="342"/>
      <c r="HPN300" s="342"/>
      <c r="HPO300" s="342"/>
      <c r="HPP300" s="342"/>
      <c r="HPQ300" s="342"/>
      <c r="HPR300" s="342"/>
      <c r="HPS300" s="342"/>
      <c r="HPT300" s="342"/>
      <c r="HPU300" s="342"/>
      <c r="HPV300" s="342"/>
      <c r="HPW300" s="342"/>
      <c r="HPX300" s="342"/>
      <c r="HPY300" s="342"/>
      <c r="HPZ300" s="342"/>
      <c r="HQA300" s="342"/>
      <c r="HQB300" s="342"/>
      <c r="HQC300" s="342"/>
      <c r="HQD300" s="342"/>
      <c r="HQE300" s="342"/>
      <c r="HQF300" s="342"/>
      <c r="HQG300" s="342"/>
      <c r="HQH300" s="342"/>
      <c r="HQI300" s="342"/>
      <c r="HQJ300" s="342"/>
      <c r="HQK300" s="342"/>
      <c r="HQL300" s="342"/>
      <c r="HQM300" s="342"/>
      <c r="HQN300" s="342"/>
      <c r="HQO300" s="342"/>
      <c r="HQP300" s="342"/>
      <c r="HQQ300" s="342"/>
      <c r="HQR300" s="342"/>
      <c r="HQS300" s="342"/>
      <c r="HQT300" s="342"/>
      <c r="HQU300" s="342"/>
      <c r="HQV300" s="342"/>
      <c r="HQW300" s="342"/>
      <c r="HQX300" s="342"/>
      <c r="HQY300" s="342"/>
      <c r="HQZ300" s="342"/>
      <c r="HRA300" s="342"/>
      <c r="HRB300" s="342"/>
      <c r="HRC300" s="342"/>
      <c r="HRD300" s="342"/>
      <c r="HRE300" s="342"/>
      <c r="HRF300" s="342"/>
      <c r="HRG300" s="342"/>
      <c r="HRH300" s="342"/>
      <c r="HRI300" s="342"/>
      <c r="HRJ300" s="342"/>
      <c r="HRK300" s="342"/>
      <c r="HRL300" s="342"/>
      <c r="HRM300" s="342"/>
      <c r="HRN300" s="342"/>
      <c r="HRO300" s="342"/>
      <c r="HRP300" s="342"/>
      <c r="HRQ300" s="342"/>
      <c r="HRR300" s="342"/>
      <c r="HRS300" s="342"/>
      <c r="HRT300" s="342"/>
      <c r="HRU300" s="342"/>
      <c r="HRV300" s="342"/>
      <c r="HRW300" s="342"/>
      <c r="HRX300" s="342"/>
      <c r="HRY300" s="342"/>
      <c r="HRZ300" s="342"/>
      <c r="HSA300" s="342"/>
      <c r="HSB300" s="342"/>
      <c r="HSC300" s="342"/>
      <c r="HSD300" s="342"/>
      <c r="HSE300" s="342"/>
      <c r="HSF300" s="342"/>
      <c r="HSG300" s="342"/>
      <c r="HSH300" s="342"/>
      <c r="HSI300" s="342"/>
      <c r="HSJ300" s="342"/>
      <c r="HSK300" s="342"/>
      <c r="HSL300" s="342"/>
      <c r="HSM300" s="342"/>
      <c r="HSN300" s="342"/>
      <c r="HSO300" s="342"/>
      <c r="HSP300" s="342"/>
      <c r="HSQ300" s="342"/>
      <c r="HSR300" s="342"/>
      <c r="HSS300" s="342"/>
      <c r="HST300" s="342"/>
      <c r="HSU300" s="342"/>
      <c r="HSV300" s="342"/>
      <c r="HSW300" s="342"/>
      <c r="HSX300" s="342"/>
      <c r="HSY300" s="342"/>
      <c r="HSZ300" s="342"/>
      <c r="HTA300" s="342"/>
      <c r="HTB300" s="342"/>
      <c r="HTC300" s="342"/>
      <c r="HTD300" s="342"/>
      <c r="HTE300" s="342"/>
      <c r="HTF300" s="342"/>
      <c r="HTG300" s="342"/>
      <c r="HTH300" s="342"/>
      <c r="HTI300" s="342"/>
      <c r="HTJ300" s="342"/>
      <c r="HTK300" s="342"/>
      <c r="HTL300" s="342"/>
      <c r="HTM300" s="342"/>
      <c r="HTN300" s="342"/>
      <c r="HTO300" s="342"/>
      <c r="HTP300" s="342"/>
      <c r="HTQ300" s="342"/>
      <c r="HTR300" s="342"/>
      <c r="HTS300" s="342"/>
      <c r="HTT300" s="342"/>
      <c r="HTU300" s="342"/>
      <c r="HTV300" s="342"/>
      <c r="HTW300" s="342"/>
      <c r="HTX300" s="342"/>
      <c r="HTY300" s="342"/>
      <c r="HTZ300" s="342"/>
      <c r="HUA300" s="342"/>
      <c r="HUB300" s="342"/>
      <c r="HUC300" s="342"/>
      <c r="HUD300" s="342"/>
      <c r="HUE300" s="342"/>
      <c r="HUF300" s="342"/>
      <c r="HUG300" s="342"/>
      <c r="HUH300" s="342"/>
      <c r="HUI300" s="342"/>
      <c r="HUJ300" s="342"/>
      <c r="HUK300" s="342"/>
      <c r="HUL300" s="342"/>
      <c r="HUM300" s="342"/>
      <c r="HUN300" s="342"/>
      <c r="HUO300" s="342"/>
      <c r="HUP300" s="342"/>
      <c r="HUQ300" s="342"/>
      <c r="HUR300" s="342"/>
      <c r="HUS300" s="342"/>
      <c r="HUT300" s="342"/>
      <c r="HUU300" s="342"/>
      <c r="HUV300" s="342"/>
      <c r="HUW300" s="342"/>
      <c r="HUX300" s="342"/>
      <c r="HUY300" s="342"/>
      <c r="HUZ300" s="342"/>
      <c r="HVA300" s="342"/>
      <c r="HVB300" s="342"/>
      <c r="HVC300" s="342"/>
      <c r="HVD300" s="342"/>
      <c r="HVE300" s="342"/>
      <c r="HVF300" s="342"/>
      <c r="HVG300" s="342"/>
      <c r="HVH300" s="342"/>
      <c r="HVI300" s="342"/>
      <c r="HVJ300" s="342"/>
      <c r="HVK300" s="342"/>
      <c r="HVL300" s="342"/>
      <c r="HVM300" s="342"/>
      <c r="HVN300" s="342"/>
      <c r="HVO300" s="342"/>
      <c r="HVP300" s="342"/>
      <c r="HVQ300" s="342"/>
      <c r="HVR300" s="342"/>
      <c r="HVS300" s="342"/>
      <c r="HVT300" s="342"/>
      <c r="HVU300" s="342"/>
      <c r="HVV300" s="342"/>
      <c r="HVW300" s="342"/>
      <c r="HVX300" s="342"/>
      <c r="HVY300" s="342"/>
      <c r="HVZ300" s="342"/>
      <c r="HWA300" s="342"/>
      <c r="HWB300" s="342"/>
      <c r="HWC300" s="342"/>
      <c r="HWD300" s="342"/>
      <c r="HWE300" s="342"/>
      <c r="HWF300" s="342"/>
      <c r="HWG300" s="342"/>
      <c r="HWH300" s="342"/>
      <c r="HWI300" s="342"/>
      <c r="HWJ300" s="342"/>
      <c r="HWK300" s="342"/>
      <c r="HWL300" s="342"/>
      <c r="HWM300" s="342"/>
      <c r="HWN300" s="342"/>
      <c r="HWO300" s="342"/>
      <c r="HWP300" s="342"/>
      <c r="HWQ300" s="342"/>
      <c r="HWR300" s="342"/>
      <c r="HWS300" s="342"/>
      <c r="HWT300" s="342"/>
      <c r="HWU300" s="342"/>
      <c r="HWV300" s="342"/>
      <c r="HWW300" s="342"/>
      <c r="HWX300" s="342"/>
      <c r="HWY300" s="342"/>
      <c r="HWZ300" s="342"/>
      <c r="HXA300" s="342"/>
      <c r="HXB300" s="342"/>
      <c r="HXC300" s="342"/>
      <c r="HXD300" s="342"/>
      <c r="HXE300" s="342"/>
      <c r="HXF300" s="342"/>
      <c r="HXG300" s="342"/>
      <c r="HXH300" s="342"/>
      <c r="HXI300" s="342"/>
      <c r="HXJ300" s="342"/>
      <c r="HXK300" s="342"/>
      <c r="HXL300" s="342"/>
      <c r="HXM300" s="342"/>
      <c r="HXN300" s="342"/>
      <c r="HXO300" s="342"/>
      <c r="HXP300" s="342"/>
      <c r="HXQ300" s="342"/>
      <c r="HXR300" s="342"/>
      <c r="HXS300" s="342"/>
      <c r="HXT300" s="342"/>
      <c r="HXU300" s="342"/>
      <c r="HXV300" s="342"/>
      <c r="HXW300" s="342"/>
      <c r="HXX300" s="342"/>
      <c r="HXY300" s="342"/>
      <c r="HXZ300" s="342"/>
      <c r="HYA300" s="342"/>
      <c r="HYB300" s="342"/>
      <c r="HYC300" s="342"/>
      <c r="HYD300" s="342"/>
      <c r="HYE300" s="342"/>
      <c r="HYF300" s="342"/>
      <c r="HYG300" s="342"/>
      <c r="HYH300" s="342"/>
      <c r="HYI300" s="342"/>
      <c r="HYJ300" s="342"/>
      <c r="HYK300" s="342"/>
      <c r="HYL300" s="342"/>
      <c r="HYM300" s="342"/>
      <c r="HYN300" s="342"/>
      <c r="HYO300" s="342"/>
      <c r="HYP300" s="342"/>
      <c r="HYQ300" s="342"/>
      <c r="HYR300" s="342"/>
      <c r="HYS300" s="342"/>
      <c r="HYT300" s="342"/>
      <c r="HYU300" s="342"/>
      <c r="HYV300" s="342"/>
      <c r="HYW300" s="342"/>
      <c r="HYX300" s="342"/>
      <c r="HYY300" s="342"/>
      <c r="HYZ300" s="342"/>
      <c r="HZA300" s="342"/>
      <c r="HZB300" s="342"/>
      <c r="HZC300" s="342"/>
      <c r="HZD300" s="342"/>
      <c r="HZE300" s="342"/>
      <c r="HZF300" s="342"/>
      <c r="HZG300" s="342"/>
      <c r="HZH300" s="342"/>
      <c r="HZI300" s="342"/>
      <c r="HZJ300" s="342"/>
      <c r="HZK300" s="342"/>
      <c r="HZL300" s="342"/>
      <c r="HZM300" s="342"/>
      <c r="HZN300" s="342"/>
      <c r="HZO300" s="342"/>
      <c r="HZP300" s="342"/>
      <c r="HZQ300" s="342"/>
      <c r="HZR300" s="342"/>
      <c r="HZS300" s="342"/>
      <c r="HZT300" s="342"/>
      <c r="HZU300" s="342"/>
      <c r="HZV300" s="342"/>
      <c r="HZW300" s="342"/>
      <c r="HZX300" s="342"/>
      <c r="HZY300" s="342"/>
      <c r="HZZ300" s="342"/>
      <c r="IAA300" s="342"/>
      <c r="IAB300" s="342"/>
      <c r="IAC300" s="342"/>
      <c r="IAD300" s="342"/>
      <c r="IAE300" s="342"/>
      <c r="IAF300" s="342"/>
      <c r="IAG300" s="342"/>
      <c r="IAH300" s="342"/>
      <c r="IAI300" s="342"/>
      <c r="IAJ300" s="342"/>
      <c r="IAK300" s="342"/>
      <c r="IAL300" s="342"/>
      <c r="IAM300" s="342"/>
      <c r="IAN300" s="342"/>
      <c r="IAO300" s="342"/>
      <c r="IAP300" s="342"/>
      <c r="IAQ300" s="342"/>
      <c r="IAR300" s="342"/>
      <c r="IAS300" s="342"/>
      <c r="IAT300" s="342"/>
      <c r="IAU300" s="342"/>
      <c r="IAV300" s="342"/>
      <c r="IAW300" s="342"/>
      <c r="IAX300" s="342"/>
      <c r="IAY300" s="342"/>
      <c r="IAZ300" s="342"/>
      <c r="IBA300" s="342"/>
      <c r="IBB300" s="342"/>
      <c r="IBC300" s="342"/>
      <c r="IBD300" s="342"/>
      <c r="IBE300" s="342"/>
      <c r="IBF300" s="342"/>
      <c r="IBG300" s="342"/>
      <c r="IBH300" s="342"/>
      <c r="IBI300" s="342"/>
      <c r="IBJ300" s="342"/>
      <c r="IBK300" s="342"/>
      <c r="IBL300" s="342"/>
      <c r="IBM300" s="342"/>
      <c r="IBN300" s="342"/>
      <c r="IBO300" s="342"/>
      <c r="IBP300" s="342"/>
      <c r="IBQ300" s="342"/>
      <c r="IBR300" s="342"/>
      <c r="IBS300" s="342"/>
      <c r="IBT300" s="342"/>
      <c r="IBU300" s="342"/>
      <c r="IBV300" s="342"/>
      <c r="IBW300" s="342"/>
      <c r="IBX300" s="342"/>
      <c r="IBY300" s="342"/>
      <c r="IBZ300" s="342"/>
      <c r="ICA300" s="342"/>
      <c r="ICB300" s="342"/>
      <c r="ICC300" s="342"/>
      <c r="ICD300" s="342"/>
      <c r="ICE300" s="342"/>
      <c r="ICF300" s="342"/>
      <c r="ICG300" s="342"/>
      <c r="ICH300" s="342"/>
      <c r="ICI300" s="342"/>
      <c r="ICJ300" s="342"/>
      <c r="ICK300" s="342"/>
      <c r="ICL300" s="342"/>
      <c r="ICM300" s="342"/>
      <c r="ICN300" s="342"/>
      <c r="ICO300" s="342"/>
      <c r="ICP300" s="342"/>
      <c r="ICQ300" s="342"/>
      <c r="ICR300" s="342"/>
      <c r="ICS300" s="342"/>
      <c r="ICT300" s="342"/>
      <c r="ICU300" s="342"/>
      <c r="ICV300" s="342"/>
      <c r="ICW300" s="342"/>
      <c r="ICX300" s="342"/>
      <c r="ICY300" s="342"/>
      <c r="ICZ300" s="342"/>
      <c r="IDA300" s="342"/>
      <c r="IDB300" s="342"/>
      <c r="IDC300" s="342"/>
      <c r="IDD300" s="342"/>
      <c r="IDE300" s="342"/>
      <c r="IDF300" s="342"/>
      <c r="IDG300" s="342"/>
      <c r="IDH300" s="342"/>
      <c r="IDI300" s="342"/>
      <c r="IDJ300" s="342"/>
      <c r="IDK300" s="342"/>
      <c r="IDL300" s="342"/>
      <c r="IDM300" s="342"/>
      <c r="IDN300" s="342"/>
      <c r="IDO300" s="342"/>
      <c r="IDP300" s="342"/>
      <c r="IDQ300" s="342"/>
      <c r="IDR300" s="342"/>
      <c r="IDS300" s="342"/>
      <c r="IDT300" s="342"/>
      <c r="IDU300" s="342"/>
      <c r="IDV300" s="342"/>
      <c r="IDW300" s="342"/>
      <c r="IDX300" s="342"/>
      <c r="IDY300" s="342"/>
      <c r="IDZ300" s="342"/>
      <c r="IEA300" s="342"/>
      <c r="IEB300" s="342"/>
      <c r="IEC300" s="342"/>
      <c r="IED300" s="342"/>
      <c r="IEE300" s="342"/>
      <c r="IEF300" s="342"/>
      <c r="IEG300" s="342"/>
      <c r="IEH300" s="342"/>
      <c r="IEI300" s="342"/>
      <c r="IEJ300" s="342"/>
      <c r="IEK300" s="342"/>
      <c r="IEL300" s="342"/>
      <c r="IEM300" s="342"/>
      <c r="IEN300" s="342"/>
      <c r="IEO300" s="342"/>
      <c r="IEP300" s="342"/>
      <c r="IEQ300" s="342"/>
      <c r="IER300" s="342"/>
      <c r="IES300" s="342"/>
      <c r="IET300" s="342"/>
      <c r="IEU300" s="342"/>
      <c r="IEV300" s="342"/>
      <c r="IEW300" s="342"/>
      <c r="IEX300" s="342"/>
      <c r="IEY300" s="342"/>
      <c r="IEZ300" s="342"/>
      <c r="IFA300" s="342"/>
      <c r="IFB300" s="342"/>
      <c r="IFC300" s="342"/>
      <c r="IFD300" s="342"/>
      <c r="IFE300" s="342"/>
      <c r="IFF300" s="342"/>
      <c r="IFG300" s="342"/>
      <c r="IFH300" s="342"/>
      <c r="IFI300" s="342"/>
      <c r="IFJ300" s="342"/>
      <c r="IFK300" s="342"/>
      <c r="IFL300" s="342"/>
      <c r="IFM300" s="342"/>
      <c r="IFN300" s="342"/>
      <c r="IFO300" s="342"/>
      <c r="IFP300" s="342"/>
      <c r="IFQ300" s="342"/>
      <c r="IFR300" s="342"/>
      <c r="IFS300" s="342"/>
      <c r="IFT300" s="342"/>
      <c r="IFU300" s="342"/>
      <c r="IFV300" s="342"/>
      <c r="IFW300" s="342"/>
      <c r="IFX300" s="342"/>
      <c r="IFY300" s="342"/>
      <c r="IFZ300" s="342"/>
      <c r="IGA300" s="342"/>
      <c r="IGB300" s="342"/>
      <c r="IGC300" s="342"/>
      <c r="IGD300" s="342"/>
      <c r="IGE300" s="342"/>
      <c r="IGF300" s="342"/>
      <c r="IGG300" s="342"/>
      <c r="IGH300" s="342"/>
      <c r="IGI300" s="342"/>
      <c r="IGJ300" s="342"/>
      <c r="IGK300" s="342"/>
      <c r="IGL300" s="342"/>
      <c r="IGM300" s="342"/>
      <c r="IGN300" s="342"/>
      <c r="IGO300" s="342"/>
      <c r="IGP300" s="342"/>
      <c r="IGQ300" s="342"/>
      <c r="IGR300" s="342"/>
      <c r="IGS300" s="342"/>
      <c r="IGT300" s="342"/>
      <c r="IGU300" s="342"/>
      <c r="IGV300" s="342"/>
      <c r="IGW300" s="342"/>
      <c r="IGX300" s="342"/>
      <c r="IGY300" s="342"/>
      <c r="IGZ300" s="342"/>
      <c r="IHA300" s="342"/>
      <c r="IHB300" s="342"/>
      <c r="IHC300" s="342"/>
      <c r="IHD300" s="342"/>
      <c r="IHE300" s="342"/>
      <c r="IHF300" s="342"/>
      <c r="IHG300" s="342"/>
      <c r="IHH300" s="342"/>
      <c r="IHI300" s="342"/>
      <c r="IHJ300" s="342"/>
      <c r="IHK300" s="342"/>
      <c r="IHL300" s="342"/>
      <c r="IHM300" s="342"/>
      <c r="IHN300" s="342"/>
      <c r="IHO300" s="342"/>
      <c r="IHP300" s="342"/>
      <c r="IHQ300" s="342"/>
      <c r="IHR300" s="342"/>
      <c r="IHS300" s="342"/>
      <c r="IHT300" s="342"/>
      <c r="IHU300" s="342"/>
      <c r="IHV300" s="342"/>
      <c r="IHW300" s="342"/>
      <c r="IHX300" s="342"/>
      <c r="IHY300" s="342"/>
      <c r="IHZ300" s="342"/>
      <c r="IIA300" s="342"/>
      <c r="IIB300" s="342"/>
      <c r="IIC300" s="342"/>
      <c r="IID300" s="342"/>
      <c r="IIE300" s="342"/>
      <c r="IIF300" s="342"/>
      <c r="IIG300" s="342"/>
      <c r="IIH300" s="342"/>
      <c r="III300" s="342"/>
      <c r="IIJ300" s="342"/>
      <c r="IIK300" s="342"/>
      <c r="IIL300" s="342"/>
      <c r="IIM300" s="342"/>
      <c r="IIN300" s="342"/>
      <c r="IIO300" s="342"/>
      <c r="IIP300" s="342"/>
      <c r="IIQ300" s="342"/>
      <c r="IIR300" s="342"/>
      <c r="IIS300" s="342"/>
      <c r="IIT300" s="342"/>
      <c r="IIU300" s="342"/>
      <c r="IIV300" s="342"/>
      <c r="IIW300" s="342"/>
      <c r="IIX300" s="342"/>
      <c r="IIY300" s="342"/>
      <c r="IIZ300" s="342"/>
      <c r="IJA300" s="342"/>
      <c r="IJB300" s="342"/>
      <c r="IJC300" s="342"/>
      <c r="IJD300" s="342"/>
      <c r="IJE300" s="342"/>
      <c r="IJF300" s="342"/>
      <c r="IJG300" s="342"/>
      <c r="IJH300" s="342"/>
      <c r="IJI300" s="342"/>
      <c r="IJJ300" s="342"/>
      <c r="IJK300" s="342"/>
      <c r="IJL300" s="342"/>
      <c r="IJM300" s="342"/>
      <c r="IJN300" s="342"/>
      <c r="IJO300" s="342"/>
      <c r="IJP300" s="342"/>
      <c r="IJQ300" s="342"/>
      <c r="IJR300" s="342"/>
      <c r="IJS300" s="342"/>
      <c r="IJT300" s="342"/>
      <c r="IJU300" s="342"/>
      <c r="IJV300" s="342"/>
      <c r="IJW300" s="342"/>
      <c r="IJX300" s="342"/>
      <c r="IJY300" s="342"/>
      <c r="IJZ300" s="342"/>
      <c r="IKA300" s="342"/>
      <c r="IKB300" s="342"/>
      <c r="IKC300" s="342"/>
      <c r="IKD300" s="342"/>
      <c r="IKE300" s="342"/>
      <c r="IKF300" s="342"/>
      <c r="IKG300" s="342"/>
      <c r="IKH300" s="342"/>
      <c r="IKI300" s="342"/>
      <c r="IKJ300" s="342"/>
      <c r="IKK300" s="342"/>
      <c r="IKL300" s="342"/>
      <c r="IKM300" s="342"/>
      <c r="IKN300" s="342"/>
      <c r="IKO300" s="342"/>
      <c r="IKP300" s="342"/>
      <c r="IKQ300" s="342"/>
      <c r="IKR300" s="342"/>
      <c r="IKS300" s="342"/>
      <c r="IKT300" s="342"/>
      <c r="IKU300" s="342"/>
      <c r="IKV300" s="342"/>
      <c r="IKW300" s="342"/>
      <c r="IKX300" s="342"/>
      <c r="IKY300" s="342"/>
      <c r="IKZ300" s="342"/>
      <c r="ILA300" s="342"/>
      <c r="ILB300" s="342"/>
      <c r="ILC300" s="342"/>
      <c r="ILD300" s="342"/>
      <c r="ILE300" s="342"/>
      <c r="ILF300" s="342"/>
      <c r="ILG300" s="342"/>
      <c r="ILH300" s="342"/>
      <c r="ILI300" s="342"/>
      <c r="ILJ300" s="342"/>
      <c r="ILK300" s="342"/>
      <c r="ILL300" s="342"/>
      <c r="ILM300" s="342"/>
      <c r="ILN300" s="342"/>
      <c r="ILO300" s="342"/>
      <c r="ILP300" s="342"/>
      <c r="ILQ300" s="342"/>
      <c r="ILR300" s="342"/>
      <c r="ILS300" s="342"/>
      <c r="ILT300" s="342"/>
      <c r="ILU300" s="342"/>
      <c r="ILV300" s="342"/>
      <c r="ILW300" s="342"/>
      <c r="ILX300" s="342"/>
      <c r="ILY300" s="342"/>
      <c r="ILZ300" s="342"/>
      <c r="IMA300" s="342"/>
      <c r="IMB300" s="342"/>
      <c r="IMC300" s="342"/>
      <c r="IMD300" s="342"/>
      <c r="IME300" s="342"/>
      <c r="IMF300" s="342"/>
      <c r="IMG300" s="342"/>
      <c r="IMH300" s="342"/>
      <c r="IMI300" s="342"/>
      <c r="IMJ300" s="342"/>
      <c r="IMK300" s="342"/>
      <c r="IML300" s="342"/>
      <c r="IMM300" s="342"/>
      <c r="IMN300" s="342"/>
      <c r="IMO300" s="342"/>
      <c r="IMP300" s="342"/>
      <c r="IMQ300" s="342"/>
      <c r="IMR300" s="342"/>
      <c r="IMS300" s="342"/>
      <c r="IMT300" s="342"/>
      <c r="IMU300" s="342"/>
      <c r="IMV300" s="342"/>
      <c r="IMW300" s="342"/>
      <c r="IMX300" s="342"/>
      <c r="IMY300" s="342"/>
      <c r="IMZ300" s="342"/>
      <c r="INA300" s="342"/>
      <c r="INB300" s="342"/>
      <c r="INC300" s="342"/>
      <c r="IND300" s="342"/>
      <c r="INE300" s="342"/>
      <c r="INF300" s="342"/>
      <c r="ING300" s="342"/>
      <c r="INH300" s="342"/>
      <c r="INI300" s="342"/>
      <c r="INJ300" s="342"/>
      <c r="INK300" s="342"/>
      <c r="INL300" s="342"/>
      <c r="INM300" s="342"/>
      <c r="INN300" s="342"/>
      <c r="INO300" s="342"/>
      <c r="INP300" s="342"/>
      <c r="INQ300" s="342"/>
      <c r="INR300" s="342"/>
      <c r="INS300" s="342"/>
      <c r="INT300" s="342"/>
      <c r="INU300" s="342"/>
      <c r="INV300" s="342"/>
      <c r="INW300" s="342"/>
      <c r="INX300" s="342"/>
      <c r="INY300" s="342"/>
      <c r="INZ300" s="342"/>
      <c r="IOA300" s="342"/>
      <c r="IOB300" s="342"/>
      <c r="IOC300" s="342"/>
      <c r="IOD300" s="342"/>
      <c r="IOE300" s="342"/>
      <c r="IOF300" s="342"/>
      <c r="IOG300" s="342"/>
      <c r="IOH300" s="342"/>
      <c r="IOI300" s="342"/>
      <c r="IOJ300" s="342"/>
      <c r="IOK300" s="342"/>
      <c r="IOL300" s="342"/>
      <c r="IOM300" s="342"/>
      <c r="ION300" s="342"/>
      <c r="IOO300" s="342"/>
      <c r="IOP300" s="342"/>
      <c r="IOQ300" s="342"/>
      <c r="IOR300" s="342"/>
      <c r="IOS300" s="342"/>
      <c r="IOT300" s="342"/>
      <c r="IOU300" s="342"/>
      <c r="IOV300" s="342"/>
      <c r="IOW300" s="342"/>
      <c r="IOX300" s="342"/>
      <c r="IOY300" s="342"/>
      <c r="IOZ300" s="342"/>
      <c r="IPA300" s="342"/>
      <c r="IPB300" s="342"/>
      <c r="IPC300" s="342"/>
      <c r="IPD300" s="342"/>
      <c r="IPE300" s="342"/>
      <c r="IPF300" s="342"/>
      <c r="IPG300" s="342"/>
      <c r="IPH300" s="342"/>
      <c r="IPI300" s="342"/>
      <c r="IPJ300" s="342"/>
      <c r="IPK300" s="342"/>
      <c r="IPL300" s="342"/>
      <c r="IPM300" s="342"/>
      <c r="IPN300" s="342"/>
      <c r="IPO300" s="342"/>
      <c r="IPP300" s="342"/>
      <c r="IPQ300" s="342"/>
      <c r="IPR300" s="342"/>
      <c r="IPS300" s="342"/>
      <c r="IPT300" s="342"/>
      <c r="IPU300" s="342"/>
      <c r="IPV300" s="342"/>
      <c r="IPW300" s="342"/>
      <c r="IPX300" s="342"/>
      <c r="IPY300" s="342"/>
      <c r="IPZ300" s="342"/>
      <c r="IQA300" s="342"/>
      <c r="IQB300" s="342"/>
      <c r="IQC300" s="342"/>
      <c r="IQD300" s="342"/>
      <c r="IQE300" s="342"/>
      <c r="IQF300" s="342"/>
      <c r="IQG300" s="342"/>
      <c r="IQH300" s="342"/>
      <c r="IQI300" s="342"/>
      <c r="IQJ300" s="342"/>
      <c r="IQK300" s="342"/>
      <c r="IQL300" s="342"/>
      <c r="IQM300" s="342"/>
      <c r="IQN300" s="342"/>
      <c r="IQO300" s="342"/>
      <c r="IQP300" s="342"/>
      <c r="IQQ300" s="342"/>
      <c r="IQR300" s="342"/>
      <c r="IQS300" s="342"/>
      <c r="IQT300" s="342"/>
      <c r="IQU300" s="342"/>
      <c r="IQV300" s="342"/>
      <c r="IQW300" s="342"/>
      <c r="IQX300" s="342"/>
      <c r="IQY300" s="342"/>
      <c r="IQZ300" s="342"/>
      <c r="IRA300" s="342"/>
      <c r="IRB300" s="342"/>
      <c r="IRC300" s="342"/>
      <c r="IRD300" s="342"/>
      <c r="IRE300" s="342"/>
      <c r="IRF300" s="342"/>
      <c r="IRG300" s="342"/>
      <c r="IRH300" s="342"/>
      <c r="IRI300" s="342"/>
      <c r="IRJ300" s="342"/>
      <c r="IRK300" s="342"/>
      <c r="IRL300" s="342"/>
      <c r="IRM300" s="342"/>
      <c r="IRN300" s="342"/>
      <c r="IRO300" s="342"/>
      <c r="IRP300" s="342"/>
      <c r="IRQ300" s="342"/>
      <c r="IRR300" s="342"/>
      <c r="IRS300" s="342"/>
      <c r="IRT300" s="342"/>
      <c r="IRU300" s="342"/>
      <c r="IRV300" s="342"/>
      <c r="IRW300" s="342"/>
      <c r="IRX300" s="342"/>
      <c r="IRY300" s="342"/>
      <c r="IRZ300" s="342"/>
      <c r="ISA300" s="342"/>
      <c r="ISB300" s="342"/>
      <c r="ISC300" s="342"/>
      <c r="ISD300" s="342"/>
      <c r="ISE300" s="342"/>
      <c r="ISF300" s="342"/>
      <c r="ISG300" s="342"/>
      <c r="ISH300" s="342"/>
      <c r="ISI300" s="342"/>
      <c r="ISJ300" s="342"/>
      <c r="ISK300" s="342"/>
      <c r="ISL300" s="342"/>
      <c r="ISM300" s="342"/>
      <c r="ISN300" s="342"/>
      <c r="ISO300" s="342"/>
      <c r="ISP300" s="342"/>
      <c r="ISQ300" s="342"/>
      <c r="ISR300" s="342"/>
      <c r="ISS300" s="342"/>
      <c r="IST300" s="342"/>
      <c r="ISU300" s="342"/>
      <c r="ISV300" s="342"/>
      <c r="ISW300" s="342"/>
      <c r="ISX300" s="342"/>
      <c r="ISY300" s="342"/>
      <c r="ISZ300" s="342"/>
      <c r="ITA300" s="342"/>
      <c r="ITB300" s="342"/>
      <c r="ITC300" s="342"/>
      <c r="ITD300" s="342"/>
      <c r="ITE300" s="342"/>
      <c r="ITF300" s="342"/>
      <c r="ITG300" s="342"/>
      <c r="ITH300" s="342"/>
      <c r="ITI300" s="342"/>
      <c r="ITJ300" s="342"/>
      <c r="ITK300" s="342"/>
      <c r="ITL300" s="342"/>
      <c r="ITM300" s="342"/>
      <c r="ITN300" s="342"/>
      <c r="ITO300" s="342"/>
      <c r="ITP300" s="342"/>
      <c r="ITQ300" s="342"/>
      <c r="ITR300" s="342"/>
      <c r="ITS300" s="342"/>
      <c r="ITT300" s="342"/>
      <c r="ITU300" s="342"/>
      <c r="ITV300" s="342"/>
      <c r="ITW300" s="342"/>
      <c r="ITX300" s="342"/>
      <c r="ITY300" s="342"/>
      <c r="ITZ300" s="342"/>
      <c r="IUA300" s="342"/>
      <c r="IUB300" s="342"/>
      <c r="IUC300" s="342"/>
      <c r="IUD300" s="342"/>
      <c r="IUE300" s="342"/>
      <c r="IUF300" s="342"/>
      <c r="IUG300" s="342"/>
      <c r="IUH300" s="342"/>
      <c r="IUI300" s="342"/>
      <c r="IUJ300" s="342"/>
      <c r="IUK300" s="342"/>
      <c r="IUL300" s="342"/>
      <c r="IUM300" s="342"/>
      <c r="IUN300" s="342"/>
      <c r="IUO300" s="342"/>
      <c r="IUP300" s="342"/>
      <c r="IUQ300" s="342"/>
      <c r="IUR300" s="342"/>
      <c r="IUS300" s="342"/>
      <c r="IUT300" s="342"/>
      <c r="IUU300" s="342"/>
      <c r="IUV300" s="342"/>
      <c r="IUW300" s="342"/>
      <c r="IUX300" s="342"/>
      <c r="IUY300" s="342"/>
      <c r="IUZ300" s="342"/>
      <c r="IVA300" s="342"/>
      <c r="IVB300" s="342"/>
      <c r="IVC300" s="342"/>
      <c r="IVD300" s="342"/>
      <c r="IVE300" s="342"/>
      <c r="IVF300" s="342"/>
      <c r="IVG300" s="342"/>
      <c r="IVH300" s="342"/>
      <c r="IVI300" s="342"/>
      <c r="IVJ300" s="342"/>
      <c r="IVK300" s="342"/>
      <c r="IVL300" s="342"/>
      <c r="IVM300" s="342"/>
      <c r="IVN300" s="342"/>
      <c r="IVO300" s="342"/>
      <c r="IVP300" s="342"/>
      <c r="IVQ300" s="342"/>
      <c r="IVR300" s="342"/>
      <c r="IVS300" s="342"/>
      <c r="IVT300" s="342"/>
      <c r="IVU300" s="342"/>
      <c r="IVV300" s="342"/>
      <c r="IVW300" s="342"/>
      <c r="IVX300" s="342"/>
      <c r="IVY300" s="342"/>
      <c r="IVZ300" s="342"/>
      <c r="IWA300" s="342"/>
      <c r="IWB300" s="342"/>
      <c r="IWC300" s="342"/>
      <c r="IWD300" s="342"/>
      <c r="IWE300" s="342"/>
      <c r="IWF300" s="342"/>
      <c r="IWG300" s="342"/>
      <c r="IWH300" s="342"/>
      <c r="IWI300" s="342"/>
      <c r="IWJ300" s="342"/>
      <c r="IWK300" s="342"/>
      <c r="IWL300" s="342"/>
      <c r="IWM300" s="342"/>
      <c r="IWN300" s="342"/>
      <c r="IWO300" s="342"/>
      <c r="IWP300" s="342"/>
      <c r="IWQ300" s="342"/>
      <c r="IWR300" s="342"/>
      <c r="IWS300" s="342"/>
      <c r="IWT300" s="342"/>
      <c r="IWU300" s="342"/>
      <c r="IWV300" s="342"/>
      <c r="IWW300" s="342"/>
      <c r="IWX300" s="342"/>
      <c r="IWY300" s="342"/>
      <c r="IWZ300" s="342"/>
      <c r="IXA300" s="342"/>
      <c r="IXB300" s="342"/>
      <c r="IXC300" s="342"/>
      <c r="IXD300" s="342"/>
      <c r="IXE300" s="342"/>
      <c r="IXF300" s="342"/>
      <c r="IXG300" s="342"/>
      <c r="IXH300" s="342"/>
      <c r="IXI300" s="342"/>
      <c r="IXJ300" s="342"/>
      <c r="IXK300" s="342"/>
      <c r="IXL300" s="342"/>
      <c r="IXM300" s="342"/>
      <c r="IXN300" s="342"/>
      <c r="IXO300" s="342"/>
      <c r="IXP300" s="342"/>
      <c r="IXQ300" s="342"/>
      <c r="IXR300" s="342"/>
      <c r="IXS300" s="342"/>
      <c r="IXT300" s="342"/>
      <c r="IXU300" s="342"/>
      <c r="IXV300" s="342"/>
      <c r="IXW300" s="342"/>
      <c r="IXX300" s="342"/>
      <c r="IXY300" s="342"/>
      <c r="IXZ300" s="342"/>
      <c r="IYA300" s="342"/>
      <c r="IYB300" s="342"/>
      <c r="IYC300" s="342"/>
      <c r="IYD300" s="342"/>
      <c r="IYE300" s="342"/>
      <c r="IYF300" s="342"/>
      <c r="IYG300" s="342"/>
      <c r="IYH300" s="342"/>
      <c r="IYI300" s="342"/>
      <c r="IYJ300" s="342"/>
      <c r="IYK300" s="342"/>
      <c r="IYL300" s="342"/>
      <c r="IYM300" s="342"/>
      <c r="IYN300" s="342"/>
      <c r="IYO300" s="342"/>
      <c r="IYP300" s="342"/>
      <c r="IYQ300" s="342"/>
      <c r="IYR300" s="342"/>
      <c r="IYS300" s="342"/>
      <c r="IYT300" s="342"/>
      <c r="IYU300" s="342"/>
      <c r="IYV300" s="342"/>
      <c r="IYW300" s="342"/>
      <c r="IYX300" s="342"/>
      <c r="IYY300" s="342"/>
      <c r="IYZ300" s="342"/>
      <c r="IZA300" s="342"/>
      <c r="IZB300" s="342"/>
      <c r="IZC300" s="342"/>
      <c r="IZD300" s="342"/>
      <c r="IZE300" s="342"/>
      <c r="IZF300" s="342"/>
      <c r="IZG300" s="342"/>
      <c r="IZH300" s="342"/>
      <c r="IZI300" s="342"/>
      <c r="IZJ300" s="342"/>
      <c r="IZK300" s="342"/>
      <c r="IZL300" s="342"/>
      <c r="IZM300" s="342"/>
      <c r="IZN300" s="342"/>
      <c r="IZO300" s="342"/>
      <c r="IZP300" s="342"/>
      <c r="IZQ300" s="342"/>
      <c r="IZR300" s="342"/>
      <c r="IZS300" s="342"/>
      <c r="IZT300" s="342"/>
      <c r="IZU300" s="342"/>
      <c r="IZV300" s="342"/>
      <c r="IZW300" s="342"/>
      <c r="IZX300" s="342"/>
      <c r="IZY300" s="342"/>
      <c r="IZZ300" s="342"/>
      <c r="JAA300" s="342"/>
      <c r="JAB300" s="342"/>
      <c r="JAC300" s="342"/>
      <c r="JAD300" s="342"/>
      <c r="JAE300" s="342"/>
      <c r="JAF300" s="342"/>
      <c r="JAG300" s="342"/>
      <c r="JAH300" s="342"/>
      <c r="JAI300" s="342"/>
      <c r="JAJ300" s="342"/>
      <c r="JAK300" s="342"/>
      <c r="JAL300" s="342"/>
      <c r="JAM300" s="342"/>
      <c r="JAN300" s="342"/>
      <c r="JAO300" s="342"/>
      <c r="JAP300" s="342"/>
      <c r="JAQ300" s="342"/>
      <c r="JAR300" s="342"/>
      <c r="JAS300" s="342"/>
      <c r="JAT300" s="342"/>
      <c r="JAU300" s="342"/>
      <c r="JAV300" s="342"/>
      <c r="JAW300" s="342"/>
      <c r="JAX300" s="342"/>
      <c r="JAY300" s="342"/>
      <c r="JAZ300" s="342"/>
      <c r="JBA300" s="342"/>
      <c r="JBB300" s="342"/>
      <c r="JBC300" s="342"/>
      <c r="JBD300" s="342"/>
      <c r="JBE300" s="342"/>
      <c r="JBF300" s="342"/>
      <c r="JBG300" s="342"/>
      <c r="JBH300" s="342"/>
      <c r="JBI300" s="342"/>
      <c r="JBJ300" s="342"/>
      <c r="JBK300" s="342"/>
      <c r="JBL300" s="342"/>
      <c r="JBM300" s="342"/>
      <c r="JBN300" s="342"/>
      <c r="JBO300" s="342"/>
      <c r="JBP300" s="342"/>
      <c r="JBQ300" s="342"/>
      <c r="JBR300" s="342"/>
      <c r="JBS300" s="342"/>
      <c r="JBT300" s="342"/>
      <c r="JBU300" s="342"/>
      <c r="JBV300" s="342"/>
      <c r="JBW300" s="342"/>
      <c r="JBX300" s="342"/>
      <c r="JBY300" s="342"/>
      <c r="JBZ300" s="342"/>
      <c r="JCA300" s="342"/>
      <c r="JCB300" s="342"/>
      <c r="JCC300" s="342"/>
      <c r="JCD300" s="342"/>
      <c r="JCE300" s="342"/>
      <c r="JCF300" s="342"/>
      <c r="JCG300" s="342"/>
      <c r="JCH300" s="342"/>
      <c r="JCI300" s="342"/>
      <c r="JCJ300" s="342"/>
      <c r="JCK300" s="342"/>
      <c r="JCL300" s="342"/>
      <c r="JCM300" s="342"/>
      <c r="JCN300" s="342"/>
      <c r="JCO300" s="342"/>
      <c r="JCP300" s="342"/>
      <c r="JCQ300" s="342"/>
      <c r="JCR300" s="342"/>
      <c r="JCS300" s="342"/>
      <c r="JCT300" s="342"/>
      <c r="JCU300" s="342"/>
      <c r="JCV300" s="342"/>
      <c r="JCW300" s="342"/>
      <c r="JCX300" s="342"/>
      <c r="JCY300" s="342"/>
      <c r="JCZ300" s="342"/>
      <c r="JDA300" s="342"/>
      <c r="JDB300" s="342"/>
      <c r="JDC300" s="342"/>
      <c r="JDD300" s="342"/>
      <c r="JDE300" s="342"/>
      <c r="JDF300" s="342"/>
      <c r="JDG300" s="342"/>
      <c r="JDH300" s="342"/>
      <c r="JDI300" s="342"/>
      <c r="JDJ300" s="342"/>
      <c r="JDK300" s="342"/>
      <c r="JDL300" s="342"/>
      <c r="JDM300" s="342"/>
      <c r="JDN300" s="342"/>
      <c r="JDO300" s="342"/>
      <c r="JDP300" s="342"/>
      <c r="JDQ300" s="342"/>
      <c r="JDR300" s="342"/>
      <c r="JDS300" s="342"/>
      <c r="JDT300" s="342"/>
      <c r="JDU300" s="342"/>
      <c r="JDV300" s="342"/>
      <c r="JDW300" s="342"/>
      <c r="JDX300" s="342"/>
      <c r="JDY300" s="342"/>
      <c r="JDZ300" s="342"/>
      <c r="JEA300" s="342"/>
      <c r="JEB300" s="342"/>
      <c r="JEC300" s="342"/>
      <c r="JED300" s="342"/>
      <c r="JEE300" s="342"/>
      <c r="JEF300" s="342"/>
      <c r="JEG300" s="342"/>
      <c r="JEH300" s="342"/>
      <c r="JEI300" s="342"/>
      <c r="JEJ300" s="342"/>
      <c r="JEK300" s="342"/>
      <c r="JEL300" s="342"/>
      <c r="JEM300" s="342"/>
      <c r="JEN300" s="342"/>
      <c r="JEO300" s="342"/>
      <c r="JEP300" s="342"/>
      <c r="JEQ300" s="342"/>
      <c r="JER300" s="342"/>
      <c r="JES300" s="342"/>
      <c r="JET300" s="342"/>
      <c r="JEU300" s="342"/>
      <c r="JEV300" s="342"/>
      <c r="JEW300" s="342"/>
      <c r="JEX300" s="342"/>
      <c r="JEY300" s="342"/>
      <c r="JEZ300" s="342"/>
      <c r="JFA300" s="342"/>
      <c r="JFB300" s="342"/>
      <c r="JFC300" s="342"/>
      <c r="JFD300" s="342"/>
      <c r="JFE300" s="342"/>
      <c r="JFF300" s="342"/>
      <c r="JFG300" s="342"/>
      <c r="JFH300" s="342"/>
      <c r="JFI300" s="342"/>
      <c r="JFJ300" s="342"/>
      <c r="JFK300" s="342"/>
      <c r="JFL300" s="342"/>
      <c r="JFM300" s="342"/>
      <c r="JFN300" s="342"/>
      <c r="JFO300" s="342"/>
      <c r="JFP300" s="342"/>
      <c r="JFQ300" s="342"/>
      <c r="JFR300" s="342"/>
      <c r="JFS300" s="342"/>
      <c r="JFT300" s="342"/>
      <c r="JFU300" s="342"/>
      <c r="JFV300" s="342"/>
      <c r="JFW300" s="342"/>
      <c r="JFX300" s="342"/>
      <c r="JFY300" s="342"/>
      <c r="JFZ300" s="342"/>
      <c r="JGA300" s="342"/>
      <c r="JGB300" s="342"/>
      <c r="JGC300" s="342"/>
      <c r="JGD300" s="342"/>
      <c r="JGE300" s="342"/>
      <c r="JGF300" s="342"/>
      <c r="JGG300" s="342"/>
      <c r="JGH300" s="342"/>
      <c r="JGI300" s="342"/>
      <c r="JGJ300" s="342"/>
      <c r="JGK300" s="342"/>
      <c r="JGL300" s="342"/>
      <c r="JGM300" s="342"/>
      <c r="JGN300" s="342"/>
      <c r="JGO300" s="342"/>
      <c r="JGP300" s="342"/>
      <c r="JGQ300" s="342"/>
      <c r="JGR300" s="342"/>
      <c r="JGS300" s="342"/>
      <c r="JGT300" s="342"/>
      <c r="JGU300" s="342"/>
      <c r="JGV300" s="342"/>
      <c r="JGW300" s="342"/>
      <c r="JGX300" s="342"/>
      <c r="JGY300" s="342"/>
      <c r="JGZ300" s="342"/>
      <c r="JHA300" s="342"/>
      <c r="JHB300" s="342"/>
      <c r="JHC300" s="342"/>
      <c r="JHD300" s="342"/>
      <c r="JHE300" s="342"/>
      <c r="JHF300" s="342"/>
      <c r="JHG300" s="342"/>
      <c r="JHH300" s="342"/>
      <c r="JHI300" s="342"/>
      <c r="JHJ300" s="342"/>
      <c r="JHK300" s="342"/>
      <c r="JHL300" s="342"/>
      <c r="JHM300" s="342"/>
      <c r="JHN300" s="342"/>
      <c r="JHO300" s="342"/>
      <c r="JHP300" s="342"/>
      <c r="JHQ300" s="342"/>
      <c r="JHR300" s="342"/>
      <c r="JHS300" s="342"/>
      <c r="JHT300" s="342"/>
      <c r="JHU300" s="342"/>
      <c r="JHV300" s="342"/>
      <c r="JHW300" s="342"/>
      <c r="JHX300" s="342"/>
      <c r="JHY300" s="342"/>
      <c r="JHZ300" s="342"/>
      <c r="JIA300" s="342"/>
      <c r="JIB300" s="342"/>
      <c r="JIC300" s="342"/>
      <c r="JID300" s="342"/>
      <c r="JIE300" s="342"/>
      <c r="JIF300" s="342"/>
      <c r="JIG300" s="342"/>
      <c r="JIH300" s="342"/>
      <c r="JII300" s="342"/>
      <c r="JIJ300" s="342"/>
      <c r="JIK300" s="342"/>
      <c r="JIL300" s="342"/>
      <c r="JIM300" s="342"/>
      <c r="JIN300" s="342"/>
      <c r="JIO300" s="342"/>
      <c r="JIP300" s="342"/>
      <c r="JIQ300" s="342"/>
      <c r="JIR300" s="342"/>
      <c r="JIS300" s="342"/>
      <c r="JIT300" s="342"/>
      <c r="JIU300" s="342"/>
      <c r="JIV300" s="342"/>
      <c r="JIW300" s="342"/>
      <c r="JIX300" s="342"/>
      <c r="JIY300" s="342"/>
      <c r="JIZ300" s="342"/>
      <c r="JJA300" s="342"/>
      <c r="JJB300" s="342"/>
      <c r="JJC300" s="342"/>
      <c r="JJD300" s="342"/>
      <c r="JJE300" s="342"/>
      <c r="JJF300" s="342"/>
      <c r="JJG300" s="342"/>
      <c r="JJH300" s="342"/>
      <c r="JJI300" s="342"/>
      <c r="JJJ300" s="342"/>
      <c r="JJK300" s="342"/>
      <c r="JJL300" s="342"/>
      <c r="JJM300" s="342"/>
      <c r="JJN300" s="342"/>
      <c r="JJO300" s="342"/>
      <c r="JJP300" s="342"/>
      <c r="JJQ300" s="342"/>
      <c r="JJR300" s="342"/>
      <c r="JJS300" s="342"/>
      <c r="JJT300" s="342"/>
      <c r="JJU300" s="342"/>
      <c r="JJV300" s="342"/>
      <c r="JJW300" s="342"/>
      <c r="JJX300" s="342"/>
      <c r="JJY300" s="342"/>
      <c r="JJZ300" s="342"/>
      <c r="JKA300" s="342"/>
      <c r="JKB300" s="342"/>
      <c r="JKC300" s="342"/>
      <c r="JKD300" s="342"/>
      <c r="JKE300" s="342"/>
      <c r="JKF300" s="342"/>
      <c r="JKG300" s="342"/>
      <c r="JKH300" s="342"/>
      <c r="JKI300" s="342"/>
      <c r="JKJ300" s="342"/>
      <c r="JKK300" s="342"/>
      <c r="JKL300" s="342"/>
      <c r="JKM300" s="342"/>
      <c r="JKN300" s="342"/>
      <c r="JKO300" s="342"/>
      <c r="JKP300" s="342"/>
      <c r="JKQ300" s="342"/>
      <c r="JKR300" s="342"/>
      <c r="JKS300" s="342"/>
      <c r="JKT300" s="342"/>
      <c r="JKU300" s="342"/>
      <c r="JKV300" s="342"/>
      <c r="JKW300" s="342"/>
      <c r="JKX300" s="342"/>
      <c r="JKY300" s="342"/>
      <c r="JKZ300" s="342"/>
      <c r="JLA300" s="342"/>
      <c r="JLB300" s="342"/>
      <c r="JLC300" s="342"/>
      <c r="JLD300" s="342"/>
      <c r="JLE300" s="342"/>
      <c r="JLF300" s="342"/>
      <c r="JLG300" s="342"/>
      <c r="JLH300" s="342"/>
      <c r="JLI300" s="342"/>
      <c r="JLJ300" s="342"/>
      <c r="JLK300" s="342"/>
      <c r="JLL300" s="342"/>
      <c r="JLM300" s="342"/>
      <c r="JLN300" s="342"/>
      <c r="JLO300" s="342"/>
      <c r="JLP300" s="342"/>
      <c r="JLQ300" s="342"/>
      <c r="JLR300" s="342"/>
      <c r="JLS300" s="342"/>
      <c r="JLT300" s="342"/>
      <c r="JLU300" s="342"/>
      <c r="JLV300" s="342"/>
      <c r="JLW300" s="342"/>
      <c r="JLX300" s="342"/>
      <c r="JLY300" s="342"/>
      <c r="JLZ300" s="342"/>
      <c r="JMA300" s="342"/>
      <c r="JMB300" s="342"/>
      <c r="JMC300" s="342"/>
      <c r="JMD300" s="342"/>
      <c r="JME300" s="342"/>
      <c r="JMF300" s="342"/>
      <c r="JMG300" s="342"/>
      <c r="JMH300" s="342"/>
      <c r="JMI300" s="342"/>
      <c r="JMJ300" s="342"/>
      <c r="JMK300" s="342"/>
      <c r="JML300" s="342"/>
      <c r="JMM300" s="342"/>
      <c r="JMN300" s="342"/>
      <c r="JMO300" s="342"/>
      <c r="JMP300" s="342"/>
      <c r="JMQ300" s="342"/>
      <c r="JMR300" s="342"/>
      <c r="JMS300" s="342"/>
      <c r="JMT300" s="342"/>
      <c r="JMU300" s="342"/>
      <c r="JMV300" s="342"/>
      <c r="JMW300" s="342"/>
      <c r="JMX300" s="342"/>
      <c r="JMY300" s="342"/>
      <c r="JMZ300" s="342"/>
      <c r="JNA300" s="342"/>
      <c r="JNB300" s="342"/>
      <c r="JNC300" s="342"/>
      <c r="JND300" s="342"/>
      <c r="JNE300" s="342"/>
      <c r="JNF300" s="342"/>
      <c r="JNG300" s="342"/>
      <c r="JNH300" s="342"/>
      <c r="JNI300" s="342"/>
      <c r="JNJ300" s="342"/>
      <c r="JNK300" s="342"/>
      <c r="JNL300" s="342"/>
      <c r="JNM300" s="342"/>
      <c r="JNN300" s="342"/>
      <c r="JNO300" s="342"/>
      <c r="JNP300" s="342"/>
      <c r="JNQ300" s="342"/>
      <c r="JNR300" s="342"/>
      <c r="JNS300" s="342"/>
      <c r="JNT300" s="342"/>
      <c r="JNU300" s="342"/>
      <c r="JNV300" s="342"/>
      <c r="JNW300" s="342"/>
      <c r="JNX300" s="342"/>
      <c r="JNY300" s="342"/>
      <c r="JNZ300" s="342"/>
      <c r="JOA300" s="342"/>
      <c r="JOB300" s="342"/>
      <c r="JOC300" s="342"/>
      <c r="JOD300" s="342"/>
      <c r="JOE300" s="342"/>
      <c r="JOF300" s="342"/>
      <c r="JOG300" s="342"/>
      <c r="JOH300" s="342"/>
      <c r="JOI300" s="342"/>
      <c r="JOJ300" s="342"/>
      <c r="JOK300" s="342"/>
      <c r="JOL300" s="342"/>
      <c r="JOM300" s="342"/>
      <c r="JON300" s="342"/>
      <c r="JOO300" s="342"/>
      <c r="JOP300" s="342"/>
      <c r="JOQ300" s="342"/>
      <c r="JOR300" s="342"/>
      <c r="JOS300" s="342"/>
      <c r="JOT300" s="342"/>
      <c r="JOU300" s="342"/>
      <c r="JOV300" s="342"/>
      <c r="JOW300" s="342"/>
      <c r="JOX300" s="342"/>
      <c r="JOY300" s="342"/>
      <c r="JOZ300" s="342"/>
      <c r="JPA300" s="342"/>
      <c r="JPB300" s="342"/>
      <c r="JPC300" s="342"/>
      <c r="JPD300" s="342"/>
      <c r="JPE300" s="342"/>
      <c r="JPF300" s="342"/>
      <c r="JPG300" s="342"/>
      <c r="JPH300" s="342"/>
      <c r="JPI300" s="342"/>
      <c r="JPJ300" s="342"/>
      <c r="JPK300" s="342"/>
      <c r="JPL300" s="342"/>
      <c r="JPM300" s="342"/>
      <c r="JPN300" s="342"/>
      <c r="JPO300" s="342"/>
      <c r="JPP300" s="342"/>
      <c r="JPQ300" s="342"/>
      <c r="JPR300" s="342"/>
      <c r="JPS300" s="342"/>
      <c r="JPT300" s="342"/>
      <c r="JPU300" s="342"/>
      <c r="JPV300" s="342"/>
      <c r="JPW300" s="342"/>
      <c r="JPX300" s="342"/>
      <c r="JPY300" s="342"/>
      <c r="JPZ300" s="342"/>
      <c r="JQA300" s="342"/>
      <c r="JQB300" s="342"/>
      <c r="JQC300" s="342"/>
      <c r="JQD300" s="342"/>
      <c r="JQE300" s="342"/>
      <c r="JQF300" s="342"/>
      <c r="JQG300" s="342"/>
      <c r="JQH300" s="342"/>
      <c r="JQI300" s="342"/>
      <c r="JQJ300" s="342"/>
      <c r="JQK300" s="342"/>
      <c r="JQL300" s="342"/>
      <c r="JQM300" s="342"/>
      <c r="JQN300" s="342"/>
      <c r="JQO300" s="342"/>
      <c r="JQP300" s="342"/>
      <c r="JQQ300" s="342"/>
      <c r="JQR300" s="342"/>
      <c r="JQS300" s="342"/>
      <c r="JQT300" s="342"/>
      <c r="JQU300" s="342"/>
      <c r="JQV300" s="342"/>
      <c r="JQW300" s="342"/>
      <c r="JQX300" s="342"/>
      <c r="JQY300" s="342"/>
      <c r="JQZ300" s="342"/>
      <c r="JRA300" s="342"/>
      <c r="JRB300" s="342"/>
      <c r="JRC300" s="342"/>
      <c r="JRD300" s="342"/>
      <c r="JRE300" s="342"/>
      <c r="JRF300" s="342"/>
      <c r="JRG300" s="342"/>
      <c r="JRH300" s="342"/>
      <c r="JRI300" s="342"/>
      <c r="JRJ300" s="342"/>
      <c r="JRK300" s="342"/>
      <c r="JRL300" s="342"/>
      <c r="JRM300" s="342"/>
      <c r="JRN300" s="342"/>
      <c r="JRO300" s="342"/>
      <c r="JRP300" s="342"/>
      <c r="JRQ300" s="342"/>
      <c r="JRR300" s="342"/>
      <c r="JRS300" s="342"/>
      <c r="JRT300" s="342"/>
      <c r="JRU300" s="342"/>
      <c r="JRV300" s="342"/>
      <c r="JRW300" s="342"/>
      <c r="JRX300" s="342"/>
      <c r="JRY300" s="342"/>
      <c r="JRZ300" s="342"/>
      <c r="JSA300" s="342"/>
      <c r="JSB300" s="342"/>
      <c r="JSC300" s="342"/>
      <c r="JSD300" s="342"/>
      <c r="JSE300" s="342"/>
      <c r="JSF300" s="342"/>
      <c r="JSG300" s="342"/>
      <c r="JSH300" s="342"/>
      <c r="JSI300" s="342"/>
      <c r="JSJ300" s="342"/>
      <c r="JSK300" s="342"/>
      <c r="JSL300" s="342"/>
      <c r="JSM300" s="342"/>
      <c r="JSN300" s="342"/>
      <c r="JSO300" s="342"/>
      <c r="JSP300" s="342"/>
      <c r="JSQ300" s="342"/>
      <c r="JSR300" s="342"/>
      <c r="JSS300" s="342"/>
      <c r="JST300" s="342"/>
      <c r="JSU300" s="342"/>
      <c r="JSV300" s="342"/>
      <c r="JSW300" s="342"/>
      <c r="JSX300" s="342"/>
      <c r="JSY300" s="342"/>
      <c r="JSZ300" s="342"/>
      <c r="JTA300" s="342"/>
      <c r="JTB300" s="342"/>
      <c r="JTC300" s="342"/>
      <c r="JTD300" s="342"/>
      <c r="JTE300" s="342"/>
      <c r="JTF300" s="342"/>
      <c r="JTG300" s="342"/>
      <c r="JTH300" s="342"/>
      <c r="JTI300" s="342"/>
      <c r="JTJ300" s="342"/>
      <c r="JTK300" s="342"/>
      <c r="JTL300" s="342"/>
      <c r="JTM300" s="342"/>
      <c r="JTN300" s="342"/>
      <c r="JTO300" s="342"/>
      <c r="JTP300" s="342"/>
      <c r="JTQ300" s="342"/>
      <c r="JTR300" s="342"/>
      <c r="JTS300" s="342"/>
      <c r="JTT300" s="342"/>
      <c r="JTU300" s="342"/>
      <c r="JTV300" s="342"/>
      <c r="JTW300" s="342"/>
      <c r="JTX300" s="342"/>
      <c r="JTY300" s="342"/>
      <c r="JTZ300" s="342"/>
      <c r="JUA300" s="342"/>
      <c r="JUB300" s="342"/>
      <c r="JUC300" s="342"/>
      <c r="JUD300" s="342"/>
      <c r="JUE300" s="342"/>
      <c r="JUF300" s="342"/>
      <c r="JUG300" s="342"/>
      <c r="JUH300" s="342"/>
      <c r="JUI300" s="342"/>
      <c r="JUJ300" s="342"/>
      <c r="JUK300" s="342"/>
      <c r="JUL300" s="342"/>
      <c r="JUM300" s="342"/>
      <c r="JUN300" s="342"/>
      <c r="JUO300" s="342"/>
      <c r="JUP300" s="342"/>
      <c r="JUQ300" s="342"/>
      <c r="JUR300" s="342"/>
      <c r="JUS300" s="342"/>
      <c r="JUT300" s="342"/>
      <c r="JUU300" s="342"/>
      <c r="JUV300" s="342"/>
      <c r="JUW300" s="342"/>
      <c r="JUX300" s="342"/>
      <c r="JUY300" s="342"/>
      <c r="JUZ300" s="342"/>
      <c r="JVA300" s="342"/>
      <c r="JVB300" s="342"/>
      <c r="JVC300" s="342"/>
      <c r="JVD300" s="342"/>
      <c r="JVE300" s="342"/>
      <c r="JVF300" s="342"/>
      <c r="JVG300" s="342"/>
      <c r="JVH300" s="342"/>
      <c r="JVI300" s="342"/>
      <c r="JVJ300" s="342"/>
      <c r="JVK300" s="342"/>
      <c r="JVL300" s="342"/>
      <c r="JVM300" s="342"/>
      <c r="JVN300" s="342"/>
      <c r="JVO300" s="342"/>
      <c r="JVP300" s="342"/>
      <c r="JVQ300" s="342"/>
      <c r="JVR300" s="342"/>
      <c r="JVS300" s="342"/>
      <c r="JVT300" s="342"/>
      <c r="JVU300" s="342"/>
      <c r="JVV300" s="342"/>
      <c r="JVW300" s="342"/>
      <c r="JVX300" s="342"/>
      <c r="JVY300" s="342"/>
      <c r="JVZ300" s="342"/>
      <c r="JWA300" s="342"/>
      <c r="JWB300" s="342"/>
      <c r="JWC300" s="342"/>
      <c r="JWD300" s="342"/>
      <c r="JWE300" s="342"/>
      <c r="JWF300" s="342"/>
      <c r="JWG300" s="342"/>
      <c r="JWH300" s="342"/>
      <c r="JWI300" s="342"/>
      <c r="JWJ300" s="342"/>
      <c r="JWK300" s="342"/>
      <c r="JWL300" s="342"/>
      <c r="JWM300" s="342"/>
      <c r="JWN300" s="342"/>
      <c r="JWO300" s="342"/>
      <c r="JWP300" s="342"/>
      <c r="JWQ300" s="342"/>
      <c r="JWR300" s="342"/>
      <c r="JWS300" s="342"/>
      <c r="JWT300" s="342"/>
      <c r="JWU300" s="342"/>
      <c r="JWV300" s="342"/>
      <c r="JWW300" s="342"/>
      <c r="JWX300" s="342"/>
      <c r="JWY300" s="342"/>
      <c r="JWZ300" s="342"/>
      <c r="JXA300" s="342"/>
      <c r="JXB300" s="342"/>
      <c r="JXC300" s="342"/>
      <c r="JXD300" s="342"/>
      <c r="JXE300" s="342"/>
      <c r="JXF300" s="342"/>
      <c r="JXG300" s="342"/>
      <c r="JXH300" s="342"/>
      <c r="JXI300" s="342"/>
      <c r="JXJ300" s="342"/>
      <c r="JXK300" s="342"/>
      <c r="JXL300" s="342"/>
      <c r="JXM300" s="342"/>
      <c r="JXN300" s="342"/>
      <c r="JXO300" s="342"/>
      <c r="JXP300" s="342"/>
      <c r="JXQ300" s="342"/>
      <c r="JXR300" s="342"/>
      <c r="JXS300" s="342"/>
      <c r="JXT300" s="342"/>
      <c r="JXU300" s="342"/>
      <c r="JXV300" s="342"/>
      <c r="JXW300" s="342"/>
      <c r="JXX300" s="342"/>
      <c r="JXY300" s="342"/>
      <c r="JXZ300" s="342"/>
      <c r="JYA300" s="342"/>
      <c r="JYB300" s="342"/>
      <c r="JYC300" s="342"/>
      <c r="JYD300" s="342"/>
      <c r="JYE300" s="342"/>
      <c r="JYF300" s="342"/>
      <c r="JYG300" s="342"/>
      <c r="JYH300" s="342"/>
      <c r="JYI300" s="342"/>
      <c r="JYJ300" s="342"/>
      <c r="JYK300" s="342"/>
      <c r="JYL300" s="342"/>
      <c r="JYM300" s="342"/>
      <c r="JYN300" s="342"/>
      <c r="JYO300" s="342"/>
      <c r="JYP300" s="342"/>
      <c r="JYQ300" s="342"/>
      <c r="JYR300" s="342"/>
      <c r="JYS300" s="342"/>
      <c r="JYT300" s="342"/>
      <c r="JYU300" s="342"/>
      <c r="JYV300" s="342"/>
      <c r="JYW300" s="342"/>
      <c r="JYX300" s="342"/>
      <c r="JYY300" s="342"/>
      <c r="JYZ300" s="342"/>
      <c r="JZA300" s="342"/>
      <c r="JZB300" s="342"/>
      <c r="JZC300" s="342"/>
      <c r="JZD300" s="342"/>
      <c r="JZE300" s="342"/>
      <c r="JZF300" s="342"/>
      <c r="JZG300" s="342"/>
      <c r="JZH300" s="342"/>
      <c r="JZI300" s="342"/>
      <c r="JZJ300" s="342"/>
      <c r="JZK300" s="342"/>
      <c r="JZL300" s="342"/>
      <c r="JZM300" s="342"/>
      <c r="JZN300" s="342"/>
      <c r="JZO300" s="342"/>
      <c r="JZP300" s="342"/>
      <c r="JZQ300" s="342"/>
      <c r="JZR300" s="342"/>
      <c r="JZS300" s="342"/>
      <c r="JZT300" s="342"/>
      <c r="JZU300" s="342"/>
      <c r="JZV300" s="342"/>
      <c r="JZW300" s="342"/>
      <c r="JZX300" s="342"/>
      <c r="JZY300" s="342"/>
      <c r="JZZ300" s="342"/>
      <c r="KAA300" s="342"/>
      <c r="KAB300" s="342"/>
      <c r="KAC300" s="342"/>
      <c r="KAD300" s="342"/>
      <c r="KAE300" s="342"/>
      <c r="KAF300" s="342"/>
      <c r="KAG300" s="342"/>
      <c r="KAH300" s="342"/>
      <c r="KAI300" s="342"/>
      <c r="KAJ300" s="342"/>
      <c r="KAK300" s="342"/>
      <c r="KAL300" s="342"/>
      <c r="KAM300" s="342"/>
      <c r="KAN300" s="342"/>
      <c r="KAO300" s="342"/>
      <c r="KAP300" s="342"/>
      <c r="KAQ300" s="342"/>
      <c r="KAR300" s="342"/>
      <c r="KAS300" s="342"/>
      <c r="KAT300" s="342"/>
      <c r="KAU300" s="342"/>
      <c r="KAV300" s="342"/>
      <c r="KAW300" s="342"/>
      <c r="KAX300" s="342"/>
      <c r="KAY300" s="342"/>
      <c r="KAZ300" s="342"/>
      <c r="KBA300" s="342"/>
      <c r="KBB300" s="342"/>
      <c r="KBC300" s="342"/>
      <c r="KBD300" s="342"/>
      <c r="KBE300" s="342"/>
      <c r="KBF300" s="342"/>
      <c r="KBG300" s="342"/>
      <c r="KBH300" s="342"/>
      <c r="KBI300" s="342"/>
      <c r="KBJ300" s="342"/>
      <c r="KBK300" s="342"/>
      <c r="KBL300" s="342"/>
      <c r="KBM300" s="342"/>
      <c r="KBN300" s="342"/>
      <c r="KBO300" s="342"/>
      <c r="KBP300" s="342"/>
      <c r="KBQ300" s="342"/>
      <c r="KBR300" s="342"/>
      <c r="KBS300" s="342"/>
      <c r="KBT300" s="342"/>
      <c r="KBU300" s="342"/>
      <c r="KBV300" s="342"/>
      <c r="KBW300" s="342"/>
      <c r="KBX300" s="342"/>
      <c r="KBY300" s="342"/>
      <c r="KBZ300" s="342"/>
      <c r="KCA300" s="342"/>
      <c r="KCB300" s="342"/>
      <c r="KCC300" s="342"/>
      <c r="KCD300" s="342"/>
      <c r="KCE300" s="342"/>
      <c r="KCF300" s="342"/>
      <c r="KCG300" s="342"/>
      <c r="KCH300" s="342"/>
      <c r="KCI300" s="342"/>
      <c r="KCJ300" s="342"/>
      <c r="KCK300" s="342"/>
      <c r="KCL300" s="342"/>
      <c r="KCM300" s="342"/>
      <c r="KCN300" s="342"/>
      <c r="KCO300" s="342"/>
      <c r="KCP300" s="342"/>
      <c r="KCQ300" s="342"/>
      <c r="KCR300" s="342"/>
      <c r="KCS300" s="342"/>
      <c r="KCT300" s="342"/>
      <c r="KCU300" s="342"/>
      <c r="KCV300" s="342"/>
      <c r="KCW300" s="342"/>
      <c r="KCX300" s="342"/>
      <c r="KCY300" s="342"/>
      <c r="KCZ300" s="342"/>
      <c r="KDA300" s="342"/>
      <c r="KDB300" s="342"/>
      <c r="KDC300" s="342"/>
      <c r="KDD300" s="342"/>
      <c r="KDE300" s="342"/>
      <c r="KDF300" s="342"/>
      <c r="KDG300" s="342"/>
      <c r="KDH300" s="342"/>
      <c r="KDI300" s="342"/>
      <c r="KDJ300" s="342"/>
      <c r="KDK300" s="342"/>
      <c r="KDL300" s="342"/>
      <c r="KDM300" s="342"/>
      <c r="KDN300" s="342"/>
      <c r="KDO300" s="342"/>
      <c r="KDP300" s="342"/>
      <c r="KDQ300" s="342"/>
      <c r="KDR300" s="342"/>
      <c r="KDS300" s="342"/>
      <c r="KDT300" s="342"/>
      <c r="KDU300" s="342"/>
      <c r="KDV300" s="342"/>
      <c r="KDW300" s="342"/>
      <c r="KDX300" s="342"/>
      <c r="KDY300" s="342"/>
      <c r="KDZ300" s="342"/>
      <c r="KEA300" s="342"/>
      <c r="KEB300" s="342"/>
      <c r="KEC300" s="342"/>
      <c r="KED300" s="342"/>
      <c r="KEE300" s="342"/>
      <c r="KEF300" s="342"/>
      <c r="KEG300" s="342"/>
      <c r="KEH300" s="342"/>
      <c r="KEI300" s="342"/>
      <c r="KEJ300" s="342"/>
      <c r="KEK300" s="342"/>
      <c r="KEL300" s="342"/>
      <c r="KEM300" s="342"/>
      <c r="KEN300" s="342"/>
      <c r="KEO300" s="342"/>
      <c r="KEP300" s="342"/>
      <c r="KEQ300" s="342"/>
      <c r="KER300" s="342"/>
      <c r="KES300" s="342"/>
      <c r="KET300" s="342"/>
      <c r="KEU300" s="342"/>
      <c r="KEV300" s="342"/>
      <c r="KEW300" s="342"/>
      <c r="KEX300" s="342"/>
      <c r="KEY300" s="342"/>
      <c r="KEZ300" s="342"/>
      <c r="KFA300" s="342"/>
      <c r="KFB300" s="342"/>
      <c r="KFC300" s="342"/>
      <c r="KFD300" s="342"/>
      <c r="KFE300" s="342"/>
      <c r="KFF300" s="342"/>
      <c r="KFG300" s="342"/>
      <c r="KFH300" s="342"/>
      <c r="KFI300" s="342"/>
      <c r="KFJ300" s="342"/>
      <c r="KFK300" s="342"/>
      <c r="KFL300" s="342"/>
      <c r="KFM300" s="342"/>
      <c r="KFN300" s="342"/>
      <c r="KFO300" s="342"/>
      <c r="KFP300" s="342"/>
      <c r="KFQ300" s="342"/>
      <c r="KFR300" s="342"/>
      <c r="KFS300" s="342"/>
      <c r="KFT300" s="342"/>
      <c r="KFU300" s="342"/>
      <c r="KFV300" s="342"/>
      <c r="KFW300" s="342"/>
      <c r="KFX300" s="342"/>
      <c r="KFY300" s="342"/>
      <c r="KFZ300" s="342"/>
      <c r="KGA300" s="342"/>
      <c r="KGB300" s="342"/>
      <c r="KGC300" s="342"/>
      <c r="KGD300" s="342"/>
      <c r="KGE300" s="342"/>
      <c r="KGF300" s="342"/>
      <c r="KGG300" s="342"/>
      <c r="KGH300" s="342"/>
      <c r="KGI300" s="342"/>
      <c r="KGJ300" s="342"/>
      <c r="KGK300" s="342"/>
      <c r="KGL300" s="342"/>
      <c r="KGM300" s="342"/>
      <c r="KGN300" s="342"/>
      <c r="KGO300" s="342"/>
      <c r="KGP300" s="342"/>
      <c r="KGQ300" s="342"/>
      <c r="KGR300" s="342"/>
      <c r="KGS300" s="342"/>
      <c r="KGT300" s="342"/>
      <c r="KGU300" s="342"/>
      <c r="KGV300" s="342"/>
      <c r="KGW300" s="342"/>
      <c r="KGX300" s="342"/>
      <c r="KGY300" s="342"/>
      <c r="KGZ300" s="342"/>
      <c r="KHA300" s="342"/>
      <c r="KHB300" s="342"/>
      <c r="KHC300" s="342"/>
      <c r="KHD300" s="342"/>
      <c r="KHE300" s="342"/>
      <c r="KHF300" s="342"/>
      <c r="KHG300" s="342"/>
      <c r="KHH300" s="342"/>
      <c r="KHI300" s="342"/>
      <c r="KHJ300" s="342"/>
      <c r="KHK300" s="342"/>
      <c r="KHL300" s="342"/>
      <c r="KHM300" s="342"/>
      <c r="KHN300" s="342"/>
      <c r="KHO300" s="342"/>
      <c r="KHP300" s="342"/>
      <c r="KHQ300" s="342"/>
      <c r="KHR300" s="342"/>
      <c r="KHS300" s="342"/>
      <c r="KHT300" s="342"/>
      <c r="KHU300" s="342"/>
      <c r="KHV300" s="342"/>
      <c r="KHW300" s="342"/>
      <c r="KHX300" s="342"/>
      <c r="KHY300" s="342"/>
      <c r="KHZ300" s="342"/>
      <c r="KIA300" s="342"/>
      <c r="KIB300" s="342"/>
      <c r="KIC300" s="342"/>
      <c r="KID300" s="342"/>
      <c r="KIE300" s="342"/>
      <c r="KIF300" s="342"/>
      <c r="KIG300" s="342"/>
      <c r="KIH300" s="342"/>
      <c r="KII300" s="342"/>
      <c r="KIJ300" s="342"/>
      <c r="KIK300" s="342"/>
      <c r="KIL300" s="342"/>
      <c r="KIM300" s="342"/>
      <c r="KIN300" s="342"/>
      <c r="KIO300" s="342"/>
      <c r="KIP300" s="342"/>
      <c r="KIQ300" s="342"/>
      <c r="KIR300" s="342"/>
      <c r="KIS300" s="342"/>
      <c r="KIT300" s="342"/>
      <c r="KIU300" s="342"/>
      <c r="KIV300" s="342"/>
      <c r="KIW300" s="342"/>
      <c r="KIX300" s="342"/>
      <c r="KIY300" s="342"/>
      <c r="KIZ300" s="342"/>
      <c r="KJA300" s="342"/>
      <c r="KJB300" s="342"/>
      <c r="KJC300" s="342"/>
      <c r="KJD300" s="342"/>
      <c r="KJE300" s="342"/>
      <c r="KJF300" s="342"/>
      <c r="KJG300" s="342"/>
      <c r="KJH300" s="342"/>
      <c r="KJI300" s="342"/>
      <c r="KJJ300" s="342"/>
      <c r="KJK300" s="342"/>
      <c r="KJL300" s="342"/>
      <c r="KJM300" s="342"/>
      <c r="KJN300" s="342"/>
      <c r="KJO300" s="342"/>
      <c r="KJP300" s="342"/>
      <c r="KJQ300" s="342"/>
      <c r="KJR300" s="342"/>
      <c r="KJS300" s="342"/>
      <c r="KJT300" s="342"/>
      <c r="KJU300" s="342"/>
      <c r="KJV300" s="342"/>
      <c r="KJW300" s="342"/>
      <c r="KJX300" s="342"/>
      <c r="KJY300" s="342"/>
      <c r="KJZ300" s="342"/>
      <c r="KKA300" s="342"/>
      <c r="KKB300" s="342"/>
      <c r="KKC300" s="342"/>
      <c r="KKD300" s="342"/>
      <c r="KKE300" s="342"/>
      <c r="KKF300" s="342"/>
      <c r="KKG300" s="342"/>
      <c r="KKH300" s="342"/>
      <c r="KKI300" s="342"/>
      <c r="KKJ300" s="342"/>
      <c r="KKK300" s="342"/>
      <c r="KKL300" s="342"/>
      <c r="KKM300" s="342"/>
      <c r="KKN300" s="342"/>
      <c r="KKO300" s="342"/>
      <c r="KKP300" s="342"/>
      <c r="KKQ300" s="342"/>
      <c r="KKR300" s="342"/>
      <c r="KKS300" s="342"/>
      <c r="KKT300" s="342"/>
      <c r="KKU300" s="342"/>
      <c r="KKV300" s="342"/>
      <c r="KKW300" s="342"/>
      <c r="KKX300" s="342"/>
      <c r="KKY300" s="342"/>
      <c r="KKZ300" s="342"/>
      <c r="KLA300" s="342"/>
      <c r="KLB300" s="342"/>
      <c r="KLC300" s="342"/>
      <c r="KLD300" s="342"/>
      <c r="KLE300" s="342"/>
      <c r="KLF300" s="342"/>
      <c r="KLG300" s="342"/>
      <c r="KLH300" s="342"/>
      <c r="KLI300" s="342"/>
      <c r="KLJ300" s="342"/>
      <c r="KLK300" s="342"/>
      <c r="KLL300" s="342"/>
      <c r="KLM300" s="342"/>
      <c r="KLN300" s="342"/>
      <c r="KLO300" s="342"/>
      <c r="KLP300" s="342"/>
      <c r="KLQ300" s="342"/>
      <c r="KLR300" s="342"/>
      <c r="KLS300" s="342"/>
      <c r="KLT300" s="342"/>
      <c r="KLU300" s="342"/>
      <c r="KLV300" s="342"/>
      <c r="KLW300" s="342"/>
      <c r="KLX300" s="342"/>
      <c r="KLY300" s="342"/>
      <c r="KLZ300" s="342"/>
      <c r="KMA300" s="342"/>
      <c r="KMB300" s="342"/>
      <c r="KMC300" s="342"/>
      <c r="KMD300" s="342"/>
      <c r="KME300" s="342"/>
      <c r="KMF300" s="342"/>
      <c r="KMG300" s="342"/>
      <c r="KMH300" s="342"/>
      <c r="KMI300" s="342"/>
      <c r="KMJ300" s="342"/>
      <c r="KMK300" s="342"/>
      <c r="KML300" s="342"/>
      <c r="KMM300" s="342"/>
      <c r="KMN300" s="342"/>
      <c r="KMO300" s="342"/>
      <c r="KMP300" s="342"/>
      <c r="KMQ300" s="342"/>
      <c r="KMR300" s="342"/>
      <c r="KMS300" s="342"/>
      <c r="KMT300" s="342"/>
      <c r="KMU300" s="342"/>
      <c r="KMV300" s="342"/>
      <c r="KMW300" s="342"/>
      <c r="KMX300" s="342"/>
      <c r="KMY300" s="342"/>
      <c r="KMZ300" s="342"/>
      <c r="KNA300" s="342"/>
      <c r="KNB300" s="342"/>
      <c r="KNC300" s="342"/>
      <c r="KND300" s="342"/>
      <c r="KNE300" s="342"/>
      <c r="KNF300" s="342"/>
      <c r="KNG300" s="342"/>
      <c r="KNH300" s="342"/>
      <c r="KNI300" s="342"/>
      <c r="KNJ300" s="342"/>
      <c r="KNK300" s="342"/>
      <c r="KNL300" s="342"/>
      <c r="KNM300" s="342"/>
      <c r="KNN300" s="342"/>
      <c r="KNO300" s="342"/>
      <c r="KNP300" s="342"/>
      <c r="KNQ300" s="342"/>
      <c r="KNR300" s="342"/>
      <c r="KNS300" s="342"/>
      <c r="KNT300" s="342"/>
      <c r="KNU300" s="342"/>
      <c r="KNV300" s="342"/>
      <c r="KNW300" s="342"/>
      <c r="KNX300" s="342"/>
      <c r="KNY300" s="342"/>
      <c r="KNZ300" s="342"/>
      <c r="KOA300" s="342"/>
      <c r="KOB300" s="342"/>
      <c r="KOC300" s="342"/>
      <c r="KOD300" s="342"/>
      <c r="KOE300" s="342"/>
      <c r="KOF300" s="342"/>
      <c r="KOG300" s="342"/>
      <c r="KOH300" s="342"/>
      <c r="KOI300" s="342"/>
      <c r="KOJ300" s="342"/>
      <c r="KOK300" s="342"/>
      <c r="KOL300" s="342"/>
      <c r="KOM300" s="342"/>
      <c r="KON300" s="342"/>
      <c r="KOO300" s="342"/>
      <c r="KOP300" s="342"/>
      <c r="KOQ300" s="342"/>
      <c r="KOR300" s="342"/>
      <c r="KOS300" s="342"/>
      <c r="KOT300" s="342"/>
      <c r="KOU300" s="342"/>
      <c r="KOV300" s="342"/>
      <c r="KOW300" s="342"/>
      <c r="KOX300" s="342"/>
      <c r="KOY300" s="342"/>
      <c r="KOZ300" s="342"/>
      <c r="KPA300" s="342"/>
      <c r="KPB300" s="342"/>
      <c r="KPC300" s="342"/>
      <c r="KPD300" s="342"/>
      <c r="KPE300" s="342"/>
      <c r="KPF300" s="342"/>
      <c r="KPG300" s="342"/>
      <c r="KPH300" s="342"/>
      <c r="KPI300" s="342"/>
      <c r="KPJ300" s="342"/>
      <c r="KPK300" s="342"/>
      <c r="KPL300" s="342"/>
      <c r="KPM300" s="342"/>
      <c r="KPN300" s="342"/>
      <c r="KPO300" s="342"/>
      <c r="KPP300" s="342"/>
      <c r="KPQ300" s="342"/>
      <c r="KPR300" s="342"/>
      <c r="KPS300" s="342"/>
      <c r="KPT300" s="342"/>
      <c r="KPU300" s="342"/>
      <c r="KPV300" s="342"/>
      <c r="KPW300" s="342"/>
      <c r="KPX300" s="342"/>
      <c r="KPY300" s="342"/>
      <c r="KPZ300" s="342"/>
      <c r="KQA300" s="342"/>
      <c r="KQB300" s="342"/>
      <c r="KQC300" s="342"/>
      <c r="KQD300" s="342"/>
      <c r="KQE300" s="342"/>
      <c r="KQF300" s="342"/>
      <c r="KQG300" s="342"/>
      <c r="KQH300" s="342"/>
      <c r="KQI300" s="342"/>
      <c r="KQJ300" s="342"/>
      <c r="KQK300" s="342"/>
      <c r="KQL300" s="342"/>
      <c r="KQM300" s="342"/>
      <c r="KQN300" s="342"/>
      <c r="KQO300" s="342"/>
      <c r="KQP300" s="342"/>
      <c r="KQQ300" s="342"/>
      <c r="KQR300" s="342"/>
      <c r="KQS300" s="342"/>
      <c r="KQT300" s="342"/>
      <c r="KQU300" s="342"/>
      <c r="KQV300" s="342"/>
      <c r="KQW300" s="342"/>
      <c r="KQX300" s="342"/>
      <c r="KQY300" s="342"/>
      <c r="KQZ300" s="342"/>
      <c r="KRA300" s="342"/>
      <c r="KRB300" s="342"/>
      <c r="KRC300" s="342"/>
      <c r="KRD300" s="342"/>
      <c r="KRE300" s="342"/>
      <c r="KRF300" s="342"/>
      <c r="KRG300" s="342"/>
      <c r="KRH300" s="342"/>
      <c r="KRI300" s="342"/>
      <c r="KRJ300" s="342"/>
      <c r="KRK300" s="342"/>
      <c r="KRL300" s="342"/>
      <c r="KRM300" s="342"/>
      <c r="KRN300" s="342"/>
      <c r="KRO300" s="342"/>
      <c r="KRP300" s="342"/>
      <c r="KRQ300" s="342"/>
      <c r="KRR300" s="342"/>
      <c r="KRS300" s="342"/>
      <c r="KRT300" s="342"/>
      <c r="KRU300" s="342"/>
      <c r="KRV300" s="342"/>
      <c r="KRW300" s="342"/>
      <c r="KRX300" s="342"/>
      <c r="KRY300" s="342"/>
      <c r="KRZ300" s="342"/>
      <c r="KSA300" s="342"/>
      <c r="KSB300" s="342"/>
      <c r="KSC300" s="342"/>
      <c r="KSD300" s="342"/>
      <c r="KSE300" s="342"/>
      <c r="KSF300" s="342"/>
      <c r="KSG300" s="342"/>
      <c r="KSH300" s="342"/>
      <c r="KSI300" s="342"/>
      <c r="KSJ300" s="342"/>
      <c r="KSK300" s="342"/>
      <c r="KSL300" s="342"/>
      <c r="KSM300" s="342"/>
      <c r="KSN300" s="342"/>
      <c r="KSO300" s="342"/>
      <c r="KSP300" s="342"/>
      <c r="KSQ300" s="342"/>
      <c r="KSR300" s="342"/>
      <c r="KSS300" s="342"/>
      <c r="KST300" s="342"/>
      <c r="KSU300" s="342"/>
      <c r="KSV300" s="342"/>
      <c r="KSW300" s="342"/>
      <c r="KSX300" s="342"/>
      <c r="KSY300" s="342"/>
      <c r="KSZ300" s="342"/>
      <c r="KTA300" s="342"/>
      <c r="KTB300" s="342"/>
      <c r="KTC300" s="342"/>
      <c r="KTD300" s="342"/>
      <c r="KTE300" s="342"/>
      <c r="KTF300" s="342"/>
      <c r="KTG300" s="342"/>
      <c r="KTH300" s="342"/>
      <c r="KTI300" s="342"/>
      <c r="KTJ300" s="342"/>
      <c r="KTK300" s="342"/>
      <c r="KTL300" s="342"/>
      <c r="KTM300" s="342"/>
      <c r="KTN300" s="342"/>
      <c r="KTO300" s="342"/>
      <c r="KTP300" s="342"/>
      <c r="KTQ300" s="342"/>
      <c r="KTR300" s="342"/>
      <c r="KTS300" s="342"/>
      <c r="KTT300" s="342"/>
      <c r="KTU300" s="342"/>
      <c r="KTV300" s="342"/>
      <c r="KTW300" s="342"/>
      <c r="KTX300" s="342"/>
      <c r="KTY300" s="342"/>
      <c r="KTZ300" s="342"/>
      <c r="KUA300" s="342"/>
      <c r="KUB300" s="342"/>
      <c r="KUC300" s="342"/>
      <c r="KUD300" s="342"/>
      <c r="KUE300" s="342"/>
      <c r="KUF300" s="342"/>
      <c r="KUG300" s="342"/>
      <c r="KUH300" s="342"/>
      <c r="KUI300" s="342"/>
      <c r="KUJ300" s="342"/>
      <c r="KUK300" s="342"/>
      <c r="KUL300" s="342"/>
      <c r="KUM300" s="342"/>
      <c r="KUN300" s="342"/>
      <c r="KUO300" s="342"/>
      <c r="KUP300" s="342"/>
      <c r="KUQ300" s="342"/>
      <c r="KUR300" s="342"/>
      <c r="KUS300" s="342"/>
      <c r="KUT300" s="342"/>
      <c r="KUU300" s="342"/>
      <c r="KUV300" s="342"/>
      <c r="KUW300" s="342"/>
      <c r="KUX300" s="342"/>
      <c r="KUY300" s="342"/>
      <c r="KUZ300" s="342"/>
      <c r="KVA300" s="342"/>
      <c r="KVB300" s="342"/>
      <c r="KVC300" s="342"/>
      <c r="KVD300" s="342"/>
      <c r="KVE300" s="342"/>
      <c r="KVF300" s="342"/>
      <c r="KVG300" s="342"/>
      <c r="KVH300" s="342"/>
      <c r="KVI300" s="342"/>
      <c r="KVJ300" s="342"/>
      <c r="KVK300" s="342"/>
      <c r="KVL300" s="342"/>
      <c r="KVM300" s="342"/>
      <c r="KVN300" s="342"/>
      <c r="KVO300" s="342"/>
      <c r="KVP300" s="342"/>
      <c r="KVQ300" s="342"/>
      <c r="KVR300" s="342"/>
      <c r="KVS300" s="342"/>
      <c r="KVT300" s="342"/>
      <c r="KVU300" s="342"/>
      <c r="KVV300" s="342"/>
      <c r="KVW300" s="342"/>
      <c r="KVX300" s="342"/>
      <c r="KVY300" s="342"/>
      <c r="KVZ300" s="342"/>
      <c r="KWA300" s="342"/>
      <c r="KWB300" s="342"/>
      <c r="KWC300" s="342"/>
      <c r="KWD300" s="342"/>
      <c r="KWE300" s="342"/>
      <c r="KWF300" s="342"/>
      <c r="KWG300" s="342"/>
      <c r="KWH300" s="342"/>
      <c r="KWI300" s="342"/>
      <c r="KWJ300" s="342"/>
      <c r="KWK300" s="342"/>
      <c r="KWL300" s="342"/>
      <c r="KWM300" s="342"/>
      <c r="KWN300" s="342"/>
      <c r="KWO300" s="342"/>
      <c r="KWP300" s="342"/>
      <c r="KWQ300" s="342"/>
      <c r="KWR300" s="342"/>
      <c r="KWS300" s="342"/>
      <c r="KWT300" s="342"/>
      <c r="KWU300" s="342"/>
      <c r="KWV300" s="342"/>
      <c r="KWW300" s="342"/>
      <c r="KWX300" s="342"/>
      <c r="KWY300" s="342"/>
      <c r="KWZ300" s="342"/>
      <c r="KXA300" s="342"/>
      <c r="KXB300" s="342"/>
      <c r="KXC300" s="342"/>
      <c r="KXD300" s="342"/>
      <c r="KXE300" s="342"/>
      <c r="KXF300" s="342"/>
      <c r="KXG300" s="342"/>
      <c r="KXH300" s="342"/>
      <c r="KXI300" s="342"/>
      <c r="KXJ300" s="342"/>
      <c r="KXK300" s="342"/>
      <c r="KXL300" s="342"/>
      <c r="KXM300" s="342"/>
      <c r="KXN300" s="342"/>
      <c r="KXO300" s="342"/>
      <c r="KXP300" s="342"/>
      <c r="KXQ300" s="342"/>
      <c r="KXR300" s="342"/>
      <c r="KXS300" s="342"/>
      <c r="KXT300" s="342"/>
      <c r="KXU300" s="342"/>
      <c r="KXV300" s="342"/>
      <c r="KXW300" s="342"/>
      <c r="KXX300" s="342"/>
      <c r="KXY300" s="342"/>
      <c r="KXZ300" s="342"/>
      <c r="KYA300" s="342"/>
      <c r="KYB300" s="342"/>
      <c r="KYC300" s="342"/>
      <c r="KYD300" s="342"/>
      <c r="KYE300" s="342"/>
      <c r="KYF300" s="342"/>
      <c r="KYG300" s="342"/>
      <c r="KYH300" s="342"/>
      <c r="KYI300" s="342"/>
      <c r="KYJ300" s="342"/>
      <c r="KYK300" s="342"/>
      <c r="KYL300" s="342"/>
      <c r="KYM300" s="342"/>
      <c r="KYN300" s="342"/>
      <c r="KYO300" s="342"/>
      <c r="KYP300" s="342"/>
      <c r="KYQ300" s="342"/>
      <c r="KYR300" s="342"/>
      <c r="KYS300" s="342"/>
      <c r="KYT300" s="342"/>
      <c r="KYU300" s="342"/>
      <c r="KYV300" s="342"/>
      <c r="KYW300" s="342"/>
      <c r="KYX300" s="342"/>
      <c r="KYY300" s="342"/>
      <c r="KYZ300" s="342"/>
      <c r="KZA300" s="342"/>
      <c r="KZB300" s="342"/>
      <c r="KZC300" s="342"/>
      <c r="KZD300" s="342"/>
      <c r="KZE300" s="342"/>
      <c r="KZF300" s="342"/>
      <c r="KZG300" s="342"/>
      <c r="KZH300" s="342"/>
      <c r="KZI300" s="342"/>
      <c r="KZJ300" s="342"/>
      <c r="KZK300" s="342"/>
      <c r="KZL300" s="342"/>
      <c r="KZM300" s="342"/>
      <c r="KZN300" s="342"/>
      <c r="KZO300" s="342"/>
      <c r="KZP300" s="342"/>
      <c r="KZQ300" s="342"/>
      <c r="KZR300" s="342"/>
      <c r="KZS300" s="342"/>
      <c r="KZT300" s="342"/>
      <c r="KZU300" s="342"/>
      <c r="KZV300" s="342"/>
      <c r="KZW300" s="342"/>
      <c r="KZX300" s="342"/>
      <c r="KZY300" s="342"/>
      <c r="KZZ300" s="342"/>
      <c r="LAA300" s="342"/>
      <c r="LAB300" s="342"/>
      <c r="LAC300" s="342"/>
      <c r="LAD300" s="342"/>
      <c r="LAE300" s="342"/>
      <c r="LAF300" s="342"/>
      <c r="LAG300" s="342"/>
      <c r="LAH300" s="342"/>
      <c r="LAI300" s="342"/>
      <c r="LAJ300" s="342"/>
      <c r="LAK300" s="342"/>
      <c r="LAL300" s="342"/>
      <c r="LAM300" s="342"/>
      <c r="LAN300" s="342"/>
      <c r="LAO300" s="342"/>
      <c r="LAP300" s="342"/>
      <c r="LAQ300" s="342"/>
      <c r="LAR300" s="342"/>
      <c r="LAS300" s="342"/>
      <c r="LAT300" s="342"/>
      <c r="LAU300" s="342"/>
      <c r="LAV300" s="342"/>
      <c r="LAW300" s="342"/>
      <c r="LAX300" s="342"/>
      <c r="LAY300" s="342"/>
      <c r="LAZ300" s="342"/>
      <c r="LBA300" s="342"/>
      <c r="LBB300" s="342"/>
      <c r="LBC300" s="342"/>
      <c r="LBD300" s="342"/>
      <c r="LBE300" s="342"/>
      <c r="LBF300" s="342"/>
      <c r="LBG300" s="342"/>
      <c r="LBH300" s="342"/>
      <c r="LBI300" s="342"/>
      <c r="LBJ300" s="342"/>
      <c r="LBK300" s="342"/>
      <c r="LBL300" s="342"/>
      <c r="LBM300" s="342"/>
      <c r="LBN300" s="342"/>
      <c r="LBO300" s="342"/>
      <c r="LBP300" s="342"/>
      <c r="LBQ300" s="342"/>
      <c r="LBR300" s="342"/>
      <c r="LBS300" s="342"/>
      <c r="LBT300" s="342"/>
      <c r="LBU300" s="342"/>
      <c r="LBV300" s="342"/>
      <c r="LBW300" s="342"/>
      <c r="LBX300" s="342"/>
      <c r="LBY300" s="342"/>
      <c r="LBZ300" s="342"/>
      <c r="LCA300" s="342"/>
      <c r="LCB300" s="342"/>
      <c r="LCC300" s="342"/>
      <c r="LCD300" s="342"/>
      <c r="LCE300" s="342"/>
      <c r="LCF300" s="342"/>
      <c r="LCG300" s="342"/>
      <c r="LCH300" s="342"/>
      <c r="LCI300" s="342"/>
      <c r="LCJ300" s="342"/>
      <c r="LCK300" s="342"/>
      <c r="LCL300" s="342"/>
      <c r="LCM300" s="342"/>
      <c r="LCN300" s="342"/>
      <c r="LCO300" s="342"/>
      <c r="LCP300" s="342"/>
      <c r="LCQ300" s="342"/>
      <c r="LCR300" s="342"/>
      <c r="LCS300" s="342"/>
      <c r="LCT300" s="342"/>
      <c r="LCU300" s="342"/>
      <c r="LCV300" s="342"/>
      <c r="LCW300" s="342"/>
      <c r="LCX300" s="342"/>
      <c r="LCY300" s="342"/>
      <c r="LCZ300" s="342"/>
      <c r="LDA300" s="342"/>
      <c r="LDB300" s="342"/>
      <c r="LDC300" s="342"/>
      <c r="LDD300" s="342"/>
      <c r="LDE300" s="342"/>
      <c r="LDF300" s="342"/>
      <c r="LDG300" s="342"/>
      <c r="LDH300" s="342"/>
      <c r="LDI300" s="342"/>
      <c r="LDJ300" s="342"/>
      <c r="LDK300" s="342"/>
      <c r="LDL300" s="342"/>
      <c r="LDM300" s="342"/>
      <c r="LDN300" s="342"/>
      <c r="LDO300" s="342"/>
      <c r="LDP300" s="342"/>
      <c r="LDQ300" s="342"/>
      <c r="LDR300" s="342"/>
      <c r="LDS300" s="342"/>
      <c r="LDT300" s="342"/>
      <c r="LDU300" s="342"/>
      <c r="LDV300" s="342"/>
      <c r="LDW300" s="342"/>
      <c r="LDX300" s="342"/>
      <c r="LDY300" s="342"/>
      <c r="LDZ300" s="342"/>
      <c r="LEA300" s="342"/>
      <c r="LEB300" s="342"/>
      <c r="LEC300" s="342"/>
      <c r="LED300" s="342"/>
      <c r="LEE300" s="342"/>
      <c r="LEF300" s="342"/>
      <c r="LEG300" s="342"/>
      <c r="LEH300" s="342"/>
      <c r="LEI300" s="342"/>
      <c r="LEJ300" s="342"/>
      <c r="LEK300" s="342"/>
      <c r="LEL300" s="342"/>
      <c r="LEM300" s="342"/>
      <c r="LEN300" s="342"/>
      <c r="LEO300" s="342"/>
      <c r="LEP300" s="342"/>
      <c r="LEQ300" s="342"/>
      <c r="LER300" s="342"/>
      <c r="LES300" s="342"/>
      <c r="LET300" s="342"/>
      <c r="LEU300" s="342"/>
      <c r="LEV300" s="342"/>
      <c r="LEW300" s="342"/>
      <c r="LEX300" s="342"/>
      <c r="LEY300" s="342"/>
      <c r="LEZ300" s="342"/>
      <c r="LFA300" s="342"/>
      <c r="LFB300" s="342"/>
      <c r="LFC300" s="342"/>
      <c r="LFD300" s="342"/>
      <c r="LFE300" s="342"/>
      <c r="LFF300" s="342"/>
      <c r="LFG300" s="342"/>
      <c r="LFH300" s="342"/>
      <c r="LFI300" s="342"/>
      <c r="LFJ300" s="342"/>
      <c r="LFK300" s="342"/>
      <c r="LFL300" s="342"/>
      <c r="LFM300" s="342"/>
      <c r="LFN300" s="342"/>
      <c r="LFO300" s="342"/>
      <c r="LFP300" s="342"/>
      <c r="LFQ300" s="342"/>
      <c r="LFR300" s="342"/>
      <c r="LFS300" s="342"/>
      <c r="LFT300" s="342"/>
      <c r="LFU300" s="342"/>
      <c r="LFV300" s="342"/>
      <c r="LFW300" s="342"/>
      <c r="LFX300" s="342"/>
      <c r="LFY300" s="342"/>
      <c r="LFZ300" s="342"/>
      <c r="LGA300" s="342"/>
      <c r="LGB300" s="342"/>
      <c r="LGC300" s="342"/>
      <c r="LGD300" s="342"/>
      <c r="LGE300" s="342"/>
      <c r="LGF300" s="342"/>
      <c r="LGG300" s="342"/>
      <c r="LGH300" s="342"/>
      <c r="LGI300" s="342"/>
      <c r="LGJ300" s="342"/>
      <c r="LGK300" s="342"/>
      <c r="LGL300" s="342"/>
      <c r="LGM300" s="342"/>
      <c r="LGN300" s="342"/>
      <c r="LGO300" s="342"/>
      <c r="LGP300" s="342"/>
      <c r="LGQ300" s="342"/>
      <c r="LGR300" s="342"/>
      <c r="LGS300" s="342"/>
      <c r="LGT300" s="342"/>
      <c r="LGU300" s="342"/>
      <c r="LGV300" s="342"/>
      <c r="LGW300" s="342"/>
      <c r="LGX300" s="342"/>
      <c r="LGY300" s="342"/>
      <c r="LGZ300" s="342"/>
      <c r="LHA300" s="342"/>
      <c r="LHB300" s="342"/>
      <c r="LHC300" s="342"/>
      <c r="LHD300" s="342"/>
      <c r="LHE300" s="342"/>
      <c r="LHF300" s="342"/>
      <c r="LHG300" s="342"/>
      <c r="LHH300" s="342"/>
      <c r="LHI300" s="342"/>
      <c r="LHJ300" s="342"/>
      <c r="LHK300" s="342"/>
      <c r="LHL300" s="342"/>
      <c r="LHM300" s="342"/>
      <c r="LHN300" s="342"/>
      <c r="LHO300" s="342"/>
      <c r="LHP300" s="342"/>
      <c r="LHQ300" s="342"/>
      <c r="LHR300" s="342"/>
      <c r="LHS300" s="342"/>
      <c r="LHT300" s="342"/>
      <c r="LHU300" s="342"/>
      <c r="LHV300" s="342"/>
      <c r="LHW300" s="342"/>
      <c r="LHX300" s="342"/>
      <c r="LHY300" s="342"/>
      <c r="LHZ300" s="342"/>
      <c r="LIA300" s="342"/>
      <c r="LIB300" s="342"/>
      <c r="LIC300" s="342"/>
      <c r="LID300" s="342"/>
      <c r="LIE300" s="342"/>
      <c r="LIF300" s="342"/>
      <c r="LIG300" s="342"/>
      <c r="LIH300" s="342"/>
      <c r="LII300" s="342"/>
      <c r="LIJ300" s="342"/>
      <c r="LIK300" s="342"/>
      <c r="LIL300" s="342"/>
      <c r="LIM300" s="342"/>
      <c r="LIN300" s="342"/>
      <c r="LIO300" s="342"/>
      <c r="LIP300" s="342"/>
      <c r="LIQ300" s="342"/>
      <c r="LIR300" s="342"/>
      <c r="LIS300" s="342"/>
      <c r="LIT300" s="342"/>
      <c r="LIU300" s="342"/>
      <c r="LIV300" s="342"/>
      <c r="LIW300" s="342"/>
      <c r="LIX300" s="342"/>
      <c r="LIY300" s="342"/>
      <c r="LIZ300" s="342"/>
      <c r="LJA300" s="342"/>
      <c r="LJB300" s="342"/>
      <c r="LJC300" s="342"/>
      <c r="LJD300" s="342"/>
      <c r="LJE300" s="342"/>
      <c r="LJF300" s="342"/>
      <c r="LJG300" s="342"/>
      <c r="LJH300" s="342"/>
      <c r="LJI300" s="342"/>
      <c r="LJJ300" s="342"/>
      <c r="LJK300" s="342"/>
      <c r="LJL300" s="342"/>
      <c r="LJM300" s="342"/>
      <c r="LJN300" s="342"/>
      <c r="LJO300" s="342"/>
      <c r="LJP300" s="342"/>
      <c r="LJQ300" s="342"/>
      <c r="LJR300" s="342"/>
      <c r="LJS300" s="342"/>
      <c r="LJT300" s="342"/>
      <c r="LJU300" s="342"/>
      <c r="LJV300" s="342"/>
      <c r="LJW300" s="342"/>
      <c r="LJX300" s="342"/>
      <c r="LJY300" s="342"/>
      <c r="LJZ300" s="342"/>
      <c r="LKA300" s="342"/>
      <c r="LKB300" s="342"/>
      <c r="LKC300" s="342"/>
      <c r="LKD300" s="342"/>
      <c r="LKE300" s="342"/>
      <c r="LKF300" s="342"/>
      <c r="LKG300" s="342"/>
      <c r="LKH300" s="342"/>
      <c r="LKI300" s="342"/>
      <c r="LKJ300" s="342"/>
      <c r="LKK300" s="342"/>
      <c r="LKL300" s="342"/>
      <c r="LKM300" s="342"/>
      <c r="LKN300" s="342"/>
      <c r="LKO300" s="342"/>
      <c r="LKP300" s="342"/>
      <c r="LKQ300" s="342"/>
      <c r="LKR300" s="342"/>
      <c r="LKS300" s="342"/>
      <c r="LKT300" s="342"/>
      <c r="LKU300" s="342"/>
      <c r="LKV300" s="342"/>
      <c r="LKW300" s="342"/>
      <c r="LKX300" s="342"/>
      <c r="LKY300" s="342"/>
      <c r="LKZ300" s="342"/>
      <c r="LLA300" s="342"/>
      <c r="LLB300" s="342"/>
      <c r="LLC300" s="342"/>
      <c r="LLD300" s="342"/>
      <c r="LLE300" s="342"/>
      <c r="LLF300" s="342"/>
      <c r="LLG300" s="342"/>
      <c r="LLH300" s="342"/>
      <c r="LLI300" s="342"/>
      <c r="LLJ300" s="342"/>
      <c r="LLK300" s="342"/>
      <c r="LLL300" s="342"/>
      <c r="LLM300" s="342"/>
      <c r="LLN300" s="342"/>
      <c r="LLO300" s="342"/>
      <c r="LLP300" s="342"/>
      <c r="LLQ300" s="342"/>
      <c r="LLR300" s="342"/>
      <c r="LLS300" s="342"/>
      <c r="LLT300" s="342"/>
      <c r="LLU300" s="342"/>
      <c r="LLV300" s="342"/>
      <c r="LLW300" s="342"/>
      <c r="LLX300" s="342"/>
      <c r="LLY300" s="342"/>
      <c r="LLZ300" s="342"/>
      <c r="LMA300" s="342"/>
      <c r="LMB300" s="342"/>
      <c r="LMC300" s="342"/>
      <c r="LMD300" s="342"/>
      <c r="LME300" s="342"/>
      <c r="LMF300" s="342"/>
      <c r="LMG300" s="342"/>
      <c r="LMH300" s="342"/>
      <c r="LMI300" s="342"/>
      <c r="LMJ300" s="342"/>
      <c r="LMK300" s="342"/>
      <c r="LML300" s="342"/>
      <c r="LMM300" s="342"/>
      <c r="LMN300" s="342"/>
      <c r="LMO300" s="342"/>
      <c r="LMP300" s="342"/>
      <c r="LMQ300" s="342"/>
      <c r="LMR300" s="342"/>
      <c r="LMS300" s="342"/>
      <c r="LMT300" s="342"/>
      <c r="LMU300" s="342"/>
      <c r="LMV300" s="342"/>
      <c r="LMW300" s="342"/>
      <c r="LMX300" s="342"/>
      <c r="LMY300" s="342"/>
      <c r="LMZ300" s="342"/>
      <c r="LNA300" s="342"/>
      <c r="LNB300" s="342"/>
      <c r="LNC300" s="342"/>
      <c r="LND300" s="342"/>
      <c r="LNE300" s="342"/>
      <c r="LNF300" s="342"/>
      <c r="LNG300" s="342"/>
      <c r="LNH300" s="342"/>
      <c r="LNI300" s="342"/>
      <c r="LNJ300" s="342"/>
      <c r="LNK300" s="342"/>
      <c r="LNL300" s="342"/>
      <c r="LNM300" s="342"/>
      <c r="LNN300" s="342"/>
      <c r="LNO300" s="342"/>
      <c r="LNP300" s="342"/>
      <c r="LNQ300" s="342"/>
      <c r="LNR300" s="342"/>
      <c r="LNS300" s="342"/>
      <c r="LNT300" s="342"/>
      <c r="LNU300" s="342"/>
      <c r="LNV300" s="342"/>
      <c r="LNW300" s="342"/>
      <c r="LNX300" s="342"/>
      <c r="LNY300" s="342"/>
      <c r="LNZ300" s="342"/>
      <c r="LOA300" s="342"/>
      <c r="LOB300" s="342"/>
      <c r="LOC300" s="342"/>
      <c r="LOD300" s="342"/>
      <c r="LOE300" s="342"/>
      <c r="LOF300" s="342"/>
      <c r="LOG300" s="342"/>
      <c r="LOH300" s="342"/>
      <c r="LOI300" s="342"/>
      <c r="LOJ300" s="342"/>
      <c r="LOK300" s="342"/>
      <c r="LOL300" s="342"/>
      <c r="LOM300" s="342"/>
      <c r="LON300" s="342"/>
      <c r="LOO300" s="342"/>
      <c r="LOP300" s="342"/>
      <c r="LOQ300" s="342"/>
      <c r="LOR300" s="342"/>
      <c r="LOS300" s="342"/>
      <c r="LOT300" s="342"/>
      <c r="LOU300" s="342"/>
      <c r="LOV300" s="342"/>
      <c r="LOW300" s="342"/>
      <c r="LOX300" s="342"/>
      <c r="LOY300" s="342"/>
      <c r="LOZ300" s="342"/>
      <c r="LPA300" s="342"/>
      <c r="LPB300" s="342"/>
      <c r="LPC300" s="342"/>
      <c r="LPD300" s="342"/>
      <c r="LPE300" s="342"/>
      <c r="LPF300" s="342"/>
      <c r="LPG300" s="342"/>
      <c r="LPH300" s="342"/>
      <c r="LPI300" s="342"/>
      <c r="LPJ300" s="342"/>
      <c r="LPK300" s="342"/>
      <c r="LPL300" s="342"/>
      <c r="LPM300" s="342"/>
      <c r="LPN300" s="342"/>
      <c r="LPO300" s="342"/>
      <c r="LPP300" s="342"/>
      <c r="LPQ300" s="342"/>
      <c r="LPR300" s="342"/>
      <c r="LPS300" s="342"/>
      <c r="LPT300" s="342"/>
      <c r="LPU300" s="342"/>
      <c r="LPV300" s="342"/>
      <c r="LPW300" s="342"/>
      <c r="LPX300" s="342"/>
      <c r="LPY300" s="342"/>
      <c r="LPZ300" s="342"/>
      <c r="LQA300" s="342"/>
      <c r="LQB300" s="342"/>
      <c r="LQC300" s="342"/>
      <c r="LQD300" s="342"/>
      <c r="LQE300" s="342"/>
      <c r="LQF300" s="342"/>
      <c r="LQG300" s="342"/>
      <c r="LQH300" s="342"/>
      <c r="LQI300" s="342"/>
      <c r="LQJ300" s="342"/>
      <c r="LQK300" s="342"/>
      <c r="LQL300" s="342"/>
      <c r="LQM300" s="342"/>
      <c r="LQN300" s="342"/>
      <c r="LQO300" s="342"/>
      <c r="LQP300" s="342"/>
      <c r="LQQ300" s="342"/>
      <c r="LQR300" s="342"/>
      <c r="LQS300" s="342"/>
      <c r="LQT300" s="342"/>
      <c r="LQU300" s="342"/>
      <c r="LQV300" s="342"/>
      <c r="LQW300" s="342"/>
      <c r="LQX300" s="342"/>
      <c r="LQY300" s="342"/>
      <c r="LQZ300" s="342"/>
      <c r="LRA300" s="342"/>
      <c r="LRB300" s="342"/>
      <c r="LRC300" s="342"/>
      <c r="LRD300" s="342"/>
      <c r="LRE300" s="342"/>
      <c r="LRF300" s="342"/>
      <c r="LRG300" s="342"/>
      <c r="LRH300" s="342"/>
      <c r="LRI300" s="342"/>
      <c r="LRJ300" s="342"/>
      <c r="LRK300" s="342"/>
      <c r="LRL300" s="342"/>
      <c r="LRM300" s="342"/>
      <c r="LRN300" s="342"/>
      <c r="LRO300" s="342"/>
      <c r="LRP300" s="342"/>
      <c r="LRQ300" s="342"/>
      <c r="LRR300" s="342"/>
      <c r="LRS300" s="342"/>
      <c r="LRT300" s="342"/>
      <c r="LRU300" s="342"/>
      <c r="LRV300" s="342"/>
      <c r="LRW300" s="342"/>
      <c r="LRX300" s="342"/>
      <c r="LRY300" s="342"/>
      <c r="LRZ300" s="342"/>
      <c r="LSA300" s="342"/>
      <c r="LSB300" s="342"/>
      <c r="LSC300" s="342"/>
      <c r="LSD300" s="342"/>
      <c r="LSE300" s="342"/>
      <c r="LSF300" s="342"/>
      <c r="LSG300" s="342"/>
      <c r="LSH300" s="342"/>
      <c r="LSI300" s="342"/>
      <c r="LSJ300" s="342"/>
      <c r="LSK300" s="342"/>
      <c r="LSL300" s="342"/>
      <c r="LSM300" s="342"/>
      <c r="LSN300" s="342"/>
      <c r="LSO300" s="342"/>
      <c r="LSP300" s="342"/>
      <c r="LSQ300" s="342"/>
      <c r="LSR300" s="342"/>
      <c r="LSS300" s="342"/>
      <c r="LST300" s="342"/>
      <c r="LSU300" s="342"/>
      <c r="LSV300" s="342"/>
      <c r="LSW300" s="342"/>
      <c r="LSX300" s="342"/>
      <c r="LSY300" s="342"/>
      <c r="LSZ300" s="342"/>
      <c r="LTA300" s="342"/>
      <c r="LTB300" s="342"/>
      <c r="LTC300" s="342"/>
      <c r="LTD300" s="342"/>
      <c r="LTE300" s="342"/>
      <c r="LTF300" s="342"/>
      <c r="LTG300" s="342"/>
      <c r="LTH300" s="342"/>
      <c r="LTI300" s="342"/>
      <c r="LTJ300" s="342"/>
      <c r="LTK300" s="342"/>
      <c r="LTL300" s="342"/>
      <c r="LTM300" s="342"/>
      <c r="LTN300" s="342"/>
      <c r="LTO300" s="342"/>
      <c r="LTP300" s="342"/>
      <c r="LTQ300" s="342"/>
      <c r="LTR300" s="342"/>
      <c r="LTS300" s="342"/>
      <c r="LTT300" s="342"/>
      <c r="LTU300" s="342"/>
      <c r="LTV300" s="342"/>
      <c r="LTW300" s="342"/>
      <c r="LTX300" s="342"/>
      <c r="LTY300" s="342"/>
      <c r="LTZ300" s="342"/>
      <c r="LUA300" s="342"/>
      <c r="LUB300" s="342"/>
      <c r="LUC300" s="342"/>
      <c r="LUD300" s="342"/>
      <c r="LUE300" s="342"/>
      <c r="LUF300" s="342"/>
      <c r="LUG300" s="342"/>
      <c r="LUH300" s="342"/>
      <c r="LUI300" s="342"/>
      <c r="LUJ300" s="342"/>
      <c r="LUK300" s="342"/>
      <c r="LUL300" s="342"/>
      <c r="LUM300" s="342"/>
      <c r="LUN300" s="342"/>
      <c r="LUO300" s="342"/>
      <c r="LUP300" s="342"/>
      <c r="LUQ300" s="342"/>
      <c r="LUR300" s="342"/>
      <c r="LUS300" s="342"/>
      <c r="LUT300" s="342"/>
      <c r="LUU300" s="342"/>
      <c r="LUV300" s="342"/>
      <c r="LUW300" s="342"/>
      <c r="LUX300" s="342"/>
      <c r="LUY300" s="342"/>
      <c r="LUZ300" s="342"/>
      <c r="LVA300" s="342"/>
      <c r="LVB300" s="342"/>
      <c r="LVC300" s="342"/>
      <c r="LVD300" s="342"/>
      <c r="LVE300" s="342"/>
      <c r="LVF300" s="342"/>
      <c r="LVG300" s="342"/>
      <c r="LVH300" s="342"/>
      <c r="LVI300" s="342"/>
      <c r="LVJ300" s="342"/>
      <c r="LVK300" s="342"/>
      <c r="LVL300" s="342"/>
      <c r="LVM300" s="342"/>
      <c r="LVN300" s="342"/>
      <c r="LVO300" s="342"/>
      <c r="LVP300" s="342"/>
      <c r="LVQ300" s="342"/>
      <c r="LVR300" s="342"/>
      <c r="LVS300" s="342"/>
      <c r="LVT300" s="342"/>
      <c r="LVU300" s="342"/>
      <c r="LVV300" s="342"/>
      <c r="LVW300" s="342"/>
      <c r="LVX300" s="342"/>
      <c r="LVY300" s="342"/>
      <c r="LVZ300" s="342"/>
      <c r="LWA300" s="342"/>
      <c r="LWB300" s="342"/>
      <c r="LWC300" s="342"/>
      <c r="LWD300" s="342"/>
      <c r="LWE300" s="342"/>
      <c r="LWF300" s="342"/>
      <c r="LWG300" s="342"/>
      <c r="LWH300" s="342"/>
      <c r="LWI300" s="342"/>
      <c r="LWJ300" s="342"/>
      <c r="LWK300" s="342"/>
      <c r="LWL300" s="342"/>
      <c r="LWM300" s="342"/>
      <c r="LWN300" s="342"/>
      <c r="LWO300" s="342"/>
      <c r="LWP300" s="342"/>
      <c r="LWQ300" s="342"/>
      <c r="LWR300" s="342"/>
      <c r="LWS300" s="342"/>
      <c r="LWT300" s="342"/>
      <c r="LWU300" s="342"/>
      <c r="LWV300" s="342"/>
      <c r="LWW300" s="342"/>
      <c r="LWX300" s="342"/>
      <c r="LWY300" s="342"/>
      <c r="LWZ300" s="342"/>
      <c r="LXA300" s="342"/>
      <c r="LXB300" s="342"/>
      <c r="LXC300" s="342"/>
      <c r="LXD300" s="342"/>
      <c r="LXE300" s="342"/>
      <c r="LXF300" s="342"/>
      <c r="LXG300" s="342"/>
      <c r="LXH300" s="342"/>
      <c r="LXI300" s="342"/>
      <c r="LXJ300" s="342"/>
      <c r="LXK300" s="342"/>
      <c r="LXL300" s="342"/>
      <c r="LXM300" s="342"/>
      <c r="LXN300" s="342"/>
      <c r="LXO300" s="342"/>
      <c r="LXP300" s="342"/>
      <c r="LXQ300" s="342"/>
      <c r="LXR300" s="342"/>
      <c r="LXS300" s="342"/>
      <c r="LXT300" s="342"/>
      <c r="LXU300" s="342"/>
      <c r="LXV300" s="342"/>
      <c r="LXW300" s="342"/>
      <c r="LXX300" s="342"/>
      <c r="LXY300" s="342"/>
      <c r="LXZ300" s="342"/>
      <c r="LYA300" s="342"/>
      <c r="LYB300" s="342"/>
      <c r="LYC300" s="342"/>
      <c r="LYD300" s="342"/>
      <c r="LYE300" s="342"/>
      <c r="LYF300" s="342"/>
      <c r="LYG300" s="342"/>
      <c r="LYH300" s="342"/>
      <c r="LYI300" s="342"/>
      <c r="LYJ300" s="342"/>
      <c r="LYK300" s="342"/>
      <c r="LYL300" s="342"/>
      <c r="LYM300" s="342"/>
      <c r="LYN300" s="342"/>
      <c r="LYO300" s="342"/>
      <c r="LYP300" s="342"/>
      <c r="LYQ300" s="342"/>
      <c r="LYR300" s="342"/>
      <c r="LYS300" s="342"/>
      <c r="LYT300" s="342"/>
      <c r="LYU300" s="342"/>
      <c r="LYV300" s="342"/>
      <c r="LYW300" s="342"/>
      <c r="LYX300" s="342"/>
      <c r="LYY300" s="342"/>
      <c r="LYZ300" s="342"/>
      <c r="LZA300" s="342"/>
      <c r="LZB300" s="342"/>
      <c r="LZC300" s="342"/>
      <c r="LZD300" s="342"/>
      <c r="LZE300" s="342"/>
      <c r="LZF300" s="342"/>
      <c r="LZG300" s="342"/>
      <c r="LZH300" s="342"/>
      <c r="LZI300" s="342"/>
      <c r="LZJ300" s="342"/>
      <c r="LZK300" s="342"/>
      <c r="LZL300" s="342"/>
      <c r="LZM300" s="342"/>
      <c r="LZN300" s="342"/>
      <c r="LZO300" s="342"/>
      <c r="LZP300" s="342"/>
      <c r="LZQ300" s="342"/>
      <c r="LZR300" s="342"/>
      <c r="LZS300" s="342"/>
      <c r="LZT300" s="342"/>
      <c r="LZU300" s="342"/>
      <c r="LZV300" s="342"/>
      <c r="LZW300" s="342"/>
      <c r="LZX300" s="342"/>
      <c r="LZY300" s="342"/>
      <c r="LZZ300" s="342"/>
      <c r="MAA300" s="342"/>
      <c r="MAB300" s="342"/>
      <c r="MAC300" s="342"/>
      <c r="MAD300" s="342"/>
      <c r="MAE300" s="342"/>
      <c r="MAF300" s="342"/>
      <c r="MAG300" s="342"/>
      <c r="MAH300" s="342"/>
      <c r="MAI300" s="342"/>
      <c r="MAJ300" s="342"/>
      <c r="MAK300" s="342"/>
      <c r="MAL300" s="342"/>
      <c r="MAM300" s="342"/>
      <c r="MAN300" s="342"/>
      <c r="MAO300" s="342"/>
      <c r="MAP300" s="342"/>
      <c r="MAQ300" s="342"/>
      <c r="MAR300" s="342"/>
      <c r="MAS300" s="342"/>
      <c r="MAT300" s="342"/>
      <c r="MAU300" s="342"/>
      <c r="MAV300" s="342"/>
      <c r="MAW300" s="342"/>
      <c r="MAX300" s="342"/>
      <c r="MAY300" s="342"/>
      <c r="MAZ300" s="342"/>
      <c r="MBA300" s="342"/>
      <c r="MBB300" s="342"/>
      <c r="MBC300" s="342"/>
      <c r="MBD300" s="342"/>
      <c r="MBE300" s="342"/>
      <c r="MBF300" s="342"/>
      <c r="MBG300" s="342"/>
      <c r="MBH300" s="342"/>
      <c r="MBI300" s="342"/>
      <c r="MBJ300" s="342"/>
      <c r="MBK300" s="342"/>
      <c r="MBL300" s="342"/>
      <c r="MBM300" s="342"/>
      <c r="MBN300" s="342"/>
      <c r="MBO300" s="342"/>
      <c r="MBP300" s="342"/>
      <c r="MBQ300" s="342"/>
      <c r="MBR300" s="342"/>
      <c r="MBS300" s="342"/>
      <c r="MBT300" s="342"/>
      <c r="MBU300" s="342"/>
      <c r="MBV300" s="342"/>
      <c r="MBW300" s="342"/>
      <c r="MBX300" s="342"/>
      <c r="MBY300" s="342"/>
      <c r="MBZ300" s="342"/>
      <c r="MCA300" s="342"/>
      <c r="MCB300" s="342"/>
      <c r="MCC300" s="342"/>
      <c r="MCD300" s="342"/>
      <c r="MCE300" s="342"/>
      <c r="MCF300" s="342"/>
      <c r="MCG300" s="342"/>
      <c r="MCH300" s="342"/>
      <c r="MCI300" s="342"/>
      <c r="MCJ300" s="342"/>
      <c r="MCK300" s="342"/>
      <c r="MCL300" s="342"/>
      <c r="MCM300" s="342"/>
      <c r="MCN300" s="342"/>
      <c r="MCO300" s="342"/>
      <c r="MCP300" s="342"/>
      <c r="MCQ300" s="342"/>
      <c r="MCR300" s="342"/>
      <c r="MCS300" s="342"/>
      <c r="MCT300" s="342"/>
      <c r="MCU300" s="342"/>
      <c r="MCV300" s="342"/>
      <c r="MCW300" s="342"/>
      <c r="MCX300" s="342"/>
      <c r="MCY300" s="342"/>
      <c r="MCZ300" s="342"/>
      <c r="MDA300" s="342"/>
      <c r="MDB300" s="342"/>
      <c r="MDC300" s="342"/>
      <c r="MDD300" s="342"/>
      <c r="MDE300" s="342"/>
      <c r="MDF300" s="342"/>
      <c r="MDG300" s="342"/>
      <c r="MDH300" s="342"/>
      <c r="MDI300" s="342"/>
      <c r="MDJ300" s="342"/>
      <c r="MDK300" s="342"/>
      <c r="MDL300" s="342"/>
      <c r="MDM300" s="342"/>
      <c r="MDN300" s="342"/>
      <c r="MDO300" s="342"/>
      <c r="MDP300" s="342"/>
      <c r="MDQ300" s="342"/>
      <c r="MDR300" s="342"/>
      <c r="MDS300" s="342"/>
      <c r="MDT300" s="342"/>
      <c r="MDU300" s="342"/>
      <c r="MDV300" s="342"/>
      <c r="MDW300" s="342"/>
      <c r="MDX300" s="342"/>
      <c r="MDY300" s="342"/>
      <c r="MDZ300" s="342"/>
      <c r="MEA300" s="342"/>
      <c r="MEB300" s="342"/>
      <c r="MEC300" s="342"/>
      <c r="MED300" s="342"/>
      <c r="MEE300" s="342"/>
      <c r="MEF300" s="342"/>
      <c r="MEG300" s="342"/>
      <c r="MEH300" s="342"/>
      <c r="MEI300" s="342"/>
      <c r="MEJ300" s="342"/>
      <c r="MEK300" s="342"/>
      <c r="MEL300" s="342"/>
      <c r="MEM300" s="342"/>
      <c r="MEN300" s="342"/>
      <c r="MEO300" s="342"/>
      <c r="MEP300" s="342"/>
      <c r="MEQ300" s="342"/>
      <c r="MER300" s="342"/>
      <c r="MES300" s="342"/>
      <c r="MET300" s="342"/>
      <c r="MEU300" s="342"/>
      <c r="MEV300" s="342"/>
      <c r="MEW300" s="342"/>
      <c r="MEX300" s="342"/>
      <c r="MEY300" s="342"/>
      <c r="MEZ300" s="342"/>
      <c r="MFA300" s="342"/>
      <c r="MFB300" s="342"/>
      <c r="MFC300" s="342"/>
      <c r="MFD300" s="342"/>
      <c r="MFE300" s="342"/>
      <c r="MFF300" s="342"/>
      <c r="MFG300" s="342"/>
      <c r="MFH300" s="342"/>
      <c r="MFI300" s="342"/>
      <c r="MFJ300" s="342"/>
      <c r="MFK300" s="342"/>
      <c r="MFL300" s="342"/>
      <c r="MFM300" s="342"/>
      <c r="MFN300" s="342"/>
      <c r="MFO300" s="342"/>
      <c r="MFP300" s="342"/>
      <c r="MFQ300" s="342"/>
      <c r="MFR300" s="342"/>
      <c r="MFS300" s="342"/>
      <c r="MFT300" s="342"/>
      <c r="MFU300" s="342"/>
      <c r="MFV300" s="342"/>
      <c r="MFW300" s="342"/>
      <c r="MFX300" s="342"/>
      <c r="MFY300" s="342"/>
      <c r="MFZ300" s="342"/>
      <c r="MGA300" s="342"/>
      <c r="MGB300" s="342"/>
      <c r="MGC300" s="342"/>
      <c r="MGD300" s="342"/>
      <c r="MGE300" s="342"/>
      <c r="MGF300" s="342"/>
      <c r="MGG300" s="342"/>
      <c r="MGH300" s="342"/>
      <c r="MGI300" s="342"/>
      <c r="MGJ300" s="342"/>
      <c r="MGK300" s="342"/>
      <c r="MGL300" s="342"/>
      <c r="MGM300" s="342"/>
      <c r="MGN300" s="342"/>
      <c r="MGO300" s="342"/>
      <c r="MGP300" s="342"/>
      <c r="MGQ300" s="342"/>
      <c r="MGR300" s="342"/>
      <c r="MGS300" s="342"/>
      <c r="MGT300" s="342"/>
      <c r="MGU300" s="342"/>
      <c r="MGV300" s="342"/>
      <c r="MGW300" s="342"/>
      <c r="MGX300" s="342"/>
      <c r="MGY300" s="342"/>
      <c r="MGZ300" s="342"/>
      <c r="MHA300" s="342"/>
      <c r="MHB300" s="342"/>
      <c r="MHC300" s="342"/>
      <c r="MHD300" s="342"/>
      <c r="MHE300" s="342"/>
      <c r="MHF300" s="342"/>
      <c r="MHG300" s="342"/>
      <c r="MHH300" s="342"/>
      <c r="MHI300" s="342"/>
      <c r="MHJ300" s="342"/>
      <c r="MHK300" s="342"/>
      <c r="MHL300" s="342"/>
      <c r="MHM300" s="342"/>
      <c r="MHN300" s="342"/>
      <c r="MHO300" s="342"/>
      <c r="MHP300" s="342"/>
      <c r="MHQ300" s="342"/>
      <c r="MHR300" s="342"/>
      <c r="MHS300" s="342"/>
      <c r="MHT300" s="342"/>
      <c r="MHU300" s="342"/>
      <c r="MHV300" s="342"/>
      <c r="MHW300" s="342"/>
      <c r="MHX300" s="342"/>
      <c r="MHY300" s="342"/>
      <c r="MHZ300" s="342"/>
      <c r="MIA300" s="342"/>
      <c r="MIB300" s="342"/>
      <c r="MIC300" s="342"/>
      <c r="MID300" s="342"/>
      <c r="MIE300" s="342"/>
      <c r="MIF300" s="342"/>
      <c r="MIG300" s="342"/>
      <c r="MIH300" s="342"/>
      <c r="MII300" s="342"/>
      <c r="MIJ300" s="342"/>
      <c r="MIK300" s="342"/>
      <c r="MIL300" s="342"/>
      <c r="MIM300" s="342"/>
      <c r="MIN300" s="342"/>
      <c r="MIO300" s="342"/>
      <c r="MIP300" s="342"/>
      <c r="MIQ300" s="342"/>
      <c r="MIR300" s="342"/>
      <c r="MIS300" s="342"/>
      <c r="MIT300" s="342"/>
      <c r="MIU300" s="342"/>
      <c r="MIV300" s="342"/>
      <c r="MIW300" s="342"/>
      <c r="MIX300" s="342"/>
      <c r="MIY300" s="342"/>
      <c r="MIZ300" s="342"/>
      <c r="MJA300" s="342"/>
      <c r="MJB300" s="342"/>
      <c r="MJC300" s="342"/>
      <c r="MJD300" s="342"/>
      <c r="MJE300" s="342"/>
      <c r="MJF300" s="342"/>
      <c r="MJG300" s="342"/>
      <c r="MJH300" s="342"/>
      <c r="MJI300" s="342"/>
      <c r="MJJ300" s="342"/>
      <c r="MJK300" s="342"/>
      <c r="MJL300" s="342"/>
      <c r="MJM300" s="342"/>
      <c r="MJN300" s="342"/>
      <c r="MJO300" s="342"/>
      <c r="MJP300" s="342"/>
      <c r="MJQ300" s="342"/>
      <c r="MJR300" s="342"/>
      <c r="MJS300" s="342"/>
      <c r="MJT300" s="342"/>
      <c r="MJU300" s="342"/>
      <c r="MJV300" s="342"/>
      <c r="MJW300" s="342"/>
      <c r="MJX300" s="342"/>
      <c r="MJY300" s="342"/>
      <c r="MJZ300" s="342"/>
      <c r="MKA300" s="342"/>
      <c r="MKB300" s="342"/>
      <c r="MKC300" s="342"/>
      <c r="MKD300" s="342"/>
      <c r="MKE300" s="342"/>
      <c r="MKF300" s="342"/>
      <c r="MKG300" s="342"/>
      <c r="MKH300" s="342"/>
      <c r="MKI300" s="342"/>
      <c r="MKJ300" s="342"/>
      <c r="MKK300" s="342"/>
      <c r="MKL300" s="342"/>
      <c r="MKM300" s="342"/>
      <c r="MKN300" s="342"/>
      <c r="MKO300" s="342"/>
      <c r="MKP300" s="342"/>
      <c r="MKQ300" s="342"/>
      <c r="MKR300" s="342"/>
      <c r="MKS300" s="342"/>
      <c r="MKT300" s="342"/>
      <c r="MKU300" s="342"/>
      <c r="MKV300" s="342"/>
      <c r="MKW300" s="342"/>
      <c r="MKX300" s="342"/>
      <c r="MKY300" s="342"/>
      <c r="MKZ300" s="342"/>
      <c r="MLA300" s="342"/>
      <c r="MLB300" s="342"/>
      <c r="MLC300" s="342"/>
      <c r="MLD300" s="342"/>
      <c r="MLE300" s="342"/>
      <c r="MLF300" s="342"/>
      <c r="MLG300" s="342"/>
      <c r="MLH300" s="342"/>
      <c r="MLI300" s="342"/>
      <c r="MLJ300" s="342"/>
      <c r="MLK300" s="342"/>
      <c r="MLL300" s="342"/>
      <c r="MLM300" s="342"/>
      <c r="MLN300" s="342"/>
      <c r="MLO300" s="342"/>
      <c r="MLP300" s="342"/>
      <c r="MLQ300" s="342"/>
      <c r="MLR300" s="342"/>
      <c r="MLS300" s="342"/>
      <c r="MLT300" s="342"/>
      <c r="MLU300" s="342"/>
      <c r="MLV300" s="342"/>
      <c r="MLW300" s="342"/>
      <c r="MLX300" s="342"/>
      <c r="MLY300" s="342"/>
      <c r="MLZ300" s="342"/>
      <c r="MMA300" s="342"/>
      <c r="MMB300" s="342"/>
      <c r="MMC300" s="342"/>
      <c r="MMD300" s="342"/>
      <c r="MME300" s="342"/>
      <c r="MMF300" s="342"/>
      <c r="MMG300" s="342"/>
      <c r="MMH300" s="342"/>
      <c r="MMI300" s="342"/>
      <c r="MMJ300" s="342"/>
      <c r="MMK300" s="342"/>
      <c r="MML300" s="342"/>
      <c r="MMM300" s="342"/>
      <c r="MMN300" s="342"/>
      <c r="MMO300" s="342"/>
      <c r="MMP300" s="342"/>
      <c r="MMQ300" s="342"/>
      <c r="MMR300" s="342"/>
      <c r="MMS300" s="342"/>
      <c r="MMT300" s="342"/>
      <c r="MMU300" s="342"/>
      <c r="MMV300" s="342"/>
      <c r="MMW300" s="342"/>
      <c r="MMX300" s="342"/>
      <c r="MMY300" s="342"/>
      <c r="MMZ300" s="342"/>
      <c r="MNA300" s="342"/>
      <c r="MNB300" s="342"/>
      <c r="MNC300" s="342"/>
      <c r="MND300" s="342"/>
      <c r="MNE300" s="342"/>
      <c r="MNF300" s="342"/>
      <c r="MNG300" s="342"/>
      <c r="MNH300" s="342"/>
      <c r="MNI300" s="342"/>
      <c r="MNJ300" s="342"/>
      <c r="MNK300" s="342"/>
      <c r="MNL300" s="342"/>
      <c r="MNM300" s="342"/>
      <c r="MNN300" s="342"/>
      <c r="MNO300" s="342"/>
      <c r="MNP300" s="342"/>
      <c r="MNQ300" s="342"/>
      <c r="MNR300" s="342"/>
      <c r="MNS300" s="342"/>
      <c r="MNT300" s="342"/>
      <c r="MNU300" s="342"/>
      <c r="MNV300" s="342"/>
      <c r="MNW300" s="342"/>
      <c r="MNX300" s="342"/>
      <c r="MNY300" s="342"/>
      <c r="MNZ300" s="342"/>
      <c r="MOA300" s="342"/>
      <c r="MOB300" s="342"/>
      <c r="MOC300" s="342"/>
      <c r="MOD300" s="342"/>
      <c r="MOE300" s="342"/>
      <c r="MOF300" s="342"/>
      <c r="MOG300" s="342"/>
      <c r="MOH300" s="342"/>
      <c r="MOI300" s="342"/>
      <c r="MOJ300" s="342"/>
      <c r="MOK300" s="342"/>
      <c r="MOL300" s="342"/>
      <c r="MOM300" s="342"/>
      <c r="MON300" s="342"/>
      <c r="MOO300" s="342"/>
      <c r="MOP300" s="342"/>
      <c r="MOQ300" s="342"/>
      <c r="MOR300" s="342"/>
      <c r="MOS300" s="342"/>
      <c r="MOT300" s="342"/>
      <c r="MOU300" s="342"/>
      <c r="MOV300" s="342"/>
      <c r="MOW300" s="342"/>
      <c r="MOX300" s="342"/>
      <c r="MOY300" s="342"/>
      <c r="MOZ300" s="342"/>
      <c r="MPA300" s="342"/>
      <c r="MPB300" s="342"/>
      <c r="MPC300" s="342"/>
      <c r="MPD300" s="342"/>
      <c r="MPE300" s="342"/>
      <c r="MPF300" s="342"/>
      <c r="MPG300" s="342"/>
      <c r="MPH300" s="342"/>
      <c r="MPI300" s="342"/>
      <c r="MPJ300" s="342"/>
      <c r="MPK300" s="342"/>
      <c r="MPL300" s="342"/>
      <c r="MPM300" s="342"/>
      <c r="MPN300" s="342"/>
      <c r="MPO300" s="342"/>
      <c r="MPP300" s="342"/>
      <c r="MPQ300" s="342"/>
      <c r="MPR300" s="342"/>
      <c r="MPS300" s="342"/>
      <c r="MPT300" s="342"/>
      <c r="MPU300" s="342"/>
      <c r="MPV300" s="342"/>
      <c r="MPW300" s="342"/>
      <c r="MPX300" s="342"/>
      <c r="MPY300" s="342"/>
      <c r="MPZ300" s="342"/>
      <c r="MQA300" s="342"/>
      <c r="MQB300" s="342"/>
      <c r="MQC300" s="342"/>
      <c r="MQD300" s="342"/>
      <c r="MQE300" s="342"/>
      <c r="MQF300" s="342"/>
      <c r="MQG300" s="342"/>
      <c r="MQH300" s="342"/>
      <c r="MQI300" s="342"/>
      <c r="MQJ300" s="342"/>
      <c r="MQK300" s="342"/>
      <c r="MQL300" s="342"/>
      <c r="MQM300" s="342"/>
      <c r="MQN300" s="342"/>
      <c r="MQO300" s="342"/>
      <c r="MQP300" s="342"/>
      <c r="MQQ300" s="342"/>
      <c r="MQR300" s="342"/>
      <c r="MQS300" s="342"/>
      <c r="MQT300" s="342"/>
      <c r="MQU300" s="342"/>
      <c r="MQV300" s="342"/>
      <c r="MQW300" s="342"/>
      <c r="MQX300" s="342"/>
      <c r="MQY300" s="342"/>
      <c r="MQZ300" s="342"/>
      <c r="MRA300" s="342"/>
      <c r="MRB300" s="342"/>
      <c r="MRC300" s="342"/>
      <c r="MRD300" s="342"/>
      <c r="MRE300" s="342"/>
      <c r="MRF300" s="342"/>
      <c r="MRG300" s="342"/>
      <c r="MRH300" s="342"/>
      <c r="MRI300" s="342"/>
      <c r="MRJ300" s="342"/>
      <c r="MRK300" s="342"/>
      <c r="MRL300" s="342"/>
      <c r="MRM300" s="342"/>
      <c r="MRN300" s="342"/>
      <c r="MRO300" s="342"/>
      <c r="MRP300" s="342"/>
      <c r="MRQ300" s="342"/>
      <c r="MRR300" s="342"/>
      <c r="MRS300" s="342"/>
      <c r="MRT300" s="342"/>
      <c r="MRU300" s="342"/>
      <c r="MRV300" s="342"/>
      <c r="MRW300" s="342"/>
      <c r="MRX300" s="342"/>
      <c r="MRY300" s="342"/>
      <c r="MRZ300" s="342"/>
      <c r="MSA300" s="342"/>
      <c r="MSB300" s="342"/>
      <c r="MSC300" s="342"/>
      <c r="MSD300" s="342"/>
      <c r="MSE300" s="342"/>
      <c r="MSF300" s="342"/>
      <c r="MSG300" s="342"/>
      <c r="MSH300" s="342"/>
      <c r="MSI300" s="342"/>
      <c r="MSJ300" s="342"/>
      <c r="MSK300" s="342"/>
      <c r="MSL300" s="342"/>
      <c r="MSM300" s="342"/>
      <c r="MSN300" s="342"/>
      <c r="MSO300" s="342"/>
      <c r="MSP300" s="342"/>
      <c r="MSQ300" s="342"/>
      <c r="MSR300" s="342"/>
      <c r="MSS300" s="342"/>
      <c r="MST300" s="342"/>
      <c r="MSU300" s="342"/>
      <c r="MSV300" s="342"/>
      <c r="MSW300" s="342"/>
      <c r="MSX300" s="342"/>
      <c r="MSY300" s="342"/>
      <c r="MSZ300" s="342"/>
      <c r="MTA300" s="342"/>
      <c r="MTB300" s="342"/>
      <c r="MTC300" s="342"/>
      <c r="MTD300" s="342"/>
      <c r="MTE300" s="342"/>
      <c r="MTF300" s="342"/>
      <c r="MTG300" s="342"/>
      <c r="MTH300" s="342"/>
      <c r="MTI300" s="342"/>
      <c r="MTJ300" s="342"/>
      <c r="MTK300" s="342"/>
      <c r="MTL300" s="342"/>
      <c r="MTM300" s="342"/>
      <c r="MTN300" s="342"/>
      <c r="MTO300" s="342"/>
      <c r="MTP300" s="342"/>
      <c r="MTQ300" s="342"/>
      <c r="MTR300" s="342"/>
      <c r="MTS300" s="342"/>
      <c r="MTT300" s="342"/>
      <c r="MTU300" s="342"/>
      <c r="MTV300" s="342"/>
      <c r="MTW300" s="342"/>
      <c r="MTX300" s="342"/>
      <c r="MTY300" s="342"/>
      <c r="MTZ300" s="342"/>
      <c r="MUA300" s="342"/>
      <c r="MUB300" s="342"/>
      <c r="MUC300" s="342"/>
      <c r="MUD300" s="342"/>
      <c r="MUE300" s="342"/>
      <c r="MUF300" s="342"/>
      <c r="MUG300" s="342"/>
      <c r="MUH300" s="342"/>
      <c r="MUI300" s="342"/>
      <c r="MUJ300" s="342"/>
      <c r="MUK300" s="342"/>
      <c r="MUL300" s="342"/>
      <c r="MUM300" s="342"/>
      <c r="MUN300" s="342"/>
      <c r="MUO300" s="342"/>
      <c r="MUP300" s="342"/>
      <c r="MUQ300" s="342"/>
      <c r="MUR300" s="342"/>
      <c r="MUS300" s="342"/>
      <c r="MUT300" s="342"/>
      <c r="MUU300" s="342"/>
      <c r="MUV300" s="342"/>
      <c r="MUW300" s="342"/>
      <c r="MUX300" s="342"/>
      <c r="MUY300" s="342"/>
      <c r="MUZ300" s="342"/>
      <c r="MVA300" s="342"/>
      <c r="MVB300" s="342"/>
      <c r="MVC300" s="342"/>
      <c r="MVD300" s="342"/>
      <c r="MVE300" s="342"/>
      <c r="MVF300" s="342"/>
      <c r="MVG300" s="342"/>
      <c r="MVH300" s="342"/>
      <c r="MVI300" s="342"/>
      <c r="MVJ300" s="342"/>
      <c r="MVK300" s="342"/>
      <c r="MVL300" s="342"/>
      <c r="MVM300" s="342"/>
      <c r="MVN300" s="342"/>
      <c r="MVO300" s="342"/>
      <c r="MVP300" s="342"/>
      <c r="MVQ300" s="342"/>
      <c r="MVR300" s="342"/>
      <c r="MVS300" s="342"/>
      <c r="MVT300" s="342"/>
      <c r="MVU300" s="342"/>
      <c r="MVV300" s="342"/>
      <c r="MVW300" s="342"/>
      <c r="MVX300" s="342"/>
      <c r="MVY300" s="342"/>
      <c r="MVZ300" s="342"/>
      <c r="MWA300" s="342"/>
      <c r="MWB300" s="342"/>
      <c r="MWC300" s="342"/>
      <c r="MWD300" s="342"/>
      <c r="MWE300" s="342"/>
      <c r="MWF300" s="342"/>
      <c r="MWG300" s="342"/>
      <c r="MWH300" s="342"/>
      <c r="MWI300" s="342"/>
      <c r="MWJ300" s="342"/>
      <c r="MWK300" s="342"/>
      <c r="MWL300" s="342"/>
      <c r="MWM300" s="342"/>
      <c r="MWN300" s="342"/>
      <c r="MWO300" s="342"/>
      <c r="MWP300" s="342"/>
      <c r="MWQ300" s="342"/>
      <c r="MWR300" s="342"/>
      <c r="MWS300" s="342"/>
      <c r="MWT300" s="342"/>
      <c r="MWU300" s="342"/>
      <c r="MWV300" s="342"/>
      <c r="MWW300" s="342"/>
      <c r="MWX300" s="342"/>
      <c r="MWY300" s="342"/>
      <c r="MWZ300" s="342"/>
      <c r="MXA300" s="342"/>
      <c r="MXB300" s="342"/>
      <c r="MXC300" s="342"/>
      <c r="MXD300" s="342"/>
      <c r="MXE300" s="342"/>
      <c r="MXF300" s="342"/>
      <c r="MXG300" s="342"/>
      <c r="MXH300" s="342"/>
      <c r="MXI300" s="342"/>
      <c r="MXJ300" s="342"/>
      <c r="MXK300" s="342"/>
      <c r="MXL300" s="342"/>
      <c r="MXM300" s="342"/>
      <c r="MXN300" s="342"/>
      <c r="MXO300" s="342"/>
      <c r="MXP300" s="342"/>
      <c r="MXQ300" s="342"/>
      <c r="MXR300" s="342"/>
      <c r="MXS300" s="342"/>
      <c r="MXT300" s="342"/>
      <c r="MXU300" s="342"/>
      <c r="MXV300" s="342"/>
      <c r="MXW300" s="342"/>
      <c r="MXX300" s="342"/>
      <c r="MXY300" s="342"/>
      <c r="MXZ300" s="342"/>
      <c r="MYA300" s="342"/>
      <c r="MYB300" s="342"/>
      <c r="MYC300" s="342"/>
      <c r="MYD300" s="342"/>
      <c r="MYE300" s="342"/>
      <c r="MYF300" s="342"/>
      <c r="MYG300" s="342"/>
      <c r="MYH300" s="342"/>
      <c r="MYI300" s="342"/>
      <c r="MYJ300" s="342"/>
      <c r="MYK300" s="342"/>
      <c r="MYL300" s="342"/>
      <c r="MYM300" s="342"/>
      <c r="MYN300" s="342"/>
      <c r="MYO300" s="342"/>
      <c r="MYP300" s="342"/>
      <c r="MYQ300" s="342"/>
      <c r="MYR300" s="342"/>
      <c r="MYS300" s="342"/>
      <c r="MYT300" s="342"/>
      <c r="MYU300" s="342"/>
      <c r="MYV300" s="342"/>
      <c r="MYW300" s="342"/>
      <c r="MYX300" s="342"/>
      <c r="MYY300" s="342"/>
      <c r="MYZ300" s="342"/>
      <c r="MZA300" s="342"/>
      <c r="MZB300" s="342"/>
      <c r="MZC300" s="342"/>
      <c r="MZD300" s="342"/>
      <c r="MZE300" s="342"/>
      <c r="MZF300" s="342"/>
      <c r="MZG300" s="342"/>
      <c r="MZH300" s="342"/>
      <c r="MZI300" s="342"/>
      <c r="MZJ300" s="342"/>
      <c r="MZK300" s="342"/>
      <c r="MZL300" s="342"/>
      <c r="MZM300" s="342"/>
      <c r="MZN300" s="342"/>
      <c r="MZO300" s="342"/>
      <c r="MZP300" s="342"/>
      <c r="MZQ300" s="342"/>
      <c r="MZR300" s="342"/>
      <c r="MZS300" s="342"/>
      <c r="MZT300" s="342"/>
      <c r="MZU300" s="342"/>
      <c r="MZV300" s="342"/>
      <c r="MZW300" s="342"/>
      <c r="MZX300" s="342"/>
      <c r="MZY300" s="342"/>
      <c r="MZZ300" s="342"/>
      <c r="NAA300" s="342"/>
      <c r="NAB300" s="342"/>
      <c r="NAC300" s="342"/>
      <c r="NAD300" s="342"/>
      <c r="NAE300" s="342"/>
      <c r="NAF300" s="342"/>
      <c r="NAG300" s="342"/>
      <c r="NAH300" s="342"/>
      <c r="NAI300" s="342"/>
      <c r="NAJ300" s="342"/>
      <c r="NAK300" s="342"/>
      <c r="NAL300" s="342"/>
      <c r="NAM300" s="342"/>
      <c r="NAN300" s="342"/>
      <c r="NAO300" s="342"/>
      <c r="NAP300" s="342"/>
      <c r="NAQ300" s="342"/>
      <c r="NAR300" s="342"/>
      <c r="NAS300" s="342"/>
      <c r="NAT300" s="342"/>
      <c r="NAU300" s="342"/>
      <c r="NAV300" s="342"/>
      <c r="NAW300" s="342"/>
      <c r="NAX300" s="342"/>
      <c r="NAY300" s="342"/>
      <c r="NAZ300" s="342"/>
      <c r="NBA300" s="342"/>
      <c r="NBB300" s="342"/>
      <c r="NBC300" s="342"/>
      <c r="NBD300" s="342"/>
      <c r="NBE300" s="342"/>
      <c r="NBF300" s="342"/>
      <c r="NBG300" s="342"/>
      <c r="NBH300" s="342"/>
      <c r="NBI300" s="342"/>
      <c r="NBJ300" s="342"/>
      <c r="NBK300" s="342"/>
      <c r="NBL300" s="342"/>
      <c r="NBM300" s="342"/>
      <c r="NBN300" s="342"/>
      <c r="NBO300" s="342"/>
      <c r="NBP300" s="342"/>
      <c r="NBQ300" s="342"/>
      <c r="NBR300" s="342"/>
      <c r="NBS300" s="342"/>
      <c r="NBT300" s="342"/>
      <c r="NBU300" s="342"/>
      <c r="NBV300" s="342"/>
      <c r="NBW300" s="342"/>
      <c r="NBX300" s="342"/>
      <c r="NBY300" s="342"/>
      <c r="NBZ300" s="342"/>
      <c r="NCA300" s="342"/>
      <c r="NCB300" s="342"/>
      <c r="NCC300" s="342"/>
      <c r="NCD300" s="342"/>
      <c r="NCE300" s="342"/>
      <c r="NCF300" s="342"/>
      <c r="NCG300" s="342"/>
      <c r="NCH300" s="342"/>
      <c r="NCI300" s="342"/>
      <c r="NCJ300" s="342"/>
      <c r="NCK300" s="342"/>
      <c r="NCL300" s="342"/>
      <c r="NCM300" s="342"/>
      <c r="NCN300" s="342"/>
      <c r="NCO300" s="342"/>
      <c r="NCP300" s="342"/>
      <c r="NCQ300" s="342"/>
      <c r="NCR300" s="342"/>
      <c r="NCS300" s="342"/>
      <c r="NCT300" s="342"/>
      <c r="NCU300" s="342"/>
      <c r="NCV300" s="342"/>
      <c r="NCW300" s="342"/>
      <c r="NCX300" s="342"/>
      <c r="NCY300" s="342"/>
      <c r="NCZ300" s="342"/>
      <c r="NDA300" s="342"/>
      <c r="NDB300" s="342"/>
      <c r="NDC300" s="342"/>
      <c r="NDD300" s="342"/>
      <c r="NDE300" s="342"/>
      <c r="NDF300" s="342"/>
      <c r="NDG300" s="342"/>
      <c r="NDH300" s="342"/>
      <c r="NDI300" s="342"/>
      <c r="NDJ300" s="342"/>
      <c r="NDK300" s="342"/>
      <c r="NDL300" s="342"/>
      <c r="NDM300" s="342"/>
      <c r="NDN300" s="342"/>
      <c r="NDO300" s="342"/>
      <c r="NDP300" s="342"/>
      <c r="NDQ300" s="342"/>
      <c r="NDR300" s="342"/>
      <c r="NDS300" s="342"/>
      <c r="NDT300" s="342"/>
      <c r="NDU300" s="342"/>
      <c r="NDV300" s="342"/>
      <c r="NDW300" s="342"/>
      <c r="NDX300" s="342"/>
      <c r="NDY300" s="342"/>
      <c r="NDZ300" s="342"/>
      <c r="NEA300" s="342"/>
      <c r="NEB300" s="342"/>
      <c r="NEC300" s="342"/>
      <c r="NED300" s="342"/>
      <c r="NEE300" s="342"/>
      <c r="NEF300" s="342"/>
      <c r="NEG300" s="342"/>
      <c r="NEH300" s="342"/>
      <c r="NEI300" s="342"/>
      <c r="NEJ300" s="342"/>
      <c r="NEK300" s="342"/>
      <c r="NEL300" s="342"/>
      <c r="NEM300" s="342"/>
      <c r="NEN300" s="342"/>
      <c r="NEO300" s="342"/>
      <c r="NEP300" s="342"/>
      <c r="NEQ300" s="342"/>
      <c r="NER300" s="342"/>
      <c r="NES300" s="342"/>
      <c r="NET300" s="342"/>
      <c r="NEU300" s="342"/>
      <c r="NEV300" s="342"/>
      <c r="NEW300" s="342"/>
      <c r="NEX300" s="342"/>
      <c r="NEY300" s="342"/>
      <c r="NEZ300" s="342"/>
      <c r="NFA300" s="342"/>
      <c r="NFB300" s="342"/>
      <c r="NFC300" s="342"/>
      <c r="NFD300" s="342"/>
      <c r="NFE300" s="342"/>
      <c r="NFF300" s="342"/>
      <c r="NFG300" s="342"/>
      <c r="NFH300" s="342"/>
      <c r="NFI300" s="342"/>
      <c r="NFJ300" s="342"/>
      <c r="NFK300" s="342"/>
      <c r="NFL300" s="342"/>
      <c r="NFM300" s="342"/>
      <c r="NFN300" s="342"/>
      <c r="NFO300" s="342"/>
      <c r="NFP300" s="342"/>
      <c r="NFQ300" s="342"/>
      <c r="NFR300" s="342"/>
      <c r="NFS300" s="342"/>
      <c r="NFT300" s="342"/>
      <c r="NFU300" s="342"/>
      <c r="NFV300" s="342"/>
      <c r="NFW300" s="342"/>
      <c r="NFX300" s="342"/>
      <c r="NFY300" s="342"/>
      <c r="NFZ300" s="342"/>
      <c r="NGA300" s="342"/>
      <c r="NGB300" s="342"/>
      <c r="NGC300" s="342"/>
      <c r="NGD300" s="342"/>
      <c r="NGE300" s="342"/>
      <c r="NGF300" s="342"/>
      <c r="NGG300" s="342"/>
      <c r="NGH300" s="342"/>
      <c r="NGI300" s="342"/>
      <c r="NGJ300" s="342"/>
      <c r="NGK300" s="342"/>
      <c r="NGL300" s="342"/>
      <c r="NGM300" s="342"/>
      <c r="NGN300" s="342"/>
      <c r="NGO300" s="342"/>
      <c r="NGP300" s="342"/>
      <c r="NGQ300" s="342"/>
      <c r="NGR300" s="342"/>
      <c r="NGS300" s="342"/>
      <c r="NGT300" s="342"/>
      <c r="NGU300" s="342"/>
      <c r="NGV300" s="342"/>
      <c r="NGW300" s="342"/>
      <c r="NGX300" s="342"/>
      <c r="NGY300" s="342"/>
      <c r="NGZ300" s="342"/>
      <c r="NHA300" s="342"/>
      <c r="NHB300" s="342"/>
      <c r="NHC300" s="342"/>
      <c r="NHD300" s="342"/>
      <c r="NHE300" s="342"/>
      <c r="NHF300" s="342"/>
      <c r="NHG300" s="342"/>
      <c r="NHH300" s="342"/>
      <c r="NHI300" s="342"/>
      <c r="NHJ300" s="342"/>
      <c r="NHK300" s="342"/>
      <c r="NHL300" s="342"/>
      <c r="NHM300" s="342"/>
      <c r="NHN300" s="342"/>
      <c r="NHO300" s="342"/>
      <c r="NHP300" s="342"/>
      <c r="NHQ300" s="342"/>
      <c r="NHR300" s="342"/>
      <c r="NHS300" s="342"/>
      <c r="NHT300" s="342"/>
      <c r="NHU300" s="342"/>
      <c r="NHV300" s="342"/>
      <c r="NHW300" s="342"/>
      <c r="NHX300" s="342"/>
      <c r="NHY300" s="342"/>
      <c r="NHZ300" s="342"/>
      <c r="NIA300" s="342"/>
      <c r="NIB300" s="342"/>
      <c r="NIC300" s="342"/>
      <c r="NID300" s="342"/>
      <c r="NIE300" s="342"/>
      <c r="NIF300" s="342"/>
      <c r="NIG300" s="342"/>
      <c r="NIH300" s="342"/>
      <c r="NII300" s="342"/>
      <c r="NIJ300" s="342"/>
      <c r="NIK300" s="342"/>
      <c r="NIL300" s="342"/>
      <c r="NIM300" s="342"/>
      <c r="NIN300" s="342"/>
      <c r="NIO300" s="342"/>
      <c r="NIP300" s="342"/>
      <c r="NIQ300" s="342"/>
      <c r="NIR300" s="342"/>
      <c r="NIS300" s="342"/>
      <c r="NIT300" s="342"/>
      <c r="NIU300" s="342"/>
      <c r="NIV300" s="342"/>
      <c r="NIW300" s="342"/>
      <c r="NIX300" s="342"/>
      <c r="NIY300" s="342"/>
      <c r="NIZ300" s="342"/>
      <c r="NJA300" s="342"/>
      <c r="NJB300" s="342"/>
      <c r="NJC300" s="342"/>
      <c r="NJD300" s="342"/>
      <c r="NJE300" s="342"/>
      <c r="NJF300" s="342"/>
      <c r="NJG300" s="342"/>
      <c r="NJH300" s="342"/>
      <c r="NJI300" s="342"/>
      <c r="NJJ300" s="342"/>
      <c r="NJK300" s="342"/>
      <c r="NJL300" s="342"/>
      <c r="NJM300" s="342"/>
      <c r="NJN300" s="342"/>
      <c r="NJO300" s="342"/>
      <c r="NJP300" s="342"/>
      <c r="NJQ300" s="342"/>
      <c r="NJR300" s="342"/>
      <c r="NJS300" s="342"/>
      <c r="NJT300" s="342"/>
      <c r="NJU300" s="342"/>
      <c r="NJV300" s="342"/>
      <c r="NJW300" s="342"/>
      <c r="NJX300" s="342"/>
      <c r="NJY300" s="342"/>
      <c r="NJZ300" s="342"/>
      <c r="NKA300" s="342"/>
      <c r="NKB300" s="342"/>
      <c r="NKC300" s="342"/>
      <c r="NKD300" s="342"/>
      <c r="NKE300" s="342"/>
      <c r="NKF300" s="342"/>
      <c r="NKG300" s="342"/>
      <c r="NKH300" s="342"/>
      <c r="NKI300" s="342"/>
      <c r="NKJ300" s="342"/>
      <c r="NKK300" s="342"/>
      <c r="NKL300" s="342"/>
      <c r="NKM300" s="342"/>
      <c r="NKN300" s="342"/>
      <c r="NKO300" s="342"/>
      <c r="NKP300" s="342"/>
      <c r="NKQ300" s="342"/>
      <c r="NKR300" s="342"/>
      <c r="NKS300" s="342"/>
      <c r="NKT300" s="342"/>
      <c r="NKU300" s="342"/>
      <c r="NKV300" s="342"/>
      <c r="NKW300" s="342"/>
      <c r="NKX300" s="342"/>
      <c r="NKY300" s="342"/>
      <c r="NKZ300" s="342"/>
      <c r="NLA300" s="342"/>
      <c r="NLB300" s="342"/>
      <c r="NLC300" s="342"/>
      <c r="NLD300" s="342"/>
      <c r="NLE300" s="342"/>
      <c r="NLF300" s="342"/>
      <c r="NLG300" s="342"/>
      <c r="NLH300" s="342"/>
      <c r="NLI300" s="342"/>
      <c r="NLJ300" s="342"/>
      <c r="NLK300" s="342"/>
      <c r="NLL300" s="342"/>
      <c r="NLM300" s="342"/>
      <c r="NLN300" s="342"/>
      <c r="NLO300" s="342"/>
      <c r="NLP300" s="342"/>
      <c r="NLQ300" s="342"/>
      <c r="NLR300" s="342"/>
      <c r="NLS300" s="342"/>
      <c r="NLT300" s="342"/>
      <c r="NLU300" s="342"/>
      <c r="NLV300" s="342"/>
      <c r="NLW300" s="342"/>
      <c r="NLX300" s="342"/>
      <c r="NLY300" s="342"/>
      <c r="NLZ300" s="342"/>
      <c r="NMA300" s="342"/>
      <c r="NMB300" s="342"/>
      <c r="NMC300" s="342"/>
      <c r="NMD300" s="342"/>
      <c r="NME300" s="342"/>
      <c r="NMF300" s="342"/>
      <c r="NMG300" s="342"/>
      <c r="NMH300" s="342"/>
      <c r="NMI300" s="342"/>
      <c r="NMJ300" s="342"/>
      <c r="NMK300" s="342"/>
      <c r="NML300" s="342"/>
      <c r="NMM300" s="342"/>
      <c r="NMN300" s="342"/>
      <c r="NMO300" s="342"/>
      <c r="NMP300" s="342"/>
      <c r="NMQ300" s="342"/>
      <c r="NMR300" s="342"/>
      <c r="NMS300" s="342"/>
      <c r="NMT300" s="342"/>
      <c r="NMU300" s="342"/>
      <c r="NMV300" s="342"/>
      <c r="NMW300" s="342"/>
      <c r="NMX300" s="342"/>
      <c r="NMY300" s="342"/>
      <c r="NMZ300" s="342"/>
      <c r="NNA300" s="342"/>
      <c r="NNB300" s="342"/>
      <c r="NNC300" s="342"/>
      <c r="NND300" s="342"/>
      <c r="NNE300" s="342"/>
      <c r="NNF300" s="342"/>
      <c r="NNG300" s="342"/>
      <c r="NNH300" s="342"/>
      <c r="NNI300" s="342"/>
      <c r="NNJ300" s="342"/>
      <c r="NNK300" s="342"/>
      <c r="NNL300" s="342"/>
      <c r="NNM300" s="342"/>
      <c r="NNN300" s="342"/>
      <c r="NNO300" s="342"/>
      <c r="NNP300" s="342"/>
      <c r="NNQ300" s="342"/>
      <c r="NNR300" s="342"/>
      <c r="NNS300" s="342"/>
      <c r="NNT300" s="342"/>
      <c r="NNU300" s="342"/>
      <c r="NNV300" s="342"/>
      <c r="NNW300" s="342"/>
      <c r="NNX300" s="342"/>
      <c r="NNY300" s="342"/>
      <c r="NNZ300" s="342"/>
      <c r="NOA300" s="342"/>
      <c r="NOB300" s="342"/>
      <c r="NOC300" s="342"/>
      <c r="NOD300" s="342"/>
      <c r="NOE300" s="342"/>
      <c r="NOF300" s="342"/>
      <c r="NOG300" s="342"/>
      <c r="NOH300" s="342"/>
      <c r="NOI300" s="342"/>
      <c r="NOJ300" s="342"/>
      <c r="NOK300" s="342"/>
      <c r="NOL300" s="342"/>
      <c r="NOM300" s="342"/>
      <c r="NON300" s="342"/>
      <c r="NOO300" s="342"/>
      <c r="NOP300" s="342"/>
      <c r="NOQ300" s="342"/>
      <c r="NOR300" s="342"/>
      <c r="NOS300" s="342"/>
      <c r="NOT300" s="342"/>
      <c r="NOU300" s="342"/>
      <c r="NOV300" s="342"/>
      <c r="NOW300" s="342"/>
      <c r="NOX300" s="342"/>
      <c r="NOY300" s="342"/>
      <c r="NOZ300" s="342"/>
      <c r="NPA300" s="342"/>
      <c r="NPB300" s="342"/>
      <c r="NPC300" s="342"/>
      <c r="NPD300" s="342"/>
      <c r="NPE300" s="342"/>
      <c r="NPF300" s="342"/>
      <c r="NPG300" s="342"/>
      <c r="NPH300" s="342"/>
      <c r="NPI300" s="342"/>
      <c r="NPJ300" s="342"/>
      <c r="NPK300" s="342"/>
      <c r="NPL300" s="342"/>
      <c r="NPM300" s="342"/>
      <c r="NPN300" s="342"/>
      <c r="NPO300" s="342"/>
      <c r="NPP300" s="342"/>
      <c r="NPQ300" s="342"/>
      <c r="NPR300" s="342"/>
      <c r="NPS300" s="342"/>
      <c r="NPT300" s="342"/>
      <c r="NPU300" s="342"/>
      <c r="NPV300" s="342"/>
      <c r="NPW300" s="342"/>
      <c r="NPX300" s="342"/>
      <c r="NPY300" s="342"/>
      <c r="NPZ300" s="342"/>
      <c r="NQA300" s="342"/>
      <c r="NQB300" s="342"/>
      <c r="NQC300" s="342"/>
      <c r="NQD300" s="342"/>
      <c r="NQE300" s="342"/>
      <c r="NQF300" s="342"/>
      <c r="NQG300" s="342"/>
      <c r="NQH300" s="342"/>
      <c r="NQI300" s="342"/>
      <c r="NQJ300" s="342"/>
      <c r="NQK300" s="342"/>
      <c r="NQL300" s="342"/>
      <c r="NQM300" s="342"/>
      <c r="NQN300" s="342"/>
      <c r="NQO300" s="342"/>
      <c r="NQP300" s="342"/>
      <c r="NQQ300" s="342"/>
      <c r="NQR300" s="342"/>
      <c r="NQS300" s="342"/>
      <c r="NQT300" s="342"/>
      <c r="NQU300" s="342"/>
      <c r="NQV300" s="342"/>
      <c r="NQW300" s="342"/>
      <c r="NQX300" s="342"/>
      <c r="NQY300" s="342"/>
      <c r="NQZ300" s="342"/>
      <c r="NRA300" s="342"/>
      <c r="NRB300" s="342"/>
      <c r="NRC300" s="342"/>
      <c r="NRD300" s="342"/>
      <c r="NRE300" s="342"/>
      <c r="NRF300" s="342"/>
      <c r="NRG300" s="342"/>
      <c r="NRH300" s="342"/>
      <c r="NRI300" s="342"/>
      <c r="NRJ300" s="342"/>
      <c r="NRK300" s="342"/>
      <c r="NRL300" s="342"/>
      <c r="NRM300" s="342"/>
      <c r="NRN300" s="342"/>
      <c r="NRO300" s="342"/>
      <c r="NRP300" s="342"/>
      <c r="NRQ300" s="342"/>
      <c r="NRR300" s="342"/>
      <c r="NRS300" s="342"/>
      <c r="NRT300" s="342"/>
      <c r="NRU300" s="342"/>
      <c r="NRV300" s="342"/>
      <c r="NRW300" s="342"/>
      <c r="NRX300" s="342"/>
      <c r="NRY300" s="342"/>
      <c r="NRZ300" s="342"/>
      <c r="NSA300" s="342"/>
      <c r="NSB300" s="342"/>
      <c r="NSC300" s="342"/>
      <c r="NSD300" s="342"/>
      <c r="NSE300" s="342"/>
      <c r="NSF300" s="342"/>
      <c r="NSG300" s="342"/>
      <c r="NSH300" s="342"/>
      <c r="NSI300" s="342"/>
      <c r="NSJ300" s="342"/>
      <c r="NSK300" s="342"/>
      <c r="NSL300" s="342"/>
      <c r="NSM300" s="342"/>
      <c r="NSN300" s="342"/>
      <c r="NSO300" s="342"/>
      <c r="NSP300" s="342"/>
      <c r="NSQ300" s="342"/>
      <c r="NSR300" s="342"/>
      <c r="NSS300" s="342"/>
      <c r="NST300" s="342"/>
      <c r="NSU300" s="342"/>
      <c r="NSV300" s="342"/>
      <c r="NSW300" s="342"/>
      <c r="NSX300" s="342"/>
      <c r="NSY300" s="342"/>
      <c r="NSZ300" s="342"/>
      <c r="NTA300" s="342"/>
      <c r="NTB300" s="342"/>
      <c r="NTC300" s="342"/>
      <c r="NTD300" s="342"/>
      <c r="NTE300" s="342"/>
      <c r="NTF300" s="342"/>
      <c r="NTG300" s="342"/>
      <c r="NTH300" s="342"/>
      <c r="NTI300" s="342"/>
      <c r="NTJ300" s="342"/>
      <c r="NTK300" s="342"/>
      <c r="NTL300" s="342"/>
      <c r="NTM300" s="342"/>
      <c r="NTN300" s="342"/>
      <c r="NTO300" s="342"/>
      <c r="NTP300" s="342"/>
      <c r="NTQ300" s="342"/>
      <c r="NTR300" s="342"/>
      <c r="NTS300" s="342"/>
      <c r="NTT300" s="342"/>
      <c r="NTU300" s="342"/>
      <c r="NTV300" s="342"/>
      <c r="NTW300" s="342"/>
      <c r="NTX300" s="342"/>
      <c r="NTY300" s="342"/>
      <c r="NTZ300" s="342"/>
      <c r="NUA300" s="342"/>
      <c r="NUB300" s="342"/>
      <c r="NUC300" s="342"/>
      <c r="NUD300" s="342"/>
      <c r="NUE300" s="342"/>
      <c r="NUF300" s="342"/>
      <c r="NUG300" s="342"/>
      <c r="NUH300" s="342"/>
      <c r="NUI300" s="342"/>
      <c r="NUJ300" s="342"/>
      <c r="NUK300" s="342"/>
      <c r="NUL300" s="342"/>
      <c r="NUM300" s="342"/>
      <c r="NUN300" s="342"/>
      <c r="NUO300" s="342"/>
      <c r="NUP300" s="342"/>
      <c r="NUQ300" s="342"/>
      <c r="NUR300" s="342"/>
      <c r="NUS300" s="342"/>
      <c r="NUT300" s="342"/>
      <c r="NUU300" s="342"/>
      <c r="NUV300" s="342"/>
      <c r="NUW300" s="342"/>
      <c r="NUX300" s="342"/>
      <c r="NUY300" s="342"/>
      <c r="NUZ300" s="342"/>
      <c r="NVA300" s="342"/>
      <c r="NVB300" s="342"/>
      <c r="NVC300" s="342"/>
      <c r="NVD300" s="342"/>
      <c r="NVE300" s="342"/>
      <c r="NVF300" s="342"/>
      <c r="NVG300" s="342"/>
      <c r="NVH300" s="342"/>
      <c r="NVI300" s="342"/>
      <c r="NVJ300" s="342"/>
      <c r="NVK300" s="342"/>
      <c r="NVL300" s="342"/>
      <c r="NVM300" s="342"/>
      <c r="NVN300" s="342"/>
      <c r="NVO300" s="342"/>
      <c r="NVP300" s="342"/>
      <c r="NVQ300" s="342"/>
      <c r="NVR300" s="342"/>
      <c r="NVS300" s="342"/>
      <c r="NVT300" s="342"/>
      <c r="NVU300" s="342"/>
      <c r="NVV300" s="342"/>
      <c r="NVW300" s="342"/>
      <c r="NVX300" s="342"/>
      <c r="NVY300" s="342"/>
      <c r="NVZ300" s="342"/>
      <c r="NWA300" s="342"/>
      <c r="NWB300" s="342"/>
      <c r="NWC300" s="342"/>
      <c r="NWD300" s="342"/>
      <c r="NWE300" s="342"/>
      <c r="NWF300" s="342"/>
      <c r="NWG300" s="342"/>
      <c r="NWH300" s="342"/>
      <c r="NWI300" s="342"/>
      <c r="NWJ300" s="342"/>
      <c r="NWK300" s="342"/>
      <c r="NWL300" s="342"/>
      <c r="NWM300" s="342"/>
      <c r="NWN300" s="342"/>
      <c r="NWO300" s="342"/>
      <c r="NWP300" s="342"/>
      <c r="NWQ300" s="342"/>
      <c r="NWR300" s="342"/>
      <c r="NWS300" s="342"/>
      <c r="NWT300" s="342"/>
      <c r="NWU300" s="342"/>
      <c r="NWV300" s="342"/>
      <c r="NWW300" s="342"/>
      <c r="NWX300" s="342"/>
      <c r="NWY300" s="342"/>
      <c r="NWZ300" s="342"/>
      <c r="NXA300" s="342"/>
      <c r="NXB300" s="342"/>
      <c r="NXC300" s="342"/>
      <c r="NXD300" s="342"/>
      <c r="NXE300" s="342"/>
      <c r="NXF300" s="342"/>
      <c r="NXG300" s="342"/>
      <c r="NXH300" s="342"/>
      <c r="NXI300" s="342"/>
      <c r="NXJ300" s="342"/>
      <c r="NXK300" s="342"/>
      <c r="NXL300" s="342"/>
      <c r="NXM300" s="342"/>
      <c r="NXN300" s="342"/>
      <c r="NXO300" s="342"/>
      <c r="NXP300" s="342"/>
      <c r="NXQ300" s="342"/>
      <c r="NXR300" s="342"/>
      <c r="NXS300" s="342"/>
      <c r="NXT300" s="342"/>
      <c r="NXU300" s="342"/>
      <c r="NXV300" s="342"/>
      <c r="NXW300" s="342"/>
      <c r="NXX300" s="342"/>
      <c r="NXY300" s="342"/>
      <c r="NXZ300" s="342"/>
      <c r="NYA300" s="342"/>
      <c r="NYB300" s="342"/>
      <c r="NYC300" s="342"/>
      <c r="NYD300" s="342"/>
      <c r="NYE300" s="342"/>
      <c r="NYF300" s="342"/>
      <c r="NYG300" s="342"/>
      <c r="NYH300" s="342"/>
      <c r="NYI300" s="342"/>
      <c r="NYJ300" s="342"/>
      <c r="NYK300" s="342"/>
      <c r="NYL300" s="342"/>
      <c r="NYM300" s="342"/>
      <c r="NYN300" s="342"/>
      <c r="NYO300" s="342"/>
      <c r="NYP300" s="342"/>
      <c r="NYQ300" s="342"/>
      <c r="NYR300" s="342"/>
      <c r="NYS300" s="342"/>
      <c r="NYT300" s="342"/>
      <c r="NYU300" s="342"/>
      <c r="NYV300" s="342"/>
      <c r="NYW300" s="342"/>
      <c r="NYX300" s="342"/>
      <c r="NYY300" s="342"/>
      <c r="NYZ300" s="342"/>
      <c r="NZA300" s="342"/>
      <c r="NZB300" s="342"/>
      <c r="NZC300" s="342"/>
      <c r="NZD300" s="342"/>
      <c r="NZE300" s="342"/>
      <c r="NZF300" s="342"/>
      <c r="NZG300" s="342"/>
      <c r="NZH300" s="342"/>
      <c r="NZI300" s="342"/>
      <c r="NZJ300" s="342"/>
      <c r="NZK300" s="342"/>
      <c r="NZL300" s="342"/>
      <c r="NZM300" s="342"/>
      <c r="NZN300" s="342"/>
      <c r="NZO300" s="342"/>
      <c r="NZP300" s="342"/>
      <c r="NZQ300" s="342"/>
      <c r="NZR300" s="342"/>
      <c r="NZS300" s="342"/>
      <c r="NZT300" s="342"/>
      <c r="NZU300" s="342"/>
      <c r="NZV300" s="342"/>
      <c r="NZW300" s="342"/>
      <c r="NZX300" s="342"/>
      <c r="NZY300" s="342"/>
      <c r="NZZ300" s="342"/>
      <c r="OAA300" s="342"/>
      <c r="OAB300" s="342"/>
      <c r="OAC300" s="342"/>
      <c r="OAD300" s="342"/>
      <c r="OAE300" s="342"/>
      <c r="OAF300" s="342"/>
      <c r="OAG300" s="342"/>
      <c r="OAH300" s="342"/>
      <c r="OAI300" s="342"/>
      <c r="OAJ300" s="342"/>
      <c r="OAK300" s="342"/>
      <c r="OAL300" s="342"/>
      <c r="OAM300" s="342"/>
      <c r="OAN300" s="342"/>
      <c r="OAO300" s="342"/>
      <c r="OAP300" s="342"/>
      <c r="OAQ300" s="342"/>
      <c r="OAR300" s="342"/>
      <c r="OAS300" s="342"/>
      <c r="OAT300" s="342"/>
      <c r="OAU300" s="342"/>
      <c r="OAV300" s="342"/>
      <c r="OAW300" s="342"/>
      <c r="OAX300" s="342"/>
      <c r="OAY300" s="342"/>
      <c r="OAZ300" s="342"/>
      <c r="OBA300" s="342"/>
      <c r="OBB300" s="342"/>
      <c r="OBC300" s="342"/>
      <c r="OBD300" s="342"/>
      <c r="OBE300" s="342"/>
      <c r="OBF300" s="342"/>
      <c r="OBG300" s="342"/>
      <c r="OBH300" s="342"/>
      <c r="OBI300" s="342"/>
      <c r="OBJ300" s="342"/>
      <c r="OBK300" s="342"/>
      <c r="OBL300" s="342"/>
      <c r="OBM300" s="342"/>
      <c r="OBN300" s="342"/>
      <c r="OBO300" s="342"/>
      <c r="OBP300" s="342"/>
      <c r="OBQ300" s="342"/>
      <c r="OBR300" s="342"/>
      <c r="OBS300" s="342"/>
      <c r="OBT300" s="342"/>
      <c r="OBU300" s="342"/>
      <c r="OBV300" s="342"/>
      <c r="OBW300" s="342"/>
      <c r="OBX300" s="342"/>
      <c r="OBY300" s="342"/>
      <c r="OBZ300" s="342"/>
      <c r="OCA300" s="342"/>
      <c r="OCB300" s="342"/>
      <c r="OCC300" s="342"/>
      <c r="OCD300" s="342"/>
      <c r="OCE300" s="342"/>
      <c r="OCF300" s="342"/>
      <c r="OCG300" s="342"/>
      <c r="OCH300" s="342"/>
      <c r="OCI300" s="342"/>
      <c r="OCJ300" s="342"/>
      <c r="OCK300" s="342"/>
      <c r="OCL300" s="342"/>
      <c r="OCM300" s="342"/>
      <c r="OCN300" s="342"/>
      <c r="OCO300" s="342"/>
      <c r="OCP300" s="342"/>
      <c r="OCQ300" s="342"/>
      <c r="OCR300" s="342"/>
      <c r="OCS300" s="342"/>
      <c r="OCT300" s="342"/>
      <c r="OCU300" s="342"/>
      <c r="OCV300" s="342"/>
      <c r="OCW300" s="342"/>
      <c r="OCX300" s="342"/>
      <c r="OCY300" s="342"/>
      <c r="OCZ300" s="342"/>
      <c r="ODA300" s="342"/>
      <c r="ODB300" s="342"/>
      <c r="ODC300" s="342"/>
      <c r="ODD300" s="342"/>
      <c r="ODE300" s="342"/>
      <c r="ODF300" s="342"/>
      <c r="ODG300" s="342"/>
      <c r="ODH300" s="342"/>
      <c r="ODI300" s="342"/>
      <c r="ODJ300" s="342"/>
      <c r="ODK300" s="342"/>
      <c r="ODL300" s="342"/>
      <c r="ODM300" s="342"/>
      <c r="ODN300" s="342"/>
      <c r="ODO300" s="342"/>
      <c r="ODP300" s="342"/>
      <c r="ODQ300" s="342"/>
      <c r="ODR300" s="342"/>
      <c r="ODS300" s="342"/>
      <c r="ODT300" s="342"/>
      <c r="ODU300" s="342"/>
      <c r="ODV300" s="342"/>
      <c r="ODW300" s="342"/>
      <c r="ODX300" s="342"/>
      <c r="ODY300" s="342"/>
      <c r="ODZ300" s="342"/>
      <c r="OEA300" s="342"/>
      <c r="OEB300" s="342"/>
      <c r="OEC300" s="342"/>
      <c r="OED300" s="342"/>
      <c r="OEE300" s="342"/>
      <c r="OEF300" s="342"/>
      <c r="OEG300" s="342"/>
      <c r="OEH300" s="342"/>
      <c r="OEI300" s="342"/>
      <c r="OEJ300" s="342"/>
      <c r="OEK300" s="342"/>
      <c r="OEL300" s="342"/>
      <c r="OEM300" s="342"/>
      <c r="OEN300" s="342"/>
      <c r="OEO300" s="342"/>
      <c r="OEP300" s="342"/>
      <c r="OEQ300" s="342"/>
      <c r="OER300" s="342"/>
      <c r="OES300" s="342"/>
      <c r="OET300" s="342"/>
      <c r="OEU300" s="342"/>
      <c r="OEV300" s="342"/>
      <c r="OEW300" s="342"/>
      <c r="OEX300" s="342"/>
      <c r="OEY300" s="342"/>
      <c r="OEZ300" s="342"/>
      <c r="OFA300" s="342"/>
      <c r="OFB300" s="342"/>
      <c r="OFC300" s="342"/>
      <c r="OFD300" s="342"/>
      <c r="OFE300" s="342"/>
      <c r="OFF300" s="342"/>
      <c r="OFG300" s="342"/>
      <c r="OFH300" s="342"/>
      <c r="OFI300" s="342"/>
      <c r="OFJ300" s="342"/>
      <c r="OFK300" s="342"/>
      <c r="OFL300" s="342"/>
      <c r="OFM300" s="342"/>
      <c r="OFN300" s="342"/>
      <c r="OFO300" s="342"/>
      <c r="OFP300" s="342"/>
      <c r="OFQ300" s="342"/>
      <c r="OFR300" s="342"/>
      <c r="OFS300" s="342"/>
      <c r="OFT300" s="342"/>
      <c r="OFU300" s="342"/>
      <c r="OFV300" s="342"/>
      <c r="OFW300" s="342"/>
      <c r="OFX300" s="342"/>
      <c r="OFY300" s="342"/>
      <c r="OFZ300" s="342"/>
      <c r="OGA300" s="342"/>
      <c r="OGB300" s="342"/>
      <c r="OGC300" s="342"/>
      <c r="OGD300" s="342"/>
      <c r="OGE300" s="342"/>
      <c r="OGF300" s="342"/>
      <c r="OGG300" s="342"/>
      <c r="OGH300" s="342"/>
      <c r="OGI300" s="342"/>
      <c r="OGJ300" s="342"/>
      <c r="OGK300" s="342"/>
      <c r="OGL300" s="342"/>
      <c r="OGM300" s="342"/>
      <c r="OGN300" s="342"/>
      <c r="OGO300" s="342"/>
      <c r="OGP300" s="342"/>
      <c r="OGQ300" s="342"/>
      <c r="OGR300" s="342"/>
      <c r="OGS300" s="342"/>
      <c r="OGT300" s="342"/>
      <c r="OGU300" s="342"/>
      <c r="OGV300" s="342"/>
      <c r="OGW300" s="342"/>
      <c r="OGX300" s="342"/>
      <c r="OGY300" s="342"/>
      <c r="OGZ300" s="342"/>
      <c r="OHA300" s="342"/>
      <c r="OHB300" s="342"/>
      <c r="OHC300" s="342"/>
      <c r="OHD300" s="342"/>
      <c r="OHE300" s="342"/>
      <c r="OHF300" s="342"/>
      <c r="OHG300" s="342"/>
      <c r="OHH300" s="342"/>
      <c r="OHI300" s="342"/>
      <c r="OHJ300" s="342"/>
      <c r="OHK300" s="342"/>
      <c r="OHL300" s="342"/>
      <c r="OHM300" s="342"/>
      <c r="OHN300" s="342"/>
      <c r="OHO300" s="342"/>
      <c r="OHP300" s="342"/>
      <c r="OHQ300" s="342"/>
      <c r="OHR300" s="342"/>
      <c r="OHS300" s="342"/>
      <c r="OHT300" s="342"/>
      <c r="OHU300" s="342"/>
      <c r="OHV300" s="342"/>
      <c r="OHW300" s="342"/>
      <c r="OHX300" s="342"/>
      <c r="OHY300" s="342"/>
      <c r="OHZ300" s="342"/>
      <c r="OIA300" s="342"/>
      <c r="OIB300" s="342"/>
      <c r="OIC300" s="342"/>
      <c r="OID300" s="342"/>
      <c r="OIE300" s="342"/>
      <c r="OIF300" s="342"/>
      <c r="OIG300" s="342"/>
      <c r="OIH300" s="342"/>
      <c r="OII300" s="342"/>
      <c r="OIJ300" s="342"/>
      <c r="OIK300" s="342"/>
      <c r="OIL300" s="342"/>
      <c r="OIM300" s="342"/>
      <c r="OIN300" s="342"/>
      <c r="OIO300" s="342"/>
      <c r="OIP300" s="342"/>
      <c r="OIQ300" s="342"/>
      <c r="OIR300" s="342"/>
      <c r="OIS300" s="342"/>
      <c r="OIT300" s="342"/>
      <c r="OIU300" s="342"/>
      <c r="OIV300" s="342"/>
      <c r="OIW300" s="342"/>
      <c r="OIX300" s="342"/>
      <c r="OIY300" s="342"/>
      <c r="OIZ300" s="342"/>
      <c r="OJA300" s="342"/>
      <c r="OJB300" s="342"/>
      <c r="OJC300" s="342"/>
      <c r="OJD300" s="342"/>
      <c r="OJE300" s="342"/>
      <c r="OJF300" s="342"/>
      <c r="OJG300" s="342"/>
      <c r="OJH300" s="342"/>
      <c r="OJI300" s="342"/>
      <c r="OJJ300" s="342"/>
      <c r="OJK300" s="342"/>
      <c r="OJL300" s="342"/>
      <c r="OJM300" s="342"/>
      <c r="OJN300" s="342"/>
      <c r="OJO300" s="342"/>
      <c r="OJP300" s="342"/>
      <c r="OJQ300" s="342"/>
      <c r="OJR300" s="342"/>
      <c r="OJS300" s="342"/>
      <c r="OJT300" s="342"/>
      <c r="OJU300" s="342"/>
      <c r="OJV300" s="342"/>
      <c r="OJW300" s="342"/>
      <c r="OJX300" s="342"/>
      <c r="OJY300" s="342"/>
      <c r="OJZ300" s="342"/>
      <c r="OKA300" s="342"/>
      <c r="OKB300" s="342"/>
      <c r="OKC300" s="342"/>
      <c r="OKD300" s="342"/>
      <c r="OKE300" s="342"/>
      <c r="OKF300" s="342"/>
      <c r="OKG300" s="342"/>
      <c r="OKH300" s="342"/>
      <c r="OKI300" s="342"/>
      <c r="OKJ300" s="342"/>
      <c r="OKK300" s="342"/>
      <c r="OKL300" s="342"/>
      <c r="OKM300" s="342"/>
      <c r="OKN300" s="342"/>
      <c r="OKO300" s="342"/>
      <c r="OKP300" s="342"/>
      <c r="OKQ300" s="342"/>
      <c r="OKR300" s="342"/>
      <c r="OKS300" s="342"/>
      <c r="OKT300" s="342"/>
      <c r="OKU300" s="342"/>
      <c r="OKV300" s="342"/>
      <c r="OKW300" s="342"/>
      <c r="OKX300" s="342"/>
      <c r="OKY300" s="342"/>
      <c r="OKZ300" s="342"/>
      <c r="OLA300" s="342"/>
      <c r="OLB300" s="342"/>
      <c r="OLC300" s="342"/>
      <c r="OLD300" s="342"/>
      <c r="OLE300" s="342"/>
      <c r="OLF300" s="342"/>
      <c r="OLG300" s="342"/>
      <c r="OLH300" s="342"/>
      <c r="OLI300" s="342"/>
      <c r="OLJ300" s="342"/>
      <c r="OLK300" s="342"/>
      <c r="OLL300" s="342"/>
      <c r="OLM300" s="342"/>
      <c r="OLN300" s="342"/>
      <c r="OLO300" s="342"/>
      <c r="OLP300" s="342"/>
      <c r="OLQ300" s="342"/>
      <c r="OLR300" s="342"/>
      <c r="OLS300" s="342"/>
      <c r="OLT300" s="342"/>
      <c r="OLU300" s="342"/>
      <c r="OLV300" s="342"/>
      <c r="OLW300" s="342"/>
      <c r="OLX300" s="342"/>
      <c r="OLY300" s="342"/>
      <c r="OLZ300" s="342"/>
      <c r="OMA300" s="342"/>
      <c r="OMB300" s="342"/>
      <c r="OMC300" s="342"/>
      <c r="OMD300" s="342"/>
      <c r="OME300" s="342"/>
      <c r="OMF300" s="342"/>
      <c r="OMG300" s="342"/>
      <c r="OMH300" s="342"/>
      <c r="OMI300" s="342"/>
      <c r="OMJ300" s="342"/>
      <c r="OMK300" s="342"/>
      <c r="OML300" s="342"/>
      <c r="OMM300" s="342"/>
      <c r="OMN300" s="342"/>
      <c r="OMO300" s="342"/>
      <c r="OMP300" s="342"/>
      <c r="OMQ300" s="342"/>
      <c r="OMR300" s="342"/>
      <c r="OMS300" s="342"/>
      <c r="OMT300" s="342"/>
      <c r="OMU300" s="342"/>
      <c r="OMV300" s="342"/>
      <c r="OMW300" s="342"/>
      <c r="OMX300" s="342"/>
      <c r="OMY300" s="342"/>
      <c r="OMZ300" s="342"/>
      <c r="ONA300" s="342"/>
      <c r="ONB300" s="342"/>
      <c r="ONC300" s="342"/>
      <c r="OND300" s="342"/>
      <c r="ONE300" s="342"/>
      <c r="ONF300" s="342"/>
      <c r="ONG300" s="342"/>
      <c r="ONH300" s="342"/>
      <c r="ONI300" s="342"/>
      <c r="ONJ300" s="342"/>
      <c r="ONK300" s="342"/>
      <c r="ONL300" s="342"/>
      <c r="ONM300" s="342"/>
      <c r="ONN300" s="342"/>
      <c r="ONO300" s="342"/>
      <c r="ONP300" s="342"/>
      <c r="ONQ300" s="342"/>
      <c r="ONR300" s="342"/>
      <c r="ONS300" s="342"/>
      <c r="ONT300" s="342"/>
      <c r="ONU300" s="342"/>
      <c r="ONV300" s="342"/>
      <c r="ONW300" s="342"/>
      <c r="ONX300" s="342"/>
      <c r="ONY300" s="342"/>
      <c r="ONZ300" s="342"/>
      <c r="OOA300" s="342"/>
      <c r="OOB300" s="342"/>
      <c r="OOC300" s="342"/>
      <c r="OOD300" s="342"/>
      <c r="OOE300" s="342"/>
      <c r="OOF300" s="342"/>
      <c r="OOG300" s="342"/>
      <c r="OOH300" s="342"/>
      <c r="OOI300" s="342"/>
      <c r="OOJ300" s="342"/>
      <c r="OOK300" s="342"/>
      <c r="OOL300" s="342"/>
      <c r="OOM300" s="342"/>
      <c r="OON300" s="342"/>
      <c r="OOO300" s="342"/>
      <c r="OOP300" s="342"/>
      <c r="OOQ300" s="342"/>
      <c r="OOR300" s="342"/>
      <c r="OOS300" s="342"/>
      <c r="OOT300" s="342"/>
      <c r="OOU300" s="342"/>
      <c r="OOV300" s="342"/>
      <c r="OOW300" s="342"/>
      <c r="OOX300" s="342"/>
      <c r="OOY300" s="342"/>
      <c r="OOZ300" s="342"/>
      <c r="OPA300" s="342"/>
      <c r="OPB300" s="342"/>
      <c r="OPC300" s="342"/>
      <c r="OPD300" s="342"/>
      <c r="OPE300" s="342"/>
      <c r="OPF300" s="342"/>
      <c r="OPG300" s="342"/>
      <c r="OPH300" s="342"/>
      <c r="OPI300" s="342"/>
      <c r="OPJ300" s="342"/>
      <c r="OPK300" s="342"/>
      <c r="OPL300" s="342"/>
      <c r="OPM300" s="342"/>
      <c r="OPN300" s="342"/>
      <c r="OPO300" s="342"/>
      <c r="OPP300" s="342"/>
      <c r="OPQ300" s="342"/>
      <c r="OPR300" s="342"/>
      <c r="OPS300" s="342"/>
      <c r="OPT300" s="342"/>
      <c r="OPU300" s="342"/>
      <c r="OPV300" s="342"/>
      <c r="OPW300" s="342"/>
      <c r="OPX300" s="342"/>
      <c r="OPY300" s="342"/>
      <c r="OPZ300" s="342"/>
      <c r="OQA300" s="342"/>
      <c r="OQB300" s="342"/>
      <c r="OQC300" s="342"/>
      <c r="OQD300" s="342"/>
      <c r="OQE300" s="342"/>
      <c r="OQF300" s="342"/>
      <c r="OQG300" s="342"/>
      <c r="OQH300" s="342"/>
      <c r="OQI300" s="342"/>
      <c r="OQJ300" s="342"/>
      <c r="OQK300" s="342"/>
      <c r="OQL300" s="342"/>
      <c r="OQM300" s="342"/>
      <c r="OQN300" s="342"/>
      <c r="OQO300" s="342"/>
      <c r="OQP300" s="342"/>
      <c r="OQQ300" s="342"/>
      <c r="OQR300" s="342"/>
      <c r="OQS300" s="342"/>
      <c r="OQT300" s="342"/>
      <c r="OQU300" s="342"/>
      <c r="OQV300" s="342"/>
      <c r="OQW300" s="342"/>
      <c r="OQX300" s="342"/>
      <c r="OQY300" s="342"/>
      <c r="OQZ300" s="342"/>
      <c r="ORA300" s="342"/>
      <c r="ORB300" s="342"/>
      <c r="ORC300" s="342"/>
      <c r="ORD300" s="342"/>
      <c r="ORE300" s="342"/>
      <c r="ORF300" s="342"/>
      <c r="ORG300" s="342"/>
      <c r="ORH300" s="342"/>
      <c r="ORI300" s="342"/>
      <c r="ORJ300" s="342"/>
      <c r="ORK300" s="342"/>
      <c r="ORL300" s="342"/>
      <c r="ORM300" s="342"/>
      <c r="ORN300" s="342"/>
      <c r="ORO300" s="342"/>
      <c r="ORP300" s="342"/>
      <c r="ORQ300" s="342"/>
      <c r="ORR300" s="342"/>
      <c r="ORS300" s="342"/>
      <c r="ORT300" s="342"/>
      <c r="ORU300" s="342"/>
      <c r="ORV300" s="342"/>
      <c r="ORW300" s="342"/>
      <c r="ORX300" s="342"/>
      <c r="ORY300" s="342"/>
      <c r="ORZ300" s="342"/>
      <c r="OSA300" s="342"/>
      <c r="OSB300" s="342"/>
      <c r="OSC300" s="342"/>
      <c r="OSD300" s="342"/>
      <c r="OSE300" s="342"/>
      <c r="OSF300" s="342"/>
      <c r="OSG300" s="342"/>
      <c r="OSH300" s="342"/>
      <c r="OSI300" s="342"/>
      <c r="OSJ300" s="342"/>
      <c r="OSK300" s="342"/>
      <c r="OSL300" s="342"/>
      <c r="OSM300" s="342"/>
      <c r="OSN300" s="342"/>
      <c r="OSO300" s="342"/>
      <c r="OSP300" s="342"/>
      <c r="OSQ300" s="342"/>
      <c r="OSR300" s="342"/>
      <c r="OSS300" s="342"/>
      <c r="OST300" s="342"/>
      <c r="OSU300" s="342"/>
      <c r="OSV300" s="342"/>
      <c r="OSW300" s="342"/>
      <c r="OSX300" s="342"/>
      <c r="OSY300" s="342"/>
      <c r="OSZ300" s="342"/>
      <c r="OTA300" s="342"/>
      <c r="OTB300" s="342"/>
      <c r="OTC300" s="342"/>
      <c r="OTD300" s="342"/>
      <c r="OTE300" s="342"/>
      <c r="OTF300" s="342"/>
      <c r="OTG300" s="342"/>
      <c r="OTH300" s="342"/>
      <c r="OTI300" s="342"/>
      <c r="OTJ300" s="342"/>
      <c r="OTK300" s="342"/>
      <c r="OTL300" s="342"/>
      <c r="OTM300" s="342"/>
      <c r="OTN300" s="342"/>
      <c r="OTO300" s="342"/>
      <c r="OTP300" s="342"/>
      <c r="OTQ300" s="342"/>
      <c r="OTR300" s="342"/>
      <c r="OTS300" s="342"/>
      <c r="OTT300" s="342"/>
      <c r="OTU300" s="342"/>
      <c r="OTV300" s="342"/>
      <c r="OTW300" s="342"/>
      <c r="OTX300" s="342"/>
      <c r="OTY300" s="342"/>
      <c r="OTZ300" s="342"/>
      <c r="OUA300" s="342"/>
      <c r="OUB300" s="342"/>
      <c r="OUC300" s="342"/>
      <c r="OUD300" s="342"/>
      <c r="OUE300" s="342"/>
      <c r="OUF300" s="342"/>
      <c r="OUG300" s="342"/>
      <c r="OUH300" s="342"/>
      <c r="OUI300" s="342"/>
      <c r="OUJ300" s="342"/>
      <c r="OUK300" s="342"/>
      <c r="OUL300" s="342"/>
      <c r="OUM300" s="342"/>
      <c r="OUN300" s="342"/>
      <c r="OUO300" s="342"/>
      <c r="OUP300" s="342"/>
      <c r="OUQ300" s="342"/>
      <c r="OUR300" s="342"/>
      <c r="OUS300" s="342"/>
      <c r="OUT300" s="342"/>
      <c r="OUU300" s="342"/>
      <c r="OUV300" s="342"/>
      <c r="OUW300" s="342"/>
      <c r="OUX300" s="342"/>
      <c r="OUY300" s="342"/>
      <c r="OUZ300" s="342"/>
      <c r="OVA300" s="342"/>
      <c r="OVB300" s="342"/>
      <c r="OVC300" s="342"/>
      <c r="OVD300" s="342"/>
      <c r="OVE300" s="342"/>
      <c r="OVF300" s="342"/>
      <c r="OVG300" s="342"/>
      <c r="OVH300" s="342"/>
      <c r="OVI300" s="342"/>
      <c r="OVJ300" s="342"/>
      <c r="OVK300" s="342"/>
      <c r="OVL300" s="342"/>
      <c r="OVM300" s="342"/>
      <c r="OVN300" s="342"/>
      <c r="OVO300" s="342"/>
      <c r="OVP300" s="342"/>
      <c r="OVQ300" s="342"/>
      <c r="OVR300" s="342"/>
      <c r="OVS300" s="342"/>
      <c r="OVT300" s="342"/>
      <c r="OVU300" s="342"/>
      <c r="OVV300" s="342"/>
      <c r="OVW300" s="342"/>
      <c r="OVX300" s="342"/>
      <c r="OVY300" s="342"/>
      <c r="OVZ300" s="342"/>
      <c r="OWA300" s="342"/>
      <c r="OWB300" s="342"/>
      <c r="OWC300" s="342"/>
      <c r="OWD300" s="342"/>
      <c r="OWE300" s="342"/>
      <c r="OWF300" s="342"/>
      <c r="OWG300" s="342"/>
      <c r="OWH300" s="342"/>
      <c r="OWI300" s="342"/>
      <c r="OWJ300" s="342"/>
      <c r="OWK300" s="342"/>
      <c r="OWL300" s="342"/>
      <c r="OWM300" s="342"/>
      <c r="OWN300" s="342"/>
      <c r="OWO300" s="342"/>
      <c r="OWP300" s="342"/>
      <c r="OWQ300" s="342"/>
      <c r="OWR300" s="342"/>
      <c r="OWS300" s="342"/>
      <c r="OWT300" s="342"/>
      <c r="OWU300" s="342"/>
      <c r="OWV300" s="342"/>
      <c r="OWW300" s="342"/>
      <c r="OWX300" s="342"/>
      <c r="OWY300" s="342"/>
      <c r="OWZ300" s="342"/>
      <c r="OXA300" s="342"/>
      <c r="OXB300" s="342"/>
      <c r="OXC300" s="342"/>
      <c r="OXD300" s="342"/>
      <c r="OXE300" s="342"/>
      <c r="OXF300" s="342"/>
      <c r="OXG300" s="342"/>
      <c r="OXH300" s="342"/>
      <c r="OXI300" s="342"/>
      <c r="OXJ300" s="342"/>
      <c r="OXK300" s="342"/>
      <c r="OXL300" s="342"/>
      <c r="OXM300" s="342"/>
      <c r="OXN300" s="342"/>
      <c r="OXO300" s="342"/>
      <c r="OXP300" s="342"/>
      <c r="OXQ300" s="342"/>
      <c r="OXR300" s="342"/>
      <c r="OXS300" s="342"/>
      <c r="OXT300" s="342"/>
      <c r="OXU300" s="342"/>
      <c r="OXV300" s="342"/>
      <c r="OXW300" s="342"/>
      <c r="OXX300" s="342"/>
      <c r="OXY300" s="342"/>
      <c r="OXZ300" s="342"/>
      <c r="OYA300" s="342"/>
      <c r="OYB300" s="342"/>
      <c r="OYC300" s="342"/>
      <c r="OYD300" s="342"/>
      <c r="OYE300" s="342"/>
      <c r="OYF300" s="342"/>
      <c r="OYG300" s="342"/>
      <c r="OYH300" s="342"/>
      <c r="OYI300" s="342"/>
      <c r="OYJ300" s="342"/>
      <c r="OYK300" s="342"/>
      <c r="OYL300" s="342"/>
      <c r="OYM300" s="342"/>
      <c r="OYN300" s="342"/>
      <c r="OYO300" s="342"/>
      <c r="OYP300" s="342"/>
      <c r="OYQ300" s="342"/>
      <c r="OYR300" s="342"/>
      <c r="OYS300" s="342"/>
      <c r="OYT300" s="342"/>
      <c r="OYU300" s="342"/>
      <c r="OYV300" s="342"/>
      <c r="OYW300" s="342"/>
      <c r="OYX300" s="342"/>
      <c r="OYY300" s="342"/>
      <c r="OYZ300" s="342"/>
      <c r="OZA300" s="342"/>
      <c r="OZB300" s="342"/>
      <c r="OZC300" s="342"/>
      <c r="OZD300" s="342"/>
      <c r="OZE300" s="342"/>
      <c r="OZF300" s="342"/>
      <c r="OZG300" s="342"/>
      <c r="OZH300" s="342"/>
      <c r="OZI300" s="342"/>
      <c r="OZJ300" s="342"/>
      <c r="OZK300" s="342"/>
      <c r="OZL300" s="342"/>
      <c r="OZM300" s="342"/>
      <c r="OZN300" s="342"/>
      <c r="OZO300" s="342"/>
      <c r="OZP300" s="342"/>
      <c r="OZQ300" s="342"/>
      <c r="OZR300" s="342"/>
      <c r="OZS300" s="342"/>
      <c r="OZT300" s="342"/>
      <c r="OZU300" s="342"/>
      <c r="OZV300" s="342"/>
      <c r="OZW300" s="342"/>
      <c r="OZX300" s="342"/>
      <c r="OZY300" s="342"/>
      <c r="OZZ300" s="342"/>
      <c r="PAA300" s="342"/>
      <c r="PAB300" s="342"/>
      <c r="PAC300" s="342"/>
      <c r="PAD300" s="342"/>
      <c r="PAE300" s="342"/>
      <c r="PAF300" s="342"/>
      <c r="PAG300" s="342"/>
      <c r="PAH300" s="342"/>
      <c r="PAI300" s="342"/>
      <c r="PAJ300" s="342"/>
      <c r="PAK300" s="342"/>
      <c r="PAL300" s="342"/>
      <c r="PAM300" s="342"/>
      <c r="PAN300" s="342"/>
      <c r="PAO300" s="342"/>
      <c r="PAP300" s="342"/>
      <c r="PAQ300" s="342"/>
      <c r="PAR300" s="342"/>
      <c r="PAS300" s="342"/>
      <c r="PAT300" s="342"/>
      <c r="PAU300" s="342"/>
      <c r="PAV300" s="342"/>
      <c r="PAW300" s="342"/>
      <c r="PAX300" s="342"/>
      <c r="PAY300" s="342"/>
      <c r="PAZ300" s="342"/>
      <c r="PBA300" s="342"/>
      <c r="PBB300" s="342"/>
      <c r="PBC300" s="342"/>
      <c r="PBD300" s="342"/>
      <c r="PBE300" s="342"/>
      <c r="PBF300" s="342"/>
      <c r="PBG300" s="342"/>
      <c r="PBH300" s="342"/>
      <c r="PBI300" s="342"/>
      <c r="PBJ300" s="342"/>
      <c r="PBK300" s="342"/>
      <c r="PBL300" s="342"/>
      <c r="PBM300" s="342"/>
      <c r="PBN300" s="342"/>
      <c r="PBO300" s="342"/>
      <c r="PBP300" s="342"/>
      <c r="PBQ300" s="342"/>
      <c r="PBR300" s="342"/>
      <c r="PBS300" s="342"/>
      <c r="PBT300" s="342"/>
      <c r="PBU300" s="342"/>
      <c r="PBV300" s="342"/>
      <c r="PBW300" s="342"/>
      <c r="PBX300" s="342"/>
      <c r="PBY300" s="342"/>
      <c r="PBZ300" s="342"/>
      <c r="PCA300" s="342"/>
      <c r="PCB300" s="342"/>
      <c r="PCC300" s="342"/>
      <c r="PCD300" s="342"/>
      <c r="PCE300" s="342"/>
      <c r="PCF300" s="342"/>
      <c r="PCG300" s="342"/>
      <c r="PCH300" s="342"/>
      <c r="PCI300" s="342"/>
      <c r="PCJ300" s="342"/>
      <c r="PCK300" s="342"/>
      <c r="PCL300" s="342"/>
      <c r="PCM300" s="342"/>
      <c r="PCN300" s="342"/>
      <c r="PCO300" s="342"/>
      <c r="PCP300" s="342"/>
      <c r="PCQ300" s="342"/>
      <c r="PCR300" s="342"/>
      <c r="PCS300" s="342"/>
      <c r="PCT300" s="342"/>
      <c r="PCU300" s="342"/>
      <c r="PCV300" s="342"/>
      <c r="PCW300" s="342"/>
      <c r="PCX300" s="342"/>
      <c r="PCY300" s="342"/>
      <c r="PCZ300" s="342"/>
      <c r="PDA300" s="342"/>
      <c r="PDB300" s="342"/>
      <c r="PDC300" s="342"/>
      <c r="PDD300" s="342"/>
      <c r="PDE300" s="342"/>
      <c r="PDF300" s="342"/>
      <c r="PDG300" s="342"/>
      <c r="PDH300" s="342"/>
      <c r="PDI300" s="342"/>
      <c r="PDJ300" s="342"/>
      <c r="PDK300" s="342"/>
      <c r="PDL300" s="342"/>
      <c r="PDM300" s="342"/>
      <c r="PDN300" s="342"/>
      <c r="PDO300" s="342"/>
      <c r="PDP300" s="342"/>
      <c r="PDQ300" s="342"/>
      <c r="PDR300" s="342"/>
      <c r="PDS300" s="342"/>
      <c r="PDT300" s="342"/>
      <c r="PDU300" s="342"/>
      <c r="PDV300" s="342"/>
      <c r="PDW300" s="342"/>
      <c r="PDX300" s="342"/>
      <c r="PDY300" s="342"/>
      <c r="PDZ300" s="342"/>
      <c r="PEA300" s="342"/>
      <c r="PEB300" s="342"/>
      <c r="PEC300" s="342"/>
      <c r="PED300" s="342"/>
      <c r="PEE300" s="342"/>
      <c r="PEF300" s="342"/>
      <c r="PEG300" s="342"/>
      <c r="PEH300" s="342"/>
      <c r="PEI300" s="342"/>
      <c r="PEJ300" s="342"/>
      <c r="PEK300" s="342"/>
      <c r="PEL300" s="342"/>
      <c r="PEM300" s="342"/>
      <c r="PEN300" s="342"/>
      <c r="PEO300" s="342"/>
      <c r="PEP300" s="342"/>
      <c r="PEQ300" s="342"/>
      <c r="PER300" s="342"/>
      <c r="PES300" s="342"/>
      <c r="PET300" s="342"/>
      <c r="PEU300" s="342"/>
      <c r="PEV300" s="342"/>
      <c r="PEW300" s="342"/>
      <c r="PEX300" s="342"/>
      <c r="PEY300" s="342"/>
      <c r="PEZ300" s="342"/>
      <c r="PFA300" s="342"/>
      <c r="PFB300" s="342"/>
      <c r="PFC300" s="342"/>
      <c r="PFD300" s="342"/>
      <c r="PFE300" s="342"/>
      <c r="PFF300" s="342"/>
      <c r="PFG300" s="342"/>
      <c r="PFH300" s="342"/>
      <c r="PFI300" s="342"/>
      <c r="PFJ300" s="342"/>
      <c r="PFK300" s="342"/>
      <c r="PFL300" s="342"/>
      <c r="PFM300" s="342"/>
      <c r="PFN300" s="342"/>
      <c r="PFO300" s="342"/>
      <c r="PFP300" s="342"/>
      <c r="PFQ300" s="342"/>
      <c r="PFR300" s="342"/>
      <c r="PFS300" s="342"/>
      <c r="PFT300" s="342"/>
      <c r="PFU300" s="342"/>
      <c r="PFV300" s="342"/>
      <c r="PFW300" s="342"/>
      <c r="PFX300" s="342"/>
      <c r="PFY300" s="342"/>
      <c r="PFZ300" s="342"/>
      <c r="PGA300" s="342"/>
      <c r="PGB300" s="342"/>
      <c r="PGC300" s="342"/>
      <c r="PGD300" s="342"/>
      <c r="PGE300" s="342"/>
      <c r="PGF300" s="342"/>
      <c r="PGG300" s="342"/>
      <c r="PGH300" s="342"/>
      <c r="PGI300" s="342"/>
      <c r="PGJ300" s="342"/>
      <c r="PGK300" s="342"/>
      <c r="PGL300" s="342"/>
      <c r="PGM300" s="342"/>
      <c r="PGN300" s="342"/>
      <c r="PGO300" s="342"/>
      <c r="PGP300" s="342"/>
      <c r="PGQ300" s="342"/>
      <c r="PGR300" s="342"/>
      <c r="PGS300" s="342"/>
      <c r="PGT300" s="342"/>
      <c r="PGU300" s="342"/>
      <c r="PGV300" s="342"/>
      <c r="PGW300" s="342"/>
      <c r="PGX300" s="342"/>
      <c r="PGY300" s="342"/>
      <c r="PGZ300" s="342"/>
      <c r="PHA300" s="342"/>
      <c r="PHB300" s="342"/>
      <c r="PHC300" s="342"/>
      <c r="PHD300" s="342"/>
      <c r="PHE300" s="342"/>
      <c r="PHF300" s="342"/>
      <c r="PHG300" s="342"/>
      <c r="PHH300" s="342"/>
      <c r="PHI300" s="342"/>
      <c r="PHJ300" s="342"/>
      <c r="PHK300" s="342"/>
      <c r="PHL300" s="342"/>
      <c r="PHM300" s="342"/>
      <c r="PHN300" s="342"/>
      <c r="PHO300" s="342"/>
      <c r="PHP300" s="342"/>
      <c r="PHQ300" s="342"/>
      <c r="PHR300" s="342"/>
      <c r="PHS300" s="342"/>
      <c r="PHT300" s="342"/>
      <c r="PHU300" s="342"/>
      <c r="PHV300" s="342"/>
      <c r="PHW300" s="342"/>
      <c r="PHX300" s="342"/>
      <c r="PHY300" s="342"/>
      <c r="PHZ300" s="342"/>
      <c r="PIA300" s="342"/>
      <c r="PIB300" s="342"/>
      <c r="PIC300" s="342"/>
      <c r="PID300" s="342"/>
      <c r="PIE300" s="342"/>
      <c r="PIF300" s="342"/>
      <c r="PIG300" s="342"/>
      <c r="PIH300" s="342"/>
      <c r="PII300" s="342"/>
      <c r="PIJ300" s="342"/>
      <c r="PIK300" s="342"/>
      <c r="PIL300" s="342"/>
      <c r="PIM300" s="342"/>
      <c r="PIN300" s="342"/>
      <c r="PIO300" s="342"/>
      <c r="PIP300" s="342"/>
      <c r="PIQ300" s="342"/>
      <c r="PIR300" s="342"/>
      <c r="PIS300" s="342"/>
      <c r="PIT300" s="342"/>
      <c r="PIU300" s="342"/>
      <c r="PIV300" s="342"/>
      <c r="PIW300" s="342"/>
      <c r="PIX300" s="342"/>
      <c r="PIY300" s="342"/>
      <c r="PIZ300" s="342"/>
      <c r="PJA300" s="342"/>
      <c r="PJB300" s="342"/>
      <c r="PJC300" s="342"/>
      <c r="PJD300" s="342"/>
      <c r="PJE300" s="342"/>
      <c r="PJF300" s="342"/>
      <c r="PJG300" s="342"/>
      <c r="PJH300" s="342"/>
      <c r="PJI300" s="342"/>
      <c r="PJJ300" s="342"/>
      <c r="PJK300" s="342"/>
      <c r="PJL300" s="342"/>
      <c r="PJM300" s="342"/>
      <c r="PJN300" s="342"/>
      <c r="PJO300" s="342"/>
      <c r="PJP300" s="342"/>
      <c r="PJQ300" s="342"/>
      <c r="PJR300" s="342"/>
      <c r="PJS300" s="342"/>
      <c r="PJT300" s="342"/>
      <c r="PJU300" s="342"/>
      <c r="PJV300" s="342"/>
      <c r="PJW300" s="342"/>
      <c r="PJX300" s="342"/>
      <c r="PJY300" s="342"/>
      <c r="PJZ300" s="342"/>
      <c r="PKA300" s="342"/>
      <c r="PKB300" s="342"/>
      <c r="PKC300" s="342"/>
      <c r="PKD300" s="342"/>
      <c r="PKE300" s="342"/>
      <c r="PKF300" s="342"/>
      <c r="PKG300" s="342"/>
      <c r="PKH300" s="342"/>
      <c r="PKI300" s="342"/>
      <c r="PKJ300" s="342"/>
      <c r="PKK300" s="342"/>
      <c r="PKL300" s="342"/>
      <c r="PKM300" s="342"/>
      <c r="PKN300" s="342"/>
      <c r="PKO300" s="342"/>
      <c r="PKP300" s="342"/>
      <c r="PKQ300" s="342"/>
      <c r="PKR300" s="342"/>
      <c r="PKS300" s="342"/>
      <c r="PKT300" s="342"/>
      <c r="PKU300" s="342"/>
      <c r="PKV300" s="342"/>
      <c r="PKW300" s="342"/>
      <c r="PKX300" s="342"/>
      <c r="PKY300" s="342"/>
      <c r="PKZ300" s="342"/>
      <c r="PLA300" s="342"/>
      <c r="PLB300" s="342"/>
      <c r="PLC300" s="342"/>
      <c r="PLD300" s="342"/>
      <c r="PLE300" s="342"/>
      <c r="PLF300" s="342"/>
      <c r="PLG300" s="342"/>
      <c r="PLH300" s="342"/>
      <c r="PLI300" s="342"/>
      <c r="PLJ300" s="342"/>
      <c r="PLK300" s="342"/>
      <c r="PLL300" s="342"/>
      <c r="PLM300" s="342"/>
      <c r="PLN300" s="342"/>
      <c r="PLO300" s="342"/>
      <c r="PLP300" s="342"/>
      <c r="PLQ300" s="342"/>
      <c r="PLR300" s="342"/>
      <c r="PLS300" s="342"/>
      <c r="PLT300" s="342"/>
      <c r="PLU300" s="342"/>
      <c r="PLV300" s="342"/>
      <c r="PLW300" s="342"/>
      <c r="PLX300" s="342"/>
      <c r="PLY300" s="342"/>
      <c r="PLZ300" s="342"/>
      <c r="PMA300" s="342"/>
      <c r="PMB300" s="342"/>
      <c r="PMC300" s="342"/>
      <c r="PMD300" s="342"/>
      <c r="PME300" s="342"/>
      <c r="PMF300" s="342"/>
      <c r="PMG300" s="342"/>
      <c r="PMH300" s="342"/>
      <c r="PMI300" s="342"/>
      <c r="PMJ300" s="342"/>
      <c r="PMK300" s="342"/>
      <c r="PML300" s="342"/>
      <c r="PMM300" s="342"/>
      <c r="PMN300" s="342"/>
      <c r="PMO300" s="342"/>
      <c r="PMP300" s="342"/>
      <c r="PMQ300" s="342"/>
      <c r="PMR300" s="342"/>
      <c r="PMS300" s="342"/>
      <c r="PMT300" s="342"/>
      <c r="PMU300" s="342"/>
      <c r="PMV300" s="342"/>
      <c r="PMW300" s="342"/>
      <c r="PMX300" s="342"/>
      <c r="PMY300" s="342"/>
      <c r="PMZ300" s="342"/>
      <c r="PNA300" s="342"/>
      <c r="PNB300" s="342"/>
      <c r="PNC300" s="342"/>
      <c r="PND300" s="342"/>
      <c r="PNE300" s="342"/>
      <c r="PNF300" s="342"/>
      <c r="PNG300" s="342"/>
      <c r="PNH300" s="342"/>
      <c r="PNI300" s="342"/>
      <c r="PNJ300" s="342"/>
      <c r="PNK300" s="342"/>
      <c r="PNL300" s="342"/>
      <c r="PNM300" s="342"/>
      <c r="PNN300" s="342"/>
      <c r="PNO300" s="342"/>
      <c r="PNP300" s="342"/>
      <c r="PNQ300" s="342"/>
      <c r="PNR300" s="342"/>
      <c r="PNS300" s="342"/>
      <c r="PNT300" s="342"/>
      <c r="PNU300" s="342"/>
      <c r="PNV300" s="342"/>
      <c r="PNW300" s="342"/>
      <c r="PNX300" s="342"/>
      <c r="PNY300" s="342"/>
      <c r="PNZ300" s="342"/>
      <c r="POA300" s="342"/>
      <c r="POB300" s="342"/>
      <c r="POC300" s="342"/>
      <c r="POD300" s="342"/>
      <c r="POE300" s="342"/>
      <c r="POF300" s="342"/>
      <c r="POG300" s="342"/>
      <c r="POH300" s="342"/>
      <c r="POI300" s="342"/>
      <c r="POJ300" s="342"/>
      <c r="POK300" s="342"/>
      <c r="POL300" s="342"/>
      <c r="POM300" s="342"/>
      <c r="PON300" s="342"/>
      <c r="POO300" s="342"/>
      <c r="POP300" s="342"/>
      <c r="POQ300" s="342"/>
      <c r="POR300" s="342"/>
      <c r="POS300" s="342"/>
      <c r="POT300" s="342"/>
      <c r="POU300" s="342"/>
      <c r="POV300" s="342"/>
      <c r="POW300" s="342"/>
      <c r="POX300" s="342"/>
      <c r="POY300" s="342"/>
      <c r="POZ300" s="342"/>
      <c r="PPA300" s="342"/>
      <c r="PPB300" s="342"/>
      <c r="PPC300" s="342"/>
      <c r="PPD300" s="342"/>
      <c r="PPE300" s="342"/>
      <c r="PPF300" s="342"/>
      <c r="PPG300" s="342"/>
      <c r="PPH300" s="342"/>
      <c r="PPI300" s="342"/>
      <c r="PPJ300" s="342"/>
      <c r="PPK300" s="342"/>
      <c r="PPL300" s="342"/>
      <c r="PPM300" s="342"/>
      <c r="PPN300" s="342"/>
      <c r="PPO300" s="342"/>
      <c r="PPP300" s="342"/>
      <c r="PPQ300" s="342"/>
      <c r="PPR300" s="342"/>
      <c r="PPS300" s="342"/>
      <c r="PPT300" s="342"/>
      <c r="PPU300" s="342"/>
      <c r="PPV300" s="342"/>
      <c r="PPW300" s="342"/>
      <c r="PPX300" s="342"/>
      <c r="PPY300" s="342"/>
      <c r="PPZ300" s="342"/>
      <c r="PQA300" s="342"/>
      <c r="PQB300" s="342"/>
      <c r="PQC300" s="342"/>
      <c r="PQD300" s="342"/>
      <c r="PQE300" s="342"/>
      <c r="PQF300" s="342"/>
      <c r="PQG300" s="342"/>
      <c r="PQH300" s="342"/>
      <c r="PQI300" s="342"/>
      <c r="PQJ300" s="342"/>
      <c r="PQK300" s="342"/>
      <c r="PQL300" s="342"/>
      <c r="PQM300" s="342"/>
      <c r="PQN300" s="342"/>
      <c r="PQO300" s="342"/>
      <c r="PQP300" s="342"/>
      <c r="PQQ300" s="342"/>
      <c r="PQR300" s="342"/>
      <c r="PQS300" s="342"/>
      <c r="PQT300" s="342"/>
      <c r="PQU300" s="342"/>
      <c r="PQV300" s="342"/>
      <c r="PQW300" s="342"/>
      <c r="PQX300" s="342"/>
      <c r="PQY300" s="342"/>
      <c r="PQZ300" s="342"/>
      <c r="PRA300" s="342"/>
      <c r="PRB300" s="342"/>
      <c r="PRC300" s="342"/>
      <c r="PRD300" s="342"/>
      <c r="PRE300" s="342"/>
      <c r="PRF300" s="342"/>
      <c r="PRG300" s="342"/>
      <c r="PRH300" s="342"/>
      <c r="PRI300" s="342"/>
      <c r="PRJ300" s="342"/>
      <c r="PRK300" s="342"/>
      <c r="PRL300" s="342"/>
      <c r="PRM300" s="342"/>
      <c r="PRN300" s="342"/>
      <c r="PRO300" s="342"/>
      <c r="PRP300" s="342"/>
      <c r="PRQ300" s="342"/>
      <c r="PRR300" s="342"/>
      <c r="PRS300" s="342"/>
      <c r="PRT300" s="342"/>
      <c r="PRU300" s="342"/>
      <c r="PRV300" s="342"/>
      <c r="PRW300" s="342"/>
      <c r="PRX300" s="342"/>
      <c r="PRY300" s="342"/>
      <c r="PRZ300" s="342"/>
      <c r="PSA300" s="342"/>
      <c r="PSB300" s="342"/>
      <c r="PSC300" s="342"/>
      <c r="PSD300" s="342"/>
      <c r="PSE300" s="342"/>
      <c r="PSF300" s="342"/>
      <c r="PSG300" s="342"/>
      <c r="PSH300" s="342"/>
      <c r="PSI300" s="342"/>
      <c r="PSJ300" s="342"/>
      <c r="PSK300" s="342"/>
      <c r="PSL300" s="342"/>
      <c r="PSM300" s="342"/>
      <c r="PSN300" s="342"/>
      <c r="PSO300" s="342"/>
      <c r="PSP300" s="342"/>
      <c r="PSQ300" s="342"/>
      <c r="PSR300" s="342"/>
      <c r="PSS300" s="342"/>
      <c r="PST300" s="342"/>
      <c r="PSU300" s="342"/>
      <c r="PSV300" s="342"/>
      <c r="PSW300" s="342"/>
      <c r="PSX300" s="342"/>
      <c r="PSY300" s="342"/>
      <c r="PSZ300" s="342"/>
      <c r="PTA300" s="342"/>
      <c r="PTB300" s="342"/>
      <c r="PTC300" s="342"/>
      <c r="PTD300" s="342"/>
      <c r="PTE300" s="342"/>
      <c r="PTF300" s="342"/>
      <c r="PTG300" s="342"/>
      <c r="PTH300" s="342"/>
      <c r="PTI300" s="342"/>
      <c r="PTJ300" s="342"/>
      <c r="PTK300" s="342"/>
      <c r="PTL300" s="342"/>
      <c r="PTM300" s="342"/>
      <c r="PTN300" s="342"/>
      <c r="PTO300" s="342"/>
      <c r="PTP300" s="342"/>
      <c r="PTQ300" s="342"/>
      <c r="PTR300" s="342"/>
      <c r="PTS300" s="342"/>
      <c r="PTT300" s="342"/>
      <c r="PTU300" s="342"/>
      <c r="PTV300" s="342"/>
      <c r="PTW300" s="342"/>
      <c r="PTX300" s="342"/>
      <c r="PTY300" s="342"/>
      <c r="PTZ300" s="342"/>
      <c r="PUA300" s="342"/>
      <c r="PUB300" s="342"/>
      <c r="PUC300" s="342"/>
      <c r="PUD300" s="342"/>
      <c r="PUE300" s="342"/>
      <c r="PUF300" s="342"/>
      <c r="PUG300" s="342"/>
      <c r="PUH300" s="342"/>
      <c r="PUI300" s="342"/>
      <c r="PUJ300" s="342"/>
      <c r="PUK300" s="342"/>
      <c r="PUL300" s="342"/>
      <c r="PUM300" s="342"/>
      <c r="PUN300" s="342"/>
      <c r="PUO300" s="342"/>
      <c r="PUP300" s="342"/>
      <c r="PUQ300" s="342"/>
      <c r="PUR300" s="342"/>
      <c r="PUS300" s="342"/>
      <c r="PUT300" s="342"/>
      <c r="PUU300" s="342"/>
      <c r="PUV300" s="342"/>
      <c r="PUW300" s="342"/>
      <c r="PUX300" s="342"/>
      <c r="PUY300" s="342"/>
      <c r="PUZ300" s="342"/>
      <c r="PVA300" s="342"/>
      <c r="PVB300" s="342"/>
      <c r="PVC300" s="342"/>
      <c r="PVD300" s="342"/>
      <c r="PVE300" s="342"/>
      <c r="PVF300" s="342"/>
      <c r="PVG300" s="342"/>
      <c r="PVH300" s="342"/>
      <c r="PVI300" s="342"/>
      <c r="PVJ300" s="342"/>
      <c r="PVK300" s="342"/>
      <c r="PVL300" s="342"/>
      <c r="PVM300" s="342"/>
      <c r="PVN300" s="342"/>
      <c r="PVO300" s="342"/>
      <c r="PVP300" s="342"/>
      <c r="PVQ300" s="342"/>
      <c r="PVR300" s="342"/>
      <c r="PVS300" s="342"/>
      <c r="PVT300" s="342"/>
      <c r="PVU300" s="342"/>
      <c r="PVV300" s="342"/>
      <c r="PVW300" s="342"/>
      <c r="PVX300" s="342"/>
      <c r="PVY300" s="342"/>
      <c r="PVZ300" s="342"/>
      <c r="PWA300" s="342"/>
      <c r="PWB300" s="342"/>
      <c r="PWC300" s="342"/>
      <c r="PWD300" s="342"/>
      <c r="PWE300" s="342"/>
      <c r="PWF300" s="342"/>
      <c r="PWG300" s="342"/>
      <c r="PWH300" s="342"/>
      <c r="PWI300" s="342"/>
      <c r="PWJ300" s="342"/>
      <c r="PWK300" s="342"/>
      <c r="PWL300" s="342"/>
      <c r="PWM300" s="342"/>
      <c r="PWN300" s="342"/>
      <c r="PWO300" s="342"/>
      <c r="PWP300" s="342"/>
      <c r="PWQ300" s="342"/>
      <c r="PWR300" s="342"/>
      <c r="PWS300" s="342"/>
      <c r="PWT300" s="342"/>
      <c r="PWU300" s="342"/>
      <c r="PWV300" s="342"/>
      <c r="PWW300" s="342"/>
      <c r="PWX300" s="342"/>
      <c r="PWY300" s="342"/>
      <c r="PWZ300" s="342"/>
      <c r="PXA300" s="342"/>
      <c r="PXB300" s="342"/>
      <c r="PXC300" s="342"/>
      <c r="PXD300" s="342"/>
      <c r="PXE300" s="342"/>
      <c r="PXF300" s="342"/>
      <c r="PXG300" s="342"/>
      <c r="PXH300" s="342"/>
      <c r="PXI300" s="342"/>
      <c r="PXJ300" s="342"/>
      <c r="PXK300" s="342"/>
      <c r="PXL300" s="342"/>
      <c r="PXM300" s="342"/>
      <c r="PXN300" s="342"/>
      <c r="PXO300" s="342"/>
      <c r="PXP300" s="342"/>
      <c r="PXQ300" s="342"/>
      <c r="PXR300" s="342"/>
      <c r="PXS300" s="342"/>
      <c r="PXT300" s="342"/>
      <c r="PXU300" s="342"/>
      <c r="PXV300" s="342"/>
      <c r="PXW300" s="342"/>
      <c r="PXX300" s="342"/>
      <c r="PXY300" s="342"/>
      <c r="PXZ300" s="342"/>
      <c r="PYA300" s="342"/>
      <c r="PYB300" s="342"/>
      <c r="PYC300" s="342"/>
      <c r="PYD300" s="342"/>
      <c r="PYE300" s="342"/>
      <c r="PYF300" s="342"/>
      <c r="PYG300" s="342"/>
      <c r="PYH300" s="342"/>
      <c r="PYI300" s="342"/>
      <c r="PYJ300" s="342"/>
      <c r="PYK300" s="342"/>
      <c r="PYL300" s="342"/>
      <c r="PYM300" s="342"/>
      <c r="PYN300" s="342"/>
      <c r="PYO300" s="342"/>
      <c r="PYP300" s="342"/>
      <c r="PYQ300" s="342"/>
      <c r="PYR300" s="342"/>
      <c r="PYS300" s="342"/>
      <c r="PYT300" s="342"/>
      <c r="PYU300" s="342"/>
      <c r="PYV300" s="342"/>
      <c r="PYW300" s="342"/>
      <c r="PYX300" s="342"/>
      <c r="PYY300" s="342"/>
      <c r="PYZ300" s="342"/>
      <c r="PZA300" s="342"/>
      <c r="PZB300" s="342"/>
      <c r="PZC300" s="342"/>
      <c r="PZD300" s="342"/>
      <c r="PZE300" s="342"/>
      <c r="PZF300" s="342"/>
      <c r="PZG300" s="342"/>
      <c r="PZH300" s="342"/>
      <c r="PZI300" s="342"/>
      <c r="PZJ300" s="342"/>
      <c r="PZK300" s="342"/>
      <c r="PZL300" s="342"/>
      <c r="PZM300" s="342"/>
      <c r="PZN300" s="342"/>
      <c r="PZO300" s="342"/>
      <c r="PZP300" s="342"/>
      <c r="PZQ300" s="342"/>
      <c r="PZR300" s="342"/>
      <c r="PZS300" s="342"/>
      <c r="PZT300" s="342"/>
      <c r="PZU300" s="342"/>
      <c r="PZV300" s="342"/>
      <c r="PZW300" s="342"/>
      <c r="PZX300" s="342"/>
      <c r="PZY300" s="342"/>
      <c r="PZZ300" s="342"/>
      <c r="QAA300" s="342"/>
      <c r="QAB300" s="342"/>
      <c r="QAC300" s="342"/>
      <c r="QAD300" s="342"/>
      <c r="QAE300" s="342"/>
      <c r="QAF300" s="342"/>
      <c r="QAG300" s="342"/>
      <c r="QAH300" s="342"/>
      <c r="QAI300" s="342"/>
      <c r="QAJ300" s="342"/>
      <c r="QAK300" s="342"/>
      <c r="QAL300" s="342"/>
      <c r="QAM300" s="342"/>
      <c r="QAN300" s="342"/>
      <c r="QAO300" s="342"/>
      <c r="QAP300" s="342"/>
      <c r="QAQ300" s="342"/>
      <c r="QAR300" s="342"/>
      <c r="QAS300" s="342"/>
      <c r="QAT300" s="342"/>
      <c r="QAU300" s="342"/>
      <c r="QAV300" s="342"/>
      <c r="QAW300" s="342"/>
      <c r="QAX300" s="342"/>
      <c r="QAY300" s="342"/>
      <c r="QAZ300" s="342"/>
      <c r="QBA300" s="342"/>
      <c r="QBB300" s="342"/>
      <c r="QBC300" s="342"/>
      <c r="QBD300" s="342"/>
      <c r="QBE300" s="342"/>
      <c r="QBF300" s="342"/>
      <c r="QBG300" s="342"/>
      <c r="QBH300" s="342"/>
      <c r="QBI300" s="342"/>
      <c r="QBJ300" s="342"/>
      <c r="QBK300" s="342"/>
      <c r="QBL300" s="342"/>
      <c r="QBM300" s="342"/>
      <c r="QBN300" s="342"/>
      <c r="QBO300" s="342"/>
      <c r="QBP300" s="342"/>
      <c r="QBQ300" s="342"/>
      <c r="QBR300" s="342"/>
      <c r="QBS300" s="342"/>
      <c r="QBT300" s="342"/>
      <c r="QBU300" s="342"/>
      <c r="QBV300" s="342"/>
      <c r="QBW300" s="342"/>
      <c r="QBX300" s="342"/>
      <c r="QBY300" s="342"/>
      <c r="QBZ300" s="342"/>
      <c r="QCA300" s="342"/>
      <c r="QCB300" s="342"/>
      <c r="QCC300" s="342"/>
      <c r="QCD300" s="342"/>
      <c r="QCE300" s="342"/>
      <c r="QCF300" s="342"/>
      <c r="QCG300" s="342"/>
      <c r="QCH300" s="342"/>
      <c r="QCI300" s="342"/>
      <c r="QCJ300" s="342"/>
      <c r="QCK300" s="342"/>
      <c r="QCL300" s="342"/>
      <c r="QCM300" s="342"/>
      <c r="QCN300" s="342"/>
      <c r="QCO300" s="342"/>
      <c r="QCP300" s="342"/>
      <c r="QCQ300" s="342"/>
      <c r="QCR300" s="342"/>
      <c r="QCS300" s="342"/>
      <c r="QCT300" s="342"/>
      <c r="QCU300" s="342"/>
      <c r="QCV300" s="342"/>
      <c r="QCW300" s="342"/>
      <c r="QCX300" s="342"/>
      <c r="QCY300" s="342"/>
      <c r="QCZ300" s="342"/>
      <c r="QDA300" s="342"/>
      <c r="QDB300" s="342"/>
      <c r="QDC300" s="342"/>
      <c r="QDD300" s="342"/>
      <c r="QDE300" s="342"/>
      <c r="QDF300" s="342"/>
      <c r="QDG300" s="342"/>
      <c r="QDH300" s="342"/>
      <c r="QDI300" s="342"/>
      <c r="QDJ300" s="342"/>
      <c r="QDK300" s="342"/>
      <c r="QDL300" s="342"/>
      <c r="QDM300" s="342"/>
      <c r="QDN300" s="342"/>
      <c r="QDO300" s="342"/>
      <c r="QDP300" s="342"/>
      <c r="QDQ300" s="342"/>
      <c r="QDR300" s="342"/>
      <c r="QDS300" s="342"/>
      <c r="QDT300" s="342"/>
      <c r="QDU300" s="342"/>
      <c r="QDV300" s="342"/>
      <c r="QDW300" s="342"/>
      <c r="QDX300" s="342"/>
      <c r="QDY300" s="342"/>
      <c r="QDZ300" s="342"/>
      <c r="QEA300" s="342"/>
      <c r="QEB300" s="342"/>
      <c r="QEC300" s="342"/>
      <c r="QED300" s="342"/>
      <c r="QEE300" s="342"/>
      <c r="QEF300" s="342"/>
      <c r="QEG300" s="342"/>
      <c r="QEH300" s="342"/>
      <c r="QEI300" s="342"/>
      <c r="QEJ300" s="342"/>
      <c r="QEK300" s="342"/>
      <c r="QEL300" s="342"/>
      <c r="QEM300" s="342"/>
      <c r="QEN300" s="342"/>
      <c r="QEO300" s="342"/>
      <c r="QEP300" s="342"/>
      <c r="QEQ300" s="342"/>
      <c r="QER300" s="342"/>
      <c r="QES300" s="342"/>
      <c r="QET300" s="342"/>
      <c r="QEU300" s="342"/>
      <c r="QEV300" s="342"/>
      <c r="QEW300" s="342"/>
      <c r="QEX300" s="342"/>
      <c r="QEY300" s="342"/>
      <c r="QEZ300" s="342"/>
      <c r="QFA300" s="342"/>
      <c r="QFB300" s="342"/>
      <c r="QFC300" s="342"/>
      <c r="QFD300" s="342"/>
      <c r="QFE300" s="342"/>
      <c r="QFF300" s="342"/>
      <c r="QFG300" s="342"/>
      <c r="QFH300" s="342"/>
      <c r="QFI300" s="342"/>
      <c r="QFJ300" s="342"/>
      <c r="QFK300" s="342"/>
      <c r="QFL300" s="342"/>
      <c r="QFM300" s="342"/>
      <c r="QFN300" s="342"/>
      <c r="QFO300" s="342"/>
      <c r="QFP300" s="342"/>
      <c r="QFQ300" s="342"/>
      <c r="QFR300" s="342"/>
      <c r="QFS300" s="342"/>
      <c r="QFT300" s="342"/>
      <c r="QFU300" s="342"/>
      <c r="QFV300" s="342"/>
      <c r="QFW300" s="342"/>
      <c r="QFX300" s="342"/>
      <c r="QFY300" s="342"/>
      <c r="QFZ300" s="342"/>
      <c r="QGA300" s="342"/>
      <c r="QGB300" s="342"/>
      <c r="QGC300" s="342"/>
      <c r="QGD300" s="342"/>
      <c r="QGE300" s="342"/>
      <c r="QGF300" s="342"/>
      <c r="QGG300" s="342"/>
      <c r="QGH300" s="342"/>
      <c r="QGI300" s="342"/>
      <c r="QGJ300" s="342"/>
      <c r="QGK300" s="342"/>
      <c r="QGL300" s="342"/>
      <c r="QGM300" s="342"/>
      <c r="QGN300" s="342"/>
      <c r="QGO300" s="342"/>
      <c r="QGP300" s="342"/>
      <c r="QGQ300" s="342"/>
      <c r="QGR300" s="342"/>
      <c r="QGS300" s="342"/>
      <c r="QGT300" s="342"/>
      <c r="QGU300" s="342"/>
      <c r="QGV300" s="342"/>
      <c r="QGW300" s="342"/>
      <c r="QGX300" s="342"/>
      <c r="QGY300" s="342"/>
      <c r="QGZ300" s="342"/>
      <c r="QHA300" s="342"/>
      <c r="QHB300" s="342"/>
      <c r="QHC300" s="342"/>
      <c r="QHD300" s="342"/>
      <c r="QHE300" s="342"/>
      <c r="QHF300" s="342"/>
      <c r="QHG300" s="342"/>
      <c r="QHH300" s="342"/>
      <c r="QHI300" s="342"/>
      <c r="QHJ300" s="342"/>
      <c r="QHK300" s="342"/>
      <c r="QHL300" s="342"/>
      <c r="QHM300" s="342"/>
      <c r="QHN300" s="342"/>
      <c r="QHO300" s="342"/>
      <c r="QHP300" s="342"/>
      <c r="QHQ300" s="342"/>
      <c r="QHR300" s="342"/>
      <c r="QHS300" s="342"/>
      <c r="QHT300" s="342"/>
      <c r="QHU300" s="342"/>
      <c r="QHV300" s="342"/>
      <c r="QHW300" s="342"/>
      <c r="QHX300" s="342"/>
      <c r="QHY300" s="342"/>
      <c r="QHZ300" s="342"/>
      <c r="QIA300" s="342"/>
      <c r="QIB300" s="342"/>
      <c r="QIC300" s="342"/>
      <c r="QID300" s="342"/>
      <c r="QIE300" s="342"/>
      <c r="QIF300" s="342"/>
      <c r="QIG300" s="342"/>
      <c r="QIH300" s="342"/>
      <c r="QII300" s="342"/>
      <c r="QIJ300" s="342"/>
      <c r="QIK300" s="342"/>
      <c r="QIL300" s="342"/>
      <c r="QIM300" s="342"/>
      <c r="QIN300" s="342"/>
      <c r="QIO300" s="342"/>
      <c r="QIP300" s="342"/>
      <c r="QIQ300" s="342"/>
      <c r="QIR300" s="342"/>
      <c r="QIS300" s="342"/>
      <c r="QIT300" s="342"/>
      <c r="QIU300" s="342"/>
      <c r="QIV300" s="342"/>
      <c r="QIW300" s="342"/>
      <c r="QIX300" s="342"/>
      <c r="QIY300" s="342"/>
      <c r="QIZ300" s="342"/>
      <c r="QJA300" s="342"/>
      <c r="QJB300" s="342"/>
      <c r="QJC300" s="342"/>
      <c r="QJD300" s="342"/>
      <c r="QJE300" s="342"/>
      <c r="QJF300" s="342"/>
      <c r="QJG300" s="342"/>
      <c r="QJH300" s="342"/>
      <c r="QJI300" s="342"/>
      <c r="QJJ300" s="342"/>
      <c r="QJK300" s="342"/>
      <c r="QJL300" s="342"/>
      <c r="QJM300" s="342"/>
      <c r="QJN300" s="342"/>
      <c r="QJO300" s="342"/>
      <c r="QJP300" s="342"/>
      <c r="QJQ300" s="342"/>
      <c r="QJR300" s="342"/>
      <c r="QJS300" s="342"/>
      <c r="QJT300" s="342"/>
      <c r="QJU300" s="342"/>
      <c r="QJV300" s="342"/>
      <c r="QJW300" s="342"/>
      <c r="QJX300" s="342"/>
      <c r="QJY300" s="342"/>
      <c r="QJZ300" s="342"/>
      <c r="QKA300" s="342"/>
      <c r="QKB300" s="342"/>
      <c r="QKC300" s="342"/>
      <c r="QKD300" s="342"/>
      <c r="QKE300" s="342"/>
      <c r="QKF300" s="342"/>
      <c r="QKG300" s="342"/>
      <c r="QKH300" s="342"/>
      <c r="QKI300" s="342"/>
      <c r="QKJ300" s="342"/>
      <c r="QKK300" s="342"/>
      <c r="QKL300" s="342"/>
      <c r="QKM300" s="342"/>
      <c r="QKN300" s="342"/>
      <c r="QKO300" s="342"/>
      <c r="QKP300" s="342"/>
      <c r="QKQ300" s="342"/>
      <c r="QKR300" s="342"/>
      <c r="QKS300" s="342"/>
      <c r="QKT300" s="342"/>
      <c r="QKU300" s="342"/>
      <c r="QKV300" s="342"/>
      <c r="QKW300" s="342"/>
      <c r="QKX300" s="342"/>
      <c r="QKY300" s="342"/>
      <c r="QKZ300" s="342"/>
      <c r="QLA300" s="342"/>
      <c r="QLB300" s="342"/>
      <c r="QLC300" s="342"/>
      <c r="QLD300" s="342"/>
      <c r="QLE300" s="342"/>
      <c r="QLF300" s="342"/>
      <c r="QLG300" s="342"/>
      <c r="QLH300" s="342"/>
      <c r="QLI300" s="342"/>
      <c r="QLJ300" s="342"/>
      <c r="QLK300" s="342"/>
      <c r="QLL300" s="342"/>
      <c r="QLM300" s="342"/>
      <c r="QLN300" s="342"/>
      <c r="QLO300" s="342"/>
      <c r="QLP300" s="342"/>
      <c r="QLQ300" s="342"/>
      <c r="QLR300" s="342"/>
      <c r="QLS300" s="342"/>
      <c r="QLT300" s="342"/>
      <c r="QLU300" s="342"/>
      <c r="QLV300" s="342"/>
      <c r="QLW300" s="342"/>
      <c r="QLX300" s="342"/>
      <c r="QLY300" s="342"/>
      <c r="QLZ300" s="342"/>
      <c r="QMA300" s="342"/>
      <c r="QMB300" s="342"/>
      <c r="QMC300" s="342"/>
      <c r="QMD300" s="342"/>
      <c r="QME300" s="342"/>
      <c r="QMF300" s="342"/>
      <c r="QMG300" s="342"/>
      <c r="QMH300" s="342"/>
      <c r="QMI300" s="342"/>
      <c r="QMJ300" s="342"/>
      <c r="QMK300" s="342"/>
      <c r="QML300" s="342"/>
      <c r="QMM300" s="342"/>
      <c r="QMN300" s="342"/>
      <c r="QMO300" s="342"/>
      <c r="QMP300" s="342"/>
      <c r="QMQ300" s="342"/>
      <c r="QMR300" s="342"/>
      <c r="QMS300" s="342"/>
      <c r="QMT300" s="342"/>
      <c r="QMU300" s="342"/>
      <c r="QMV300" s="342"/>
      <c r="QMW300" s="342"/>
      <c r="QMX300" s="342"/>
      <c r="QMY300" s="342"/>
      <c r="QMZ300" s="342"/>
      <c r="QNA300" s="342"/>
      <c r="QNB300" s="342"/>
      <c r="QNC300" s="342"/>
      <c r="QND300" s="342"/>
      <c r="QNE300" s="342"/>
      <c r="QNF300" s="342"/>
      <c r="QNG300" s="342"/>
      <c r="QNH300" s="342"/>
      <c r="QNI300" s="342"/>
      <c r="QNJ300" s="342"/>
      <c r="QNK300" s="342"/>
      <c r="QNL300" s="342"/>
      <c r="QNM300" s="342"/>
      <c r="QNN300" s="342"/>
      <c r="QNO300" s="342"/>
      <c r="QNP300" s="342"/>
      <c r="QNQ300" s="342"/>
      <c r="QNR300" s="342"/>
      <c r="QNS300" s="342"/>
      <c r="QNT300" s="342"/>
      <c r="QNU300" s="342"/>
      <c r="QNV300" s="342"/>
      <c r="QNW300" s="342"/>
      <c r="QNX300" s="342"/>
      <c r="QNY300" s="342"/>
      <c r="QNZ300" s="342"/>
      <c r="QOA300" s="342"/>
      <c r="QOB300" s="342"/>
      <c r="QOC300" s="342"/>
      <c r="QOD300" s="342"/>
      <c r="QOE300" s="342"/>
      <c r="QOF300" s="342"/>
      <c r="QOG300" s="342"/>
      <c r="QOH300" s="342"/>
      <c r="QOI300" s="342"/>
      <c r="QOJ300" s="342"/>
      <c r="QOK300" s="342"/>
      <c r="QOL300" s="342"/>
      <c r="QOM300" s="342"/>
      <c r="QON300" s="342"/>
      <c r="QOO300" s="342"/>
      <c r="QOP300" s="342"/>
      <c r="QOQ300" s="342"/>
      <c r="QOR300" s="342"/>
      <c r="QOS300" s="342"/>
      <c r="QOT300" s="342"/>
      <c r="QOU300" s="342"/>
      <c r="QOV300" s="342"/>
      <c r="QOW300" s="342"/>
      <c r="QOX300" s="342"/>
      <c r="QOY300" s="342"/>
      <c r="QOZ300" s="342"/>
      <c r="QPA300" s="342"/>
      <c r="QPB300" s="342"/>
      <c r="QPC300" s="342"/>
      <c r="QPD300" s="342"/>
      <c r="QPE300" s="342"/>
      <c r="QPF300" s="342"/>
      <c r="QPG300" s="342"/>
      <c r="QPH300" s="342"/>
      <c r="QPI300" s="342"/>
      <c r="QPJ300" s="342"/>
      <c r="QPK300" s="342"/>
      <c r="QPL300" s="342"/>
      <c r="QPM300" s="342"/>
      <c r="QPN300" s="342"/>
      <c r="QPO300" s="342"/>
      <c r="QPP300" s="342"/>
      <c r="QPQ300" s="342"/>
      <c r="QPR300" s="342"/>
      <c r="QPS300" s="342"/>
      <c r="QPT300" s="342"/>
      <c r="QPU300" s="342"/>
      <c r="QPV300" s="342"/>
      <c r="QPW300" s="342"/>
      <c r="QPX300" s="342"/>
      <c r="QPY300" s="342"/>
      <c r="QPZ300" s="342"/>
      <c r="QQA300" s="342"/>
      <c r="QQB300" s="342"/>
      <c r="QQC300" s="342"/>
      <c r="QQD300" s="342"/>
      <c r="QQE300" s="342"/>
      <c r="QQF300" s="342"/>
      <c r="QQG300" s="342"/>
      <c r="QQH300" s="342"/>
      <c r="QQI300" s="342"/>
      <c r="QQJ300" s="342"/>
      <c r="QQK300" s="342"/>
      <c r="QQL300" s="342"/>
      <c r="QQM300" s="342"/>
      <c r="QQN300" s="342"/>
      <c r="QQO300" s="342"/>
      <c r="QQP300" s="342"/>
      <c r="QQQ300" s="342"/>
      <c r="QQR300" s="342"/>
      <c r="QQS300" s="342"/>
      <c r="QQT300" s="342"/>
      <c r="QQU300" s="342"/>
      <c r="QQV300" s="342"/>
      <c r="QQW300" s="342"/>
      <c r="QQX300" s="342"/>
      <c r="QQY300" s="342"/>
      <c r="QQZ300" s="342"/>
      <c r="QRA300" s="342"/>
      <c r="QRB300" s="342"/>
      <c r="QRC300" s="342"/>
      <c r="QRD300" s="342"/>
      <c r="QRE300" s="342"/>
      <c r="QRF300" s="342"/>
      <c r="QRG300" s="342"/>
      <c r="QRH300" s="342"/>
      <c r="QRI300" s="342"/>
      <c r="QRJ300" s="342"/>
      <c r="QRK300" s="342"/>
      <c r="QRL300" s="342"/>
      <c r="QRM300" s="342"/>
      <c r="QRN300" s="342"/>
      <c r="QRO300" s="342"/>
      <c r="QRP300" s="342"/>
      <c r="QRQ300" s="342"/>
      <c r="QRR300" s="342"/>
      <c r="QRS300" s="342"/>
      <c r="QRT300" s="342"/>
      <c r="QRU300" s="342"/>
      <c r="QRV300" s="342"/>
      <c r="QRW300" s="342"/>
      <c r="QRX300" s="342"/>
      <c r="QRY300" s="342"/>
      <c r="QRZ300" s="342"/>
      <c r="QSA300" s="342"/>
      <c r="QSB300" s="342"/>
      <c r="QSC300" s="342"/>
      <c r="QSD300" s="342"/>
      <c r="QSE300" s="342"/>
      <c r="QSF300" s="342"/>
      <c r="QSG300" s="342"/>
      <c r="QSH300" s="342"/>
      <c r="QSI300" s="342"/>
      <c r="QSJ300" s="342"/>
      <c r="QSK300" s="342"/>
      <c r="QSL300" s="342"/>
      <c r="QSM300" s="342"/>
      <c r="QSN300" s="342"/>
      <c r="QSO300" s="342"/>
      <c r="QSP300" s="342"/>
      <c r="QSQ300" s="342"/>
      <c r="QSR300" s="342"/>
      <c r="QSS300" s="342"/>
      <c r="QST300" s="342"/>
      <c r="QSU300" s="342"/>
      <c r="QSV300" s="342"/>
      <c r="QSW300" s="342"/>
      <c r="QSX300" s="342"/>
      <c r="QSY300" s="342"/>
      <c r="QSZ300" s="342"/>
      <c r="QTA300" s="342"/>
      <c r="QTB300" s="342"/>
      <c r="QTC300" s="342"/>
      <c r="QTD300" s="342"/>
      <c r="QTE300" s="342"/>
      <c r="QTF300" s="342"/>
      <c r="QTG300" s="342"/>
      <c r="QTH300" s="342"/>
      <c r="QTI300" s="342"/>
      <c r="QTJ300" s="342"/>
      <c r="QTK300" s="342"/>
      <c r="QTL300" s="342"/>
      <c r="QTM300" s="342"/>
      <c r="QTN300" s="342"/>
      <c r="QTO300" s="342"/>
      <c r="QTP300" s="342"/>
      <c r="QTQ300" s="342"/>
      <c r="QTR300" s="342"/>
      <c r="QTS300" s="342"/>
      <c r="QTT300" s="342"/>
      <c r="QTU300" s="342"/>
      <c r="QTV300" s="342"/>
      <c r="QTW300" s="342"/>
      <c r="QTX300" s="342"/>
      <c r="QTY300" s="342"/>
      <c r="QTZ300" s="342"/>
      <c r="QUA300" s="342"/>
      <c r="QUB300" s="342"/>
      <c r="QUC300" s="342"/>
      <c r="QUD300" s="342"/>
      <c r="QUE300" s="342"/>
      <c r="QUF300" s="342"/>
      <c r="QUG300" s="342"/>
      <c r="QUH300" s="342"/>
      <c r="QUI300" s="342"/>
      <c r="QUJ300" s="342"/>
      <c r="QUK300" s="342"/>
      <c r="QUL300" s="342"/>
      <c r="QUM300" s="342"/>
      <c r="QUN300" s="342"/>
      <c r="QUO300" s="342"/>
      <c r="QUP300" s="342"/>
      <c r="QUQ300" s="342"/>
      <c r="QUR300" s="342"/>
      <c r="QUS300" s="342"/>
      <c r="QUT300" s="342"/>
      <c r="QUU300" s="342"/>
      <c r="QUV300" s="342"/>
      <c r="QUW300" s="342"/>
      <c r="QUX300" s="342"/>
      <c r="QUY300" s="342"/>
      <c r="QUZ300" s="342"/>
      <c r="QVA300" s="342"/>
      <c r="QVB300" s="342"/>
      <c r="QVC300" s="342"/>
      <c r="QVD300" s="342"/>
      <c r="QVE300" s="342"/>
      <c r="QVF300" s="342"/>
      <c r="QVG300" s="342"/>
      <c r="QVH300" s="342"/>
      <c r="QVI300" s="342"/>
      <c r="QVJ300" s="342"/>
      <c r="QVK300" s="342"/>
      <c r="QVL300" s="342"/>
      <c r="QVM300" s="342"/>
      <c r="QVN300" s="342"/>
      <c r="QVO300" s="342"/>
      <c r="QVP300" s="342"/>
      <c r="QVQ300" s="342"/>
      <c r="QVR300" s="342"/>
      <c r="QVS300" s="342"/>
      <c r="QVT300" s="342"/>
      <c r="QVU300" s="342"/>
      <c r="QVV300" s="342"/>
      <c r="QVW300" s="342"/>
      <c r="QVX300" s="342"/>
      <c r="QVY300" s="342"/>
      <c r="QVZ300" s="342"/>
      <c r="QWA300" s="342"/>
      <c r="QWB300" s="342"/>
      <c r="QWC300" s="342"/>
      <c r="QWD300" s="342"/>
      <c r="QWE300" s="342"/>
      <c r="QWF300" s="342"/>
      <c r="QWG300" s="342"/>
      <c r="QWH300" s="342"/>
      <c r="QWI300" s="342"/>
      <c r="QWJ300" s="342"/>
      <c r="QWK300" s="342"/>
      <c r="QWL300" s="342"/>
      <c r="QWM300" s="342"/>
      <c r="QWN300" s="342"/>
      <c r="QWO300" s="342"/>
      <c r="QWP300" s="342"/>
      <c r="QWQ300" s="342"/>
      <c r="QWR300" s="342"/>
      <c r="QWS300" s="342"/>
      <c r="QWT300" s="342"/>
      <c r="QWU300" s="342"/>
      <c r="QWV300" s="342"/>
      <c r="QWW300" s="342"/>
      <c r="QWX300" s="342"/>
      <c r="QWY300" s="342"/>
      <c r="QWZ300" s="342"/>
      <c r="QXA300" s="342"/>
      <c r="QXB300" s="342"/>
      <c r="QXC300" s="342"/>
      <c r="QXD300" s="342"/>
      <c r="QXE300" s="342"/>
      <c r="QXF300" s="342"/>
      <c r="QXG300" s="342"/>
      <c r="QXH300" s="342"/>
      <c r="QXI300" s="342"/>
      <c r="QXJ300" s="342"/>
      <c r="QXK300" s="342"/>
      <c r="QXL300" s="342"/>
      <c r="QXM300" s="342"/>
      <c r="QXN300" s="342"/>
      <c r="QXO300" s="342"/>
      <c r="QXP300" s="342"/>
      <c r="QXQ300" s="342"/>
      <c r="QXR300" s="342"/>
      <c r="QXS300" s="342"/>
      <c r="QXT300" s="342"/>
      <c r="QXU300" s="342"/>
      <c r="QXV300" s="342"/>
      <c r="QXW300" s="342"/>
      <c r="QXX300" s="342"/>
      <c r="QXY300" s="342"/>
      <c r="QXZ300" s="342"/>
      <c r="QYA300" s="342"/>
      <c r="QYB300" s="342"/>
      <c r="QYC300" s="342"/>
      <c r="QYD300" s="342"/>
      <c r="QYE300" s="342"/>
      <c r="QYF300" s="342"/>
      <c r="QYG300" s="342"/>
      <c r="QYH300" s="342"/>
      <c r="QYI300" s="342"/>
      <c r="QYJ300" s="342"/>
      <c r="QYK300" s="342"/>
      <c r="QYL300" s="342"/>
      <c r="QYM300" s="342"/>
      <c r="QYN300" s="342"/>
      <c r="QYO300" s="342"/>
      <c r="QYP300" s="342"/>
      <c r="QYQ300" s="342"/>
      <c r="QYR300" s="342"/>
      <c r="QYS300" s="342"/>
      <c r="QYT300" s="342"/>
      <c r="QYU300" s="342"/>
      <c r="QYV300" s="342"/>
      <c r="QYW300" s="342"/>
      <c r="QYX300" s="342"/>
      <c r="QYY300" s="342"/>
      <c r="QYZ300" s="342"/>
      <c r="QZA300" s="342"/>
      <c r="QZB300" s="342"/>
      <c r="QZC300" s="342"/>
      <c r="QZD300" s="342"/>
      <c r="QZE300" s="342"/>
      <c r="QZF300" s="342"/>
      <c r="QZG300" s="342"/>
      <c r="QZH300" s="342"/>
      <c r="QZI300" s="342"/>
      <c r="QZJ300" s="342"/>
      <c r="QZK300" s="342"/>
      <c r="QZL300" s="342"/>
      <c r="QZM300" s="342"/>
      <c r="QZN300" s="342"/>
      <c r="QZO300" s="342"/>
      <c r="QZP300" s="342"/>
      <c r="QZQ300" s="342"/>
      <c r="QZR300" s="342"/>
      <c r="QZS300" s="342"/>
      <c r="QZT300" s="342"/>
      <c r="QZU300" s="342"/>
      <c r="QZV300" s="342"/>
      <c r="QZW300" s="342"/>
      <c r="QZX300" s="342"/>
      <c r="QZY300" s="342"/>
      <c r="QZZ300" s="342"/>
      <c r="RAA300" s="342"/>
      <c r="RAB300" s="342"/>
      <c r="RAC300" s="342"/>
      <c r="RAD300" s="342"/>
      <c r="RAE300" s="342"/>
      <c r="RAF300" s="342"/>
      <c r="RAG300" s="342"/>
      <c r="RAH300" s="342"/>
      <c r="RAI300" s="342"/>
      <c r="RAJ300" s="342"/>
      <c r="RAK300" s="342"/>
      <c r="RAL300" s="342"/>
      <c r="RAM300" s="342"/>
      <c r="RAN300" s="342"/>
      <c r="RAO300" s="342"/>
      <c r="RAP300" s="342"/>
      <c r="RAQ300" s="342"/>
      <c r="RAR300" s="342"/>
      <c r="RAS300" s="342"/>
      <c r="RAT300" s="342"/>
      <c r="RAU300" s="342"/>
      <c r="RAV300" s="342"/>
      <c r="RAW300" s="342"/>
      <c r="RAX300" s="342"/>
      <c r="RAY300" s="342"/>
      <c r="RAZ300" s="342"/>
      <c r="RBA300" s="342"/>
      <c r="RBB300" s="342"/>
      <c r="RBC300" s="342"/>
      <c r="RBD300" s="342"/>
      <c r="RBE300" s="342"/>
      <c r="RBF300" s="342"/>
      <c r="RBG300" s="342"/>
      <c r="RBH300" s="342"/>
      <c r="RBI300" s="342"/>
      <c r="RBJ300" s="342"/>
      <c r="RBK300" s="342"/>
      <c r="RBL300" s="342"/>
      <c r="RBM300" s="342"/>
      <c r="RBN300" s="342"/>
      <c r="RBO300" s="342"/>
      <c r="RBP300" s="342"/>
      <c r="RBQ300" s="342"/>
      <c r="RBR300" s="342"/>
      <c r="RBS300" s="342"/>
      <c r="RBT300" s="342"/>
      <c r="RBU300" s="342"/>
      <c r="RBV300" s="342"/>
      <c r="RBW300" s="342"/>
      <c r="RBX300" s="342"/>
      <c r="RBY300" s="342"/>
      <c r="RBZ300" s="342"/>
      <c r="RCA300" s="342"/>
      <c r="RCB300" s="342"/>
      <c r="RCC300" s="342"/>
      <c r="RCD300" s="342"/>
      <c r="RCE300" s="342"/>
      <c r="RCF300" s="342"/>
      <c r="RCG300" s="342"/>
      <c r="RCH300" s="342"/>
      <c r="RCI300" s="342"/>
      <c r="RCJ300" s="342"/>
      <c r="RCK300" s="342"/>
      <c r="RCL300" s="342"/>
      <c r="RCM300" s="342"/>
      <c r="RCN300" s="342"/>
      <c r="RCO300" s="342"/>
      <c r="RCP300" s="342"/>
      <c r="RCQ300" s="342"/>
      <c r="RCR300" s="342"/>
      <c r="RCS300" s="342"/>
      <c r="RCT300" s="342"/>
      <c r="RCU300" s="342"/>
      <c r="RCV300" s="342"/>
      <c r="RCW300" s="342"/>
      <c r="RCX300" s="342"/>
      <c r="RCY300" s="342"/>
      <c r="RCZ300" s="342"/>
      <c r="RDA300" s="342"/>
      <c r="RDB300" s="342"/>
      <c r="RDC300" s="342"/>
      <c r="RDD300" s="342"/>
      <c r="RDE300" s="342"/>
      <c r="RDF300" s="342"/>
      <c r="RDG300" s="342"/>
      <c r="RDH300" s="342"/>
      <c r="RDI300" s="342"/>
      <c r="RDJ300" s="342"/>
      <c r="RDK300" s="342"/>
      <c r="RDL300" s="342"/>
      <c r="RDM300" s="342"/>
      <c r="RDN300" s="342"/>
      <c r="RDO300" s="342"/>
      <c r="RDP300" s="342"/>
      <c r="RDQ300" s="342"/>
      <c r="RDR300" s="342"/>
      <c r="RDS300" s="342"/>
      <c r="RDT300" s="342"/>
      <c r="RDU300" s="342"/>
      <c r="RDV300" s="342"/>
      <c r="RDW300" s="342"/>
      <c r="RDX300" s="342"/>
      <c r="RDY300" s="342"/>
      <c r="RDZ300" s="342"/>
      <c r="REA300" s="342"/>
      <c r="REB300" s="342"/>
      <c r="REC300" s="342"/>
      <c r="RED300" s="342"/>
      <c r="REE300" s="342"/>
      <c r="REF300" s="342"/>
      <c r="REG300" s="342"/>
      <c r="REH300" s="342"/>
      <c r="REI300" s="342"/>
      <c r="REJ300" s="342"/>
      <c r="REK300" s="342"/>
      <c r="REL300" s="342"/>
      <c r="REM300" s="342"/>
      <c r="REN300" s="342"/>
      <c r="REO300" s="342"/>
      <c r="REP300" s="342"/>
      <c r="REQ300" s="342"/>
      <c r="RER300" s="342"/>
      <c r="RES300" s="342"/>
      <c r="RET300" s="342"/>
      <c r="REU300" s="342"/>
      <c r="REV300" s="342"/>
      <c r="REW300" s="342"/>
      <c r="REX300" s="342"/>
      <c r="REY300" s="342"/>
      <c r="REZ300" s="342"/>
      <c r="RFA300" s="342"/>
      <c r="RFB300" s="342"/>
      <c r="RFC300" s="342"/>
      <c r="RFD300" s="342"/>
      <c r="RFE300" s="342"/>
      <c r="RFF300" s="342"/>
      <c r="RFG300" s="342"/>
      <c r="RFH300" s="342"/>
      <c r="RFI300" s="342"/>
      <c r="RFJ300" s="342"/>
      <c r="RFK300" s="342"/>
      <c r="RFL300" s="342"/>
      <c r="RFM300" s="342"/>
      <c r="RFN300" s="342"/>
      <c r="RFO300" s="342"/>
      <c r="RFP300" s="342"/>
      <c r="RFQ300" s="342"/>
      <c r="RFR300" s="342"/>
      <c r="RFS300" s="342"/>
      <c r="RFT300" s="342"/>
      <c r="RFU300" s="342"/>
      <c r="RFV300" s="342"/>
      <c r="RFW300" s="342"/>
      <c r="RFX300" s="342"/>
      <c r="RFY300" s="342"/>
      <c r="RFZ300" s="342"/>
      <c r="RGA300" s="342"/>
      <c r="RGB300" s="342"/>
      <c r="RGC300" s="342"/>
      <c r="RGD300" s="342"/>
      <c r="RGE300" s="342"/>
      <c r="RGF300" s="342"/>
      <c r="RGG300" s="342"/>
      <c r="RGH300" s="342"/>
      <c r="RGI300" s="342"/>
      <c r="RGJ300" s="342"/>
      <c r="RGK300" s="342"/>
      <c r="RGL300" s="342"/>
      <c r="RGM300" s="342"/>
      <c r="RGN300" s="342"/>
      <c r="RGO300" s="342"/>
      <c r="RGP300" s="342"/>
      <c r="RGQ300" s="342"/>
      <c r="RGR300" s="342"/>
      <c r="RGS300" s="342"/>
      <c r="RGT300" s="342"/>
      <c r="RGU300" s="342"/>
      <c r="RGV300" s="342"/>
      <c r="RGW300" s="342"/>
      <c r="RGX300" s="342"/>
      <c r="RGY300" s="342"/>
      <c r="RGZ300" s="342"/>
      <c r="RHA300" s="342"/>
      <c r="RHB300" s="342"/>
      <c r="RHC300" s="342"/>
      <c r="RHD300" s="342"/>
      <c r="RHE300" s="342"/>
      <c r="RHF300" s="342"/>
      <c r="RHG300" s="342"/>
      <c r="RHH300" s="342"/>
      <c r="RHI300" s="342"/>
      <c r="RHJ300" s="342"/>
      <c r="RHK300" s="342"/>
      <c r="RHL300" s="342"/>
      <c r="RHM300" s="342"/>
      <c r="RHN300" s="342"/>
      <c r="RHO300" s="342"/>
      <c r="RHP300" s="342"/>
      <c r="RHQ300" s="342"/>
      <c r="RHR300" s="342"/>
      <c r="RHS300" s="342"/>
      <c r="RHT300" s="342"/>
      <c r="RHU300" s="342"/>
      <c r="RHV300" s="342"/>
      <c r="RHW300" s="342"/>
      <c r="RHX300" s="342"/>
      <c r="RHY300" s="342"/>
      <c r="RHZ300" s="342"/>
      <c r="RIA300" s="342"/>
      <c r="RIB300" s="342"/>
      <c r="RIC300" s="342"/>
      <c r="RID300" s="342"/>
      <c r="RIE300" s="342"/>
      <c r="RIF300" s="342"/>
      <c r="RIG300" s="342"/>
      <c r="RIH300" s="342"/>
      <c r="RII300" s="342"/>
      <c r="RIJ300" s="342"/>
      <c r="RIK300" s="342"/>
      <c r="RIL300" s="342"/>
      <c r="RIM300" s="342"/>
      <c r="RIN300" s="342"/>
      <c r="RIO300" s="342"/>
      <c r="RIP300" s="342"/>
      <c r="RIQ300" s="342"/>
      <c r="RIR300" s="342"/>
      <c r="RIS300" s="342"/>
      <c r="RIT300" s="342"/>
      <c r="RIU300" s="342"/>
      <c r="RIV300" s="342"/>
      <c r="RIW300" s="342"/>
      <c r="RIX300" s="342"/>
      <c r="RIY300" s="342"/>
      <c r="RIZ300" s="342"/>
      <c r="RJA300" s="342"/>
      <c r="RJB300" s="342"/>
      <c r="RJC300" s="342"/>
      <c r="RJD300" s="342"/>
      <c r="RJE300" s="342"/>
      <c r="RJF300" s="342"/>
      <c r="RJG300" s="342"/>
      <c r="RJH300" s="342"/>
      <c r="RJI300" s="342"/>
      <c r="RJJ300" s="342"/>
      <c r="RJK300" s="342"/>
      <c r="RJL300" s="342"/>
      <c r="RJM300" s="342"/>
      <c r="RJN300" s="342"/>
      <c r="RJO300" s="342"/>
      <c r="RJP300" s="342"/>
      <c r="RJQ300" s="342"/>
      <c r="RJR300" s="342"/>
      <c r="RJS300" s="342"/>
      <c r="RJT300" s="342"/>
      <c r="RJU300" s="342"/>
      <c r="RJV300" s="342"/>
      <c r="RJW300" s="342"/>
      <c r="RJX300" s="342"/>
      <c r="RJY300" s="342"/>
      <c r="RJZ300" s="342"/>
      <c r="RKA300" s="342"/>
      <c r="RKB300" s="342"/>
      <c r="RKC300" s="342"/>
      <c r="RKD300" s="342"/>
      <c r="RKE300" s="342"/>
      <c r="RKF300" s="342"/>
      <c r="RKG300" s="342"/>
      <c r="RKH300" s="342"/>
      <c r="RKI300" s="342"/>
      <c r="RKJ300" s="342"/>
      <c r="RKK300" s="342"/>
      <c r="RKL300" s="342"/>
      <c r="RKM300" s="342"/>
      <c r="RKN300" s="342"/>
      <c r="RKO300" s="342"/>
      <c r="RKP300" s="342"/>
      <c r="RKQ300" s="342"/>
      <c r="RKR300" s="342"/>
      <c r="RKS300" s="342"/>
      <c r="RKT300" s="342"/>
      <c r="RKU300" s="342"/>
      <c r="RKV300" s="342"/>
      <c r="RKW300" s="342"/>
      <c r="RKX300" s="342"/>
      <c r="RKY300" s="342"/>
      <c r="RKZ300" s="342"/>
      <c r="RLA300" s="342"/>
      <c r="RLB300" s="342"/>
      <c r="RLC300" s="342"/>
      <c r="RLD300" s="342"/>
      <c r="RLE300" s="342"/>
      <c r="RLF300" s="342"/>
      <c r="RLG300" s="342"/>
      <c r="RLH300" s="342"/>
      <c r="RLI300" s="342"/>
      <c r="RLJ300" s="342"/>
      <c r="RLK300" s="342"/>
      <c r="RLL300" s="342"/>
      <c r="RLM300" s="342"/>
      <c r="RLN300" s="342"/>
      <c r="RLO300" s="342"/>
      <c r="RLP300" s="342"/>
      <c r="RLQ300" s="342"/>
      <c r="RLR300" s="342"/>
      <c r="RLS300" s="342"/>
      <c r="RLT300" s="342"/>
      <c r="RLU300" s="342"/>
      <c r="RLV300" s="342"/>
      <c r="RLW300" s="342"/>
      <c r="RLX300" s="342"/>
      <c r="RLY300" s="342"/>
      <c r="RLZ300" s="342"/>
      <c r="RMA300" s="342"/>
      <c r="RMB300" s="342"/>
      <c r="RMC300" s="342"/>
      <c r="RMD300" s="342"/>
      <c r="RME300" s="342"/>
      <c r="RMF300" s="342"/>
      <c r="RMG300" s="342"/>
      <c r="RMH300" s="342"/>
      <c r="RMI300" s="342"/>
      <c r="RMJ300" s="342"/>
      <c r="RMK300" s="342"/>
      <c r="RML300" s="342"/>
      <c r="RMM300" s="342"/>
      <c r="RMN300" s="342"/>
      <c r="RMO300" s="342"/>
      <c r="RMP300" s="342"/>
      <c r="RMQ300" s="342"/>
      <c r="RMR300" s="342"/>
      <c r="RMS300" s="342"/>
      <c r="RMT300" s="342"/>
      <c r="RMU300" s="342"/>
      <c r="RMV300" s="342"/>
      <c r="RMW300" s="342"/>
      <c r="RMX300" s="342"/>
      <c r="RMY300" s="342"/>
      <c r="RMZ300" s="342"/>
      <c r="RNA300" s="342"/>
      <c r="RNB300" s="342"/>
      <c r="RNC300" s="342"/>
      <c r="RND300" s="342"/>
      <c r="RNE300" s="342"/>
      <c r="RNF300" s="342"/>
      <c r="RNG300" s="342"/>
      <c r="RNH300" s="342"/>
      <c r="RNI300" s="342"/>
      <c r="RNJ300" s="342"/>
      <c r="RNK300" s="342"/>
      <c r="RNL300" s="342"/>
      <c r="RNM300" s="342"/>
      <c r="RNN300" s="342"/>
      <c r="RNO300" s="342"/>
      <c r="RNP300" s="342"/>
      <c r="RNQ300" s="342"/>
      <c r="RNR300" s="342"/>
      <c r="RNS300" s="342"/>
      <c r="RNT300" s="342"/>
      <c r="RNU300" s="342"/>
      <c r="RNV300" s="342"/>
      <c r="RNW300" s="342"/>
      <c r="RNX300" s="342"/>
      <c r="RNY300" s="342"/>
      <c r="RNZ300" s="342"/>
      <c r="ROA300" s="342"/>
      <c r="ROB300" s="342"/>
      <c r="ROC300" s="342"/>
      <c r="ROD300" s="342"/>
      <c r="ROE300" s="342"/>
      <c r="ROF300" s="342"/>
      <c r="ROG300" s="342"/>
      <c r="ROH300" s="342"/>
      <c r="ROI300" s="342"/>
      <c r="ROJ300" s="342"/>
      <c r="ROK300" s="342"/>
      <c r="ROL300" s="342"/>
      <c r="ROM300" s="342"/>
      <c r="RON300" s="342"/>
      <c r="ROO300" s="342"/>
      <c r="ROP300" s="342"/>
      <c r="ROQ300" s="342"/>
      <c r="ROR300" s="342"/>
      <c r="ROS300" s="342"/>
      <c r="ROT300" s="342"/>
      <c r="ROU300" s="342"/>
      <c r="ROV300" s="342"/>
      <c r="ROW300" s="342"/>
      <c r="ROX300" s="342"/>
      <c r="ROY300" s="342"/>
      <c r="ROZ300" s="342"/>
      <c r="RPA300" s="342"/>
      <c r="RPB300" s="342"/>
      <c r="RPC300" s="342"/>
      <c r="RPD300" s="342"/>
      <c r="RPE300" s="342"/>
      <c r="RPF300" s="342"/>
      <c r="RPG300" s="342"/>
      <c r="RPH300" s="342"/>
      <c r="RPI300" s="342"/>
      <c r="RPJ300" s="342"/>
      <c r="RPK300" s="342"/>
      <c r="RPL300" s="342"/>
      <c r="RPM300" s="342"/>
      <c r="RPN300" s="342"/>
      <c r="RPO300" s="342"/>
      <c r="RPP300" s="342"/>
      <c r="RPQ300" s="342"/>
      <c r="RPR300" s="342"/>
      <c r="RPS300" s="342"/>
      <c r="RPT300" s="342"/>
      <c r="RPU300" s="342"/>
      <c r="RPV300" s="342"/>
      <c r="RPW300" s="342"/>
      <c r="RPX300" s="342"/>
      <c r="RPY300" s="342"/>
      <c r="RPZ300" s="342"/>
      <c r="RQA300" s="342"/>
      <c r="RQB300" s="342"/>
      <c r="RQC300" s="342"/>
      <c r="RQD300" s="342"/>
      <c r="RQE300" s="342"/>
      <c r="RQF300" s="342"/>
      <c r="RQG300" s="342"/>
      <c r="RQH300" s="342"/>
      <c r="RQI300" s="342"/>
      <c r="RQJ300" s="342"/>
      <c r="RQK300" s="342"/>
      <c r="RQL300" s="342"/>
      <c r="RQM300" s="342"/>
      <c r="RQN300" s="342"/>
      <c r="RQO300" s="342"/>
      <c r="RQP300" s="342"/>
      <c r="RQQ300" s="342"/>
      <c r="RQR300" s="342"/>
      <c r="RQS300" s="342"/>
      <c r="RQT300" s="342"/>
      <c r="RQU300" s="342"/>
      <c r="RQV300" s="342"/>
      <c r="RQW300" s="342"/>
      <c r="RQX300" s="342"/>
      <c r="RQY300" s="342"/>
      <c r="RQZ300" s="342"/>
      <c r="RRA300" s="342"/>
      <c r="RRB300" s="342"/>
      <c r="RRC300" s="342"/>
      <c r="RRD300" s="342"/>
      <c r="RRE300" s="342"/>
      <c r="RRF300" s="342"/>
      <c r="RRG300" s="342"/>
      <c r="RRH300" s="342"/>
      <c r="RRI300" s="342"/>
      <c r="RRJ300" s="342"/>
      <c r="RRK300" s="342"/>
      <c r="RRL300" s="342"/>
      <c r="RRM300" s="342"/>
      <c r="RRN300" s="342"/>
      <c r="RRO300" s="342"/>
      <c r="RRP300" s="342"/>
      <c r="RRQ300" s="342"/>
      <c r="RRR300" s="342"/>
      <c r="RRS300" s="342"/>
      <c r="RRT300" s="342"/>
      <c r="RRU300" s="342"/>
      <c r="RRV300" s="342"/>
      <c r="RRW300" s="342"/>
      <c r="RRX300" s="342"/>
      <c r="RRY300" s="342"/>
      <c r="RRZ300" s="342"/>
      <c r="RSA300" s="342"/>
      <c r="RSB300" s="342"/>
      <c r="RSC300" s="342"/>
      <c r="RSD300" s="342"/>
      <c r="RSE300" s="342"/>
      <c r="RSF300" s="342"/>
      <c r="RSG300" s="342"/>
      <c r="RSH300" s="342"/>
      <c r="RSI300" s="342"/>
      <c r="RSJ300" s="342"/>
      <c r="RSK300" s="342"/>
      <c r="RSL300" s="342"/>
      <c r="RSM300" s="342"/>
      <c r="RSN300" s="342"/>
      <c r="RSO300" s="342"/>
      <c r="RSP300" s="342"/>
      <c r="RSQ300" s="342"/>
      <c r="RSR300" s="342"/>
      <c r="RSS300" s="342"/>
      <c r="RST300" s="342"/>
      <c r="RSU300" s="342"/>
      <c r="RSV300" s="342"/>
      <c r="RSW300" s="342"/>
      <c r="RSX300" s="342"/>
      <c r="RSY300" s="342"/>
      <c r="RSZ300" s="342"/>
      <c r="RTA300" s="342"/>
      <c r="RTB300" s="342"/>
      <c r="RTC300" s="342"/>
      <c r="RTD300" s="342"/>
      <c r="RTE300" s="342"/>
      <c r="RTF300" s="342"/>
      <c r="RTG300" s="342"/>
      <c r="RTH300" s="342"/>
      <c r="RTI300" s="342"/>
      <c r="RTJ300" s="342"/>
      <c r="RTK300" s="342"/>
      <c r="RTL300" s="342"/>
      <c r="RTM300" s="342"/>
      <c r="RTN300" s="342"/>
      <c r="RTO300" s="342"/>
      <c r="RTP300" s="342"/>
      <c r="RTQ300" s="342"/>
      <c r="RTR300" s="342"/>
      <c r="RTS300" s="342"/>
      <c r="RTT300" s="342"/>
      <c r="RTU300" s="342"/>
      <c r="RTV300" s="342"/>
      <c r="RTW300" s="342"/>
      <c r="RTX300" s="342"/>
      <c r="RTY300" s="342"/>
      <c r="RTZ300" s="342"/>
      <c r="RUA300" s="342"/>
      <c r="RUB300" s="342"/>
      <c r="RUC300" s="342"/>
      <c r="RUD300" s="342"/>
      <c r="RUE300" s="342"/>
      <c r="RUF300" s="342"/>
      <c r="RUG300" s="342"/>
      <c r="RUH300" s="342"/>
      <c r="RUI300" s="342"/>
      <c r="RUJ300" s="342"/>
      <c r="RUK300" s="342"/>
      <c r="RUL300" s="342"/>
      <c r="RUM300" s="342"/>
      <c r="RUN300" s="342"/>
      <c r="RUO300" s="342"/>
      <c r="RUP300" s="342"/>
      <c r="RUQ300" s="342"/>
      <c r="RUR300" s="342"/>
      <c r="RUS300" s="342"/>
      <c r="RUT300" s="342"/>
      <c r="RUU300" s="342"/>
      <c r="RUV300" s="342"/>
      <c r="RUW300" s="342"/>
      <c r="RUX300" s="342"/>
      <c r="RUY300" s="342"/>
      <c r="RUZ300" s="342"/>
      <c r="RVA300" s="342"/>
      <c r="RVB300" s="342"/>
      <c r="RVC300" s="342"/>
      <c r="RVD300" s="342"/>
      <c r="RVE300" s="342"/>
      <c r="RVF300" s="342"/>
      <c r="RVG300" s="342"/>
      <c r="RVH300" s="342"/>
      <c r="RVI300" s="342"/>
      <c r="RVJ300" s="342"/>
      <c r="RVK300" s="342"/>
      <c r="RVL300" s="342"/>
      <c r="RVM300" s="342"/>
      <c r="RVN300" s="342"/>
      <c r="RVO300" s="342"/>
      <c r="RVP300" s="342"/>
      <c r="RVQ300" s="342"/>
      <c r="RVR300" s="342"/>
      <c r="RVS300" s="342"/>
      <c r="RVT300" s="342"/>
      <c r="RVU300" s="342"/>
      <c r="RVV300" s="342"/>
      <c r="RVW300" s="342"/>
      <c r="RVX300" s="342"/>
      <c r="RVY300" s="342"/>
      <c r="RVZ300" s="342"/>
      <c r="RWA300" s="342"/>
      <c r="RWB300" s="342"/>
      <c r="RWC300" s="342"/>
      <c r="RWD300" s="342"/>
      <c r="RWE300" s="342"/>
      <c r="RWF300" s="342"/>
      <c r="RWG300" s="342"/>
      <c r="RWH300" s="342"/>
      <c r="RWI300" s="342"/>
      <c r="RWJ300" s="342"/>
      <c r="RWK300" s="342"/>
      <c r="RWL300" s="342"/>
      <c r="RWM300" s="342"/>
      <c r="RWN300" s="342"/>
      <c r="RWO300" s="342"/>
      <c r="RWP300" s="342"/>
      <c r="RWQ300" s="342"/>
      <c r="RWR300" s="342"/>
      <c r="RWS300" s="342"/>
      <c r="RWT300" s="342"/>
      <c r="RWU300" s="342"/>
      <c r="RWV300" s="342"/>
      <c r="RWW300" s="342"/>
      <c r="RWX300" s="342"/>
      <c r="RWY300" s="342"/>
      <c r="RWZ300" s="342"/>
      <c r="RXA300" s="342"/>
      <c r="RXB300" s="342"/>
      <c r="RXC300" s="342"/>
      <c r="RXD300" s="342"/>
      <c r="RXE300" s="342"/>
      <c r="RXF300" s="342"/>
      <c r="RXG300" s="342"/>
      <c r="RXH300" s="342"/>
      <c r="RXI300" s="342"/>
      <c r="RXJ300" s="342"/>
      <c r="RXK300" s="342"/>
      <c r="RXL300" s="342"/>
      <c r="RXM300" s="342"/>
      <c r="RXN300" s="342"/>
      <c r="RXO300" s="342"/>
      <c r="RXP300" s="342"/>
      <c r="RXQ300" s="342"/>
      <c r="RXR300" s="342"/>
      <c r="RXS300" s="342"/>
      <c r="RXT300" s="342"/>
      <c r="RXU300" s="342"/>
      <c r="RXV300" s="342"/>
      <c r="RXW300" s="342"/>
      <c r="RXX300" s="342"/>
      <c r="RXY300" s="342"/>
      <c r="RXZ300" s="342"/>
      <c r="RYA300" s="342"/>
      <c r="RYB300" s="342"/>
      <c r="RYC300" s="342"/>
      <c r="RYD300" s="342"/>
      <c r="RYE300" s="342"/>
      <c r="RYF300" s="342"/>
      <c r="RYG300" s="342"/>
      <c r="RYH300" s="342"/>
      <c r="RYI300" s="342"/>
      <c r="RYJ300" s="342"/>
      <c r="RYK300" s="342"/>
      <c r="RYL300" s="342"/>
      <c r="RYM300" s="342"/>
      <c r="RYN300" s="342"/>
      <c r="RYO300" s="342"/>
      <c r="RYP300" s="342"/>
      <c r="RYQ300" s="342"/>
      <c r="RYR300" s="342"/>
      <c r="RYS300" s="342"/>
      <c r="RYT300" s="342"/>
      <c r="RYU300" s="342"/>
      <c r="RYV300" s="342"/>
      <c r="RYW300" s="342"/>
      <c r="RYX300" s="342"/>
      <c r="RYY300" s="342"/>
      <c r="RYZ300" s="342"/>
      <c r="RZA300" s="342"/>
      <c r="RZB300" s="342"/>
      <c r="RZC300" s="342"/>
      <c r="RZD300" s="342"/>
      <c r="RZE300" s="342"/>
      <c r="RZF300" s="342"/>
      <c r="RZG300" s="342"/>
      <c r="RZH300" s="342"/>
      <c r="RZI300" s="342"/>
      <c r="RZJ300" s="342"/>
      <c r="RZK300" s="342"/>
      <c r="RZL300" s="342"/>
      <c r="RZM300" s="342"/>
      <c r="RZN300" s="342"/>
      <c r="RZO300" s="342"/>
      <c r="RZP300" s="342"/>
      <c r="RZQ300" s="342"/>
      <c r="RZR300" s="342"/>
      <c r="RZS300" s="342"/>
      <c r="RZT300" s="342"/>
      <c r="RZU300" s="342"/>
      <c r="RZV300" s="342"/>
      <c r="RZW300" s="342"/>
      <c r="RZX300" s="342"/>
      <c r="RZY300" s="342"/>
      <c r="RZZ300" s="342"/>
      <c r="SAA300" s="342"/>
      <c r="SAB300" s="342"/>
      <c r="SAC300" s="342"/>
      <c r="SAD300" s="342"/>
      <c r="SAE300" s="342"/>
      <c r="SAF300" s="342"/>
      <c r="SAG300" s="342"/>
      <c r="SAH300" s="342"/>
      <c r="SAI300" s="342"/>
      <c r="SAJ300" s="342"/>
      <c r="SAK300" s="342"/>
      <c r="SAL300" s="342"/>
      <c r="SAM300" s="342"/>
      <c r="SAN300" s="342"/>
      <c r="SAO300" s="342"/>
      <c r="SAP300" s="342"/>
      <c r="SAQ300" s="342"/>
      <c r="SAR300" s="342"/>
      <c r="SAS300" s="342"/>
      <c r="SAT300" s="342"/>
      <c r="SAU300" s="342"/>
      <c r="SAV300" s="342"/>
      <c r="SAW300" s="342"/>
      <c r="SAX300" s="342"/>
      <c r="SAY300" s="342"/>
      <c r="SAZ300" s="342"/>
      <c r="SBA300" s="342"/>
      <c r="SBB300" s="342"/>
      <c r="SBC300" s="342"/>
      <c r="SBD300" s="342"/>
      <c r="SBE300" s="342"/>
      <c r="SBF300" s="342"/>
      <c r="SBG300" s="342"/>
      <c r="SBH300" s="342"/>
      <c r="SBI300" s="342"/>
      <c r="SBJ300" s="342"/>
      <c r="SBK300" s="342"/>
      <c r="SBL300" s="342"/>
      <c r="SBM300" s="342"/>
      <c r="SBN300" s="342"/>
      <c r="SBO300" s="342"/>
      <c r="SBP300" s="342"/>
      <c r="SBQ300" s="342"/>
      <c r="SBR300" s="342"/>
      <c r="SBS300" s="342"/>
      <c r="SBT300" s="342"/>
      <c r="SBU300" s="342"/>
      <c r="SBV300" s="342"/>
      <c r="SBW300" s="342"/>
      <c r="SBX300" s="342"/>
      <c r="SBY300" s="342"/>
      <c r="SBZ300" s="342"/>
      <c r="SCA300" s="342"/>
      <c r="SCB300" s="342"/>
      <c r="SCC300" s="342"/>
      <c r="SCD300" s="342"/>
      <c r="SCE300" s="342"/>
      <c r="SCF300" s="342"/>
      <c r="SCG300" s="342"/>
      <c r="SCH300" s="342"/>
      <c r="SCI300" s="342"/>
      <c r="SCJ300" s="342"/>
      <c r="SCK300" s="342"/>
      <c r="SCL300" s="342"/>
      <c r="SCM300" s="342"/>
      <c r="SCN300" s="342"/>
      <c r="SCO300" s="342"/>
      <c r="SCP300" s="342"/>
      <c r="SCQ300" s="342"/>
      <c r="SCR300" s="342"/>
      <c r="SCS300" s="342"/>
      <c r="SCT300" s="342"/>
      <c r="SCU300" s="342"/>
      <c r="SCV300" s="342"/>
      <c r="SCW300" s="342"/>
      <c r="SCX300" s="342"/>
      <c r="SCY300" s="342"/>
      <c r="SCZ300" s="342"/>
      <c r="SDA300" s="342"/>
      <c r="SDB300" s="342"/>
      <c r="SDC300" s="342"/>
      <c r="SDD300" s="342"/>
      <c r="SDE300" s="342"/>
      <c r="SDF300" s="342"/>
      <c r="SDG300" s="342"/>
      <c r="SDH300" s="342"/>
      <c r="SDI300" s="342"/>
      <c r="SDJ300" s="342"/>
      <c r="SDK300" s="342"/>
      <c r="SDL300" s="342"/>
      <c r="SDM300" s="342"/>
      <c r="SDN300" s="342"/>
      <c r="SDO300" s="342"/>
      <c r="SDP300" s="342"/>
      <c r="SDQ300" s="342"/>
      <c r="SDR300" s="342"/>
      <c r="SDS300" s="342"/>
      <c r="SDT300" s="342"/>
      <c r="SDU300" s="342"/>
      <c r="SDV300" s="342"/>
      <c r="SDW300" s="342"/>
      <c r="SDX300" s="342"/>
      <c r="SDY300" s="342"/>
      <c r="SDZ300" s="342"/>
      <c r="SEA300" s="342"/>
      <c r="SEB300" s="342"/>
      <c r="SEC300" s="342"/>
      <c r="SED300" s="342"/>
      <c r="SEE300" s="342"/>
      <c r="SEF300" s="342"/>
      <c r="SEG300" s="342"/>
      <c r="SEH300" s="342"/>
      <c r="SEI300" s="342"/>
      <c r="SEJ300" s="342"/>
      <c r="SEK300" s="342"/>
      <c r="SEL300" s="342"/>
      <c r="SEM300" s="342"/>
      <c r="SEN300" s="342"/>
      <c r="SEO300" s="342"/>
      <c r="SEP300" s="342"/>
      <c r="SEQ300" s="342"/>
      <c r="SER300" s="342"/>
      <c r="SES300" s="342"/>
      <c r="SET300" s="342"/>
      <c r="SEU300" s="342"/>
      <c r="SEV300" s="342"/>
      <c r="SEW300" s="342"/>
      <c r="SEX300" s="342"/>
      <c r="SEY300" s="342"/>
      <c r="SEZ300" s="342"/>
      <c r="SFA300" s="342"/>
      <c r="SFB300" s="342"/>
      <c r="SFC300" s="342"/>
      <c r="SFD300" s="342"/>
      <c r="SFE300" s="342"/>
      <c r="SFF300" s="342"/>
      <c r="SFG300" s="342"/>
      <c r="SFH300" s="342"/>
      <c r="SFI300" s="342"/>
      <c r="SFJ300" s="342"/>
      <c r="SFK300" s="342"/>
      <c r="SFL300" s="342"/>
      <c r="SFM300" s="342"/>
      <c r="SFN300" s="342"/>
      <c r="SFO300" s="342"/>
      <c r="SFP300" s="342"/>
      <c r="SFQ300" s="342"/>
      <c r="SFR300" s="342"/>
      <c r="SFS300" s="342"/>
      <c r="SFT300" s="342"/>
      <c r="SFU300" s="342"/>
      <c r="SFV300" s="342"/>
      <c r="SFW300" s="342"/>
      <c r="SFX300" s="342"/>
      <c r="SFY300" s="342"/>
      <c r="SFZ300" s="342"/>
      <c r="SGA300" s="342"/>
      <c r="SGB300" s="342"/>
      <c r="SGC300" s="342"/>
      <c r="SGD300" s="342"/>
      <c r="SGE300" s="342"/>
      <c r="SGF300" s="342"/>
      <c r="SGG300" s="342"/>
      <c r="SGH300" s="342"/>
      <c r="SGI300" s="342"/>
      <c r="SGJ300" s="342"/>
      <c r="SGK300" s="342"/>
      <c r="SGL300" s="342"/>
      <c r="SGM300" s="342"/>
      <c r="SGN300" s="342"/>
      <c r="SGO300" s="342"/>
      <c r="SGP300" s="342"/>
      <c r="SGQ300" s="342"/>
      <c r="SGR300" s="342"/>
      <c r="SGS300" s="342"/>
      <c r="SGT300" s="342"/>
      <c r="SGU300" s="342"/>
      <c r="SGV300" s="342"/>
      <c r="SGW300" s="342"/>
      <c r="SGX300" s="342"/>
      <c r="SGY300" s="342"/>
      <c r="SGZ300" s="342"/>
      <c r="SHA300" s="342"/>
      <c r="SHB300" s="342"/>
      <c r="SHC300" s="342"/>
      <c r="SHD300" s="342"/>
      <c r="SHE300" s="342"/>
      <c r="SHF300" s="342"/>
      <c r="SHG300" s="342"/>
      <c r="SHH300" s="342"/>
      <c r="SHI300" s="342"/>
      <c r="SHJ300" s="342"/>
      <c r="SHK300" s="342"/>
      <c r="SHL300" s="342"/>
      <c r="SHM300" s="342"/>
      <c r="SHN300" s="342"/>
      <c r="SHO300" s="342"/>
      <c r="SHP300" s="342"/>
      <c r="SHQ300" s="342"/>
      <c r="SHR300" s="342"/>
      <c r="SHS300" s="342"/>
      <c r="SHT300" s="342"/>
      <c r="SHU300" s="342"/>
      <c r="SHV300" s="342"/>
      <c r="SHW300" s="342"/>
      <c r="SHX300" s="342"/>
      <c r="SHY300" s="342"/>
      <c r="SHZ300" s="342"/>
      <c r="SIA300" s="342"/>
      <c r="SIB300" s="342"/>
      <c r="SIC300" s="342"/>
      <c r="SID300" s="342"/>
      <c r="SIE300" s="342"/>
      <c r="SIF300" s="342"/>
      <c r="SIG300" s="342"/>
      <c r="SIH300" s="342"/>
      <c r="SII300" s="342"/>
      <c r="SIJ300" s="342"/>
      <c r="SIK300" s="342"/>
      <c r="SIL300" s="342"/>
      <c r="SIM300" s="342"/>
      <c r="SIN300" s="342"/>
      <c r="SIO300" s="342"/>
      <c r="SIP300" s="342"/>
      <c r="SIQ300" s="342"/>
      <c r="SIR300" s="342"/>
      <c r="SIS300" s="342"/>
      <c r="SIT300" s="342"/>
      <c r="SIU300" s="342"/>
      <c r="SIV300" s="342"/>
      <c r="SIW300" s="342"/>
      <c r="SIX300" s="342"/>
      <c r="SIY300" s="342"/>
      <c r="SIZ300" s="342"/>
      <c r="SJA300" s="342"/>
      <c r="SJB300" s="342"/>
      <c r="SJC300" s="342"/>
      <c r="SJD300" s="342"/>
      <c r="SJE300" s="342"/>
      <c r="SJF300" s="342"/>
      <c r="SJG300" s="342"/>
      <c r="SJH300" s="342"/>
      <c r="SJI300" s="342"/>
      <c r="SJJ300" s="342"/>
      <c r="SJK300" s="342"/>
      <c r="SJL300" s="342"/>
      <c r="SJM300" s="342"/>
      <c r="SJN300" s="342"/>
      <c r="SJO300" s="342"/>
      <c r="SJP300" s="342"/>
      <c r="SJQ300" s="342"/>
      <c r="SJR300" s="342"/>
      <c r="SJS300" s="342"/>
      <c r="SJT300" s="342"/>
      <c r="SJU300" s="342"/>
      <c r="SJV300" s="342"/>
      <c r="SJW300" s="342"/>
      <c r="SJX300" s="342"/>
      <c r="SJY300" s="342"/>
      <c r="SJZ300" s="342"/>
      <c r="SKA300" s="342"/>
      <c r="SKB300" s="342"/>
      <c r="SKC300" s="342"/>
      <c r="SKD300" s="342"/>
      <c r="SKE300" s="342"/>
      <c r="SKF300" s="342"/>
      <c r="SKG300" s="342"/>
      <c r="SKH300" s="342"/>
      <c r="SKI300" s="342"/>
      <c r="SKJ300" s="342"/>
      <c r="SKK300" s="342"/>
      <c r="SKL300" s="342"/>
      <c r="SKM300" s="342"/>
      <c r="SKN300" s="342"/>
      <c r="SKO300" s="342"/>
      <c r="SKP300" s="342"/>
      <c r="SKQ300" s="342"/>
      <c r="SKR300" s="342"/>
      <c r="SKS300" s="342"/>
      <c r="SKT300" s="342"/>
      <c r="SKU300" s="342"/>
      <c r="SKV300" s="342"/>
      <c r="SKW300" s="342"/>
      <c r="SKX300" s="342"/>
      <c r="SKY300" s="342"/>
      <c r="SKZ300" s="342"/>
      <c r="SLA300" s="342"/>
      <c r="SLB300" s="342"/>
      <c r="SLC300" s="342"/>
      <c r="SLD300" s="342"/>
      <c r="SLE300" s="342"/>
      <c r="SLF300" s="342"/>
      <c r="SLG300" s="342"/>
      <c r="SLH300" s="342"/>
      <c r="SLI300" s="342"/>
      <c r="SLJ300" s="342"/>
      <c r="SLK300" s="342"/>
      <c r="SLL300" s="342"/>
      <c r="SLM300" s="342"/>
      <c r="SLN300" s="342"/>
      <c r="SLO300" s="342"/>
      <c r="SLP300" s="342"/>
      <c r="SLQ300" s="342"/>
      <c r="SLR300" s="342"/>
      <c r="SLS300" s="342"/>
      <c r="SLT300" s="342"/>
      <c r="SLU300" s="342"/>
      <c r="SLV300" s="342"/>
      <c r="SLW300" s="342"/>
      <c r="SLX300" s="342"/>
      <c r="SLY300" s="342"/>
      <c r="SLZ300" s="342"/>
      <c r="SMA300" s="342"/>
      <c r="SMB300" s="342"/>
      <c r="SMC300" s="342"/>
      <c r="SMD300" s="342"/>
      <c r="SME300" s="342"/>
      <c r="SMF300" s="342"/>
      <c r="SMG300" s="342"/>
      <c r="SMH300" s="342"/>
      <c r="SMI300" s="342"/>
      <c r="SMJ300" s="342"/>
      <c r="SMK300" s="342"/>
      <c r="SML300" s="342"/>
      <c r="SMM300" s="342"/>
      <c r="SMN300" s="342"/>
      <c r="SMO300" s="342"/>
      <c r="SMP300" s="342"/>
      <c r="SMQ300" s="342"/>
      <c r="SMR300" s="342"/>
      <c r="SMS300" s="342"/>
      <c r="SMT300" s="342"/>
      <c r="SMU300" s="342"/>
      <c r="SMV300" s="342"/>
      <c r="SMW300" s="342"/>
      <c r="SMX300" s="342"/>
      <c r="SMY300" s="342"/>
      <c r="SMZ300" s="342"/>
      <c r="SNA300" s="342"/>
      <c r="SNB300" s="342"/>
      <c r="SNC300" s="342"/>
      <c r="SND300" s="342"/>
      <c r="SNE300" s="342"/>
      <c r="SNF300" s="342"/>
      <c r="SNG300" s="342"/>
      <c r="SNH300" s="342"/>
      <c r="SNI300" s="342"/>
      <c r="SNJ300" s="342"/>
      <c r="SNK300" s="342"/>
      <c r="SNL300" s="342"/>
      <c r="SNM300" s="342"/>
      <c r="SNN300" s="342"/>
      <c r="SNO300" s="342"/>
      <c r="SNP300" s="342"/>
      <c r="SNQ300" s="342"/>
      <c r="SNR300" s="342"/>
      <c r="SNS300" s="342"/>
      <c r="SNT300" s="342"/>
      <c r="SNU300" s="342"/>
      <c r="SNV300" s="342"/>
      <c r="SNW300" s="342"/>
      <c r="SNX300" s="342"/>
      <c r="SNY300" s="342"/>
      <c r="SNZ300" s="342"/>
      <c r="SOA300" s="342"/>
      <c r="SOB300" s="342"/>
      <c r="SOC300" s="342"/>
      <c r="SOD300" s="342"/>
      <c r="SOE300" s="342"/>
      <c r="SOF300" s="342"/>
      <c r="SOG300" s="342"/>
      <c r="SOH300" s="342"/>
      <c r="SOI300" s="342"/>
      <c r="SOJ300" s="342"/>
      <c r="SOK300" s="342"/>
      <c r="SOL300" s="342"/>
      <c r="SOM300" s="342"/>
      <c r="SON300" s="342"/>
      <c r="SOO300" s="342"/>
      <c r="SOP300" s="342"/>
      <c r="SOQ300" s="342"/>
      <c r="SOR300" s="342"/>
      <c r="SOS300" s="342"/>
      <c r="SOT300" s="342"/>
      <c r="SOU300" s="342"/>
      <c r="SOV300" s="342"/>
      <c r="SOW300" s="342"/>
      <c r="SOX300" s="342"/>
      <c r="SOY300" s="342"/>
      <c r="SOZ300" s="342"/>
      <c r="SPA300" s="342"/>
      <c r="SPB300" s="342"/>
      <c r="SPC300" s="342"/>
      <c r="SPD300" s="342"/>
      <c r="SPE300" s="342"/>
      <c r="SPF300" s="342"/>
      <c r="SPG300" s="342"/>
      <c r="SPH300" s="342"/>
      <c r="SPI300" s="342"/>
      <c r="SPJ300" s="342"/>
      <c r="SPK300" s="342"/>
      <c r="SPL300" s="342"/>
      <c r="SPM300" s="342"/>
      <c r="SPN300" s="342"/>
      <c r="SPO300" s="342"/>
      <c r="SPP300" s="342"/>
      <c r="SPQ300" s="342"/>
      <c r="SPR300" s="342"/>
      <c r="SPS300" s="342"/>
      <c r="SPT300" s="342"/>
      <c r="SPU300" s="342"/>
      <c r="SPV300" s="342"/>
      <c r="SPW300" s="342"/>
      <c r="SPX300" s="342"/>
      <c r="SPY300" s="342"/>
      <c r="SPZ300" s="342"/>
      <c r="SQA300" s="342"/>
      <c r="SQB300" s="342"/>
      <c r="SQC300" s="342"/>
      <c r="SQD300" s="342"/>
      <c r="SQE300" s="342"/>
      <c r="SQF300" s="342"/>
      <c r="SQG300" s="342"/>
      <c r="SQH300" s="342"/>
      <c r="SQI300" s="342"/>
      <c r="SQJ300" s="342"/>
      <c r="SQK300" s="342"/>
      <c r="SQL300" s="342"/>
      <c r="SQM300" s="342"/>
      <c r="SQN300" s="342"/>
      <c r="SQO300" s="342"/>
      <c r="SQP300" s="342"/>
      <c r="SQQ300" s="342"/>
      <c r="SQR300" s="342"/>
      <c r="SQS300" s="342"/>
      <c r="SQT300" s="342"/>
      <c r="SQU300" s="342"/>
      <c r="SQV300" s="342"/>
      <c r="SQW300" s="342"/>
      <c r="SQX300" s="342"/>
      <c r="SQY300" s="342"/>
      <c r="SQZ300" s="342"/>
      <c r="SRA300" s="342"/>
      <c r="SRB300" s="342"/>
      <c r="SRC300" s="342"/>
      <c r="SRD300" s="342"/>
      <c r="SRE300" s="342"/>
      <c r="SRF300" s="342"/>
      <c r="SRG300" s="342"/>
      <c r="SRH300" s="342"/>
      <c r="SRI300" s="342"/>
      <c r="SRJ300" s="342"/>
      <c r="SRK300" s="342"/>
      <c r="SRL300" s="342"/>
      <c r="SRM300" s="342"/>
      <c r="SRN300" s="342"/>
      <c r="SRO300" s="342"/>
      <c r="SRP300" s="342"/>
      <c r="SRQ300" s="342"/>
      <c r="SRR300" s="342"/>
      <c r="SRS300" s="342"/>
      <c r="SRT300" s="342"/>
      <c r="SRU300" s="342"/>
      <c r="SRV300" s="342"/>
      <c r="SRW300" s="342"/>
      <c r="SRX300" s="342"/>
      <c r="SRY300" s="342"/>
      <c r="SRZ300" s="342"/>
      <c r="SSA300" s="342"/>
      <c r="SSB300" s="342"/>
      <c r="SSC300" s="342"/>
      <c r="SSD300" s="342"/>
      <c r="SSE300" s="342"/>
      <c r="SSF300" s="342"/>
      <c r="SSG300" s="342"/>
      <c r="SSH300" s="342"/>
      <c r="SSI300" s="342"/>
      <c r="SSJ300" s="342"/>
      <c r="SSK300" s="342"/>
      <c r="SSL300" s="342"/>
      <c r="SSM300" s="342"/>
      <c r="SSN300" s="342"/>
      <c r="SSO300" s="342"/>
      <c r="SSP300" s="342"/>
      <c r="SSQ300" s="342"/>
      <c r="SSR300" s="342"/>
      <c r="SSS300" s="342"/>
      <c r="SST300" s="342"/>
      <c r="SSU300" s="342"/>
      <c r="SSV300" s="342"/>
      <c r="SSW300" s="342"/>
      <c r="SSX300" s="342"/>
      <c r="SSY300" s="342"/>
      <c r="SSZ300" s="342"/>
      <c r="STA300" s="342"/>
      <c r="STB300" s="342"/>
      <c r="STC300" s="342"/>
      <c r="STD300" s="342"/>
      <c r="STE300" s="342"/>
      <c r="STF300" s="342"/>
      <c r="STG300" s="342"/>
      <c r="STH300" s="342"/>
      <c r="STI300" s="342"/>
      <c r="STJ300" s="342"/>
      <c r="STK300" s="342"/>
      <c r="STL300" s="342"/>
      <c r="STM300" s="342"/>
      <c r="STN300" s="342"/>
      <c r="STO300" s="342"/>
      <c r="STP300" s="342"/>
      <c r="STQ300" s="342"/>
      <c r="STR300" s="342"/>
      <c r="STS300" s="342"/>
      <c r="STT300" s="342"/>
      <c r="STU300" s="342"/>
      <c r="STV300" s="342"/>
      <c r="STW300" s="342"/>
      <c r="STX300" s="342"/>
      <c r="STY300" s="342"/>
      <c r="STZ300" s="342"/>
      <c r="SUA300" s="342"/>
      <c r="SUB300" s="342"/>
      <c r="SUC300" s="342"/>
      <c r="SUD300" s="342"/>
      <c r="SUE300" s="342"/>
      <c r="SUF300" s="342"/>
      <c r="SUG300" s="342"/>
      <c r="SUH300" s="342"/>
      <c r="SUI300" s="342"/>
      <c r="SUJ300" s="342"/>
      <c r="SUK300" s="342"/>
      <c r="SUL300" s="342"/>
      <c r="SUM300" s="342"/>
      <c r="SUN300" s="342"/>
      <c r="SUO300" s="342"/>
      <c r="SUP300" s="342"/>
      <c r="SUQ300" s="342"/>
      <c r="SUR300" s="342"/>
      <c r="SUS300" s="342"/>
      <c r="SUT300" s="342"/>
      <c r="SUU300" s="342"/>
      <c r="SUV300" s="342"/>
      <c r="SUW300" s="342"/>
      <c r="SUX300" s="342"/>
      <c r="SUY300" s="342"/>
      <c r="SUZ300" s="342"/>
      <c r="SVA300" s="342"/>
      <c r="SVB300" s="342"/>
      <c r="SVC300" s="342"/>
      <c r="SVD300" s="342"/>
      <c r="SVE300" s="342"/>
      <c r="SVF300" s="342"/>
      <c r="SVG300" s="342"/>
      <c r="SVH300" s="342"/>
      <c r="SVI300" s="342"/>
      <c r="SVJ300" s="342"/>
      <c r="SVK300" s="342"/>
      <c r="SVL300" s="342"/>
      <c r="SVM300" s="342"/>
      <c r="SVN300" s="342"/>
      <c r="SVO300" s="342"/>
      <c r="SVP300" s="342"/>
      <c r="SVQ300" s="342"/>
      <c r="SVR300" s="342"/>
      <c r="SVS300" s="342"/>
      <c r="SVT300" s="342"/>
      <c r="SVU300" s="342"/>
      <c r="SVV300" s="342"/>
      <c r="SVW300" s="342"/>
      <c r="SVX300" s="342"/>
      <c r="SVY300" s="342"/>
      <c r="SVZ300" s="342"/>
      <c r="SWA300" s="342"/>
      <c r="SWB300" s="342"/>
      <c r="SWC300" s="342"/>
      <c r="SWD300" s="342"/>
      <c r="SWE300" s="342"/>
      <c r="SWF300" s="342"/>
      <c r="SWG300" s="342"/>
      <c r="SWH300" s="342"/>
      <c r="SWI300" s="342"/>
      <c r="SWJ300" s="342"/>
      <c r="SWK300" s="342"/>
      <c r="SWL300" s="342"/>
      <c r="SWM300" s="342"/>
      <c r="SWN300" s="342"/>
      <c r="SWO300" s="342"/>
      <c r="SWP300" s="342"/>
      <c r="SWQ300" s="342"/>
      <c r="SWR300" s="342"/>
      <c r="SWS300" s="342"/>
      <c r="SWT300" s="342"/>
      <c r="SWU300" s="342"/>
      <c r="SWV300" s="342"/>
      <c r="SWW300" s="342"/>
      <c r="SWX300" s="342"/>
      <c r="SWY300" s="342"/>
      <c r="SWZ300" s="342"/>
      <c r="SXA300" s="342"/>
      <c r="SXB300" s="342"/>
      <c r="SXC300" s="342"/>
      <c r="SXD300" s="342"/>
      <c r="SXE300" s="342"/>
      <c r="SXF300" s="342"/>
      <c r="SXG300" s="342"/>
      <c r="SXH300" s="342"/>
      <c r="SXI300" s="342"/>
      <c r="SXJ300" s="342"/>
      <c r="SXK300" s="342"/>
      <c r="SXL300" s="342"/>
      <c r="SXM300" s="342"/>
      <c r="SXN300" s="342"/>
      <c r="SXO300" s="342"/>
      <c r="SXP300" s="342"/>
      <c r="SXQ300" s="342"/>
      <c r="SXR300" s="342"/>
      <c r="SXS300" s="342"/>
      <c r="SXT300" s="342"/>
      <c r="SXU300" s="342"/>
      <c r="SXV300" s="342"/>
      <c r="SXW300" s="342"/>
      <c r="SXX300" s="342"/>
      <c r="SXY300" s="342"/>
      <c r="SXZ300" s="342"/>
      <c r="SYA300" s="342"/>
      <c r="SYB300" s="342"/>
      <c r="SYC300" s="342"/>
      <c r="SYD300" s="342"/>
      <c r="SYE300" s="342"/>
      <c r="SYF300" s="342"/>
      <c r="SYG300" s="342"/>
      <c r="SYH300" s="342"/>
      <c r="SYI300" s="342"/>
      <c r="SYJ300" s="342"/>
      <c r="SYK300" s="342"/>
      <c r="SYL300" s="342"/>
      <c r="SYM300" s="342"/>
      <c r="SYN300" s="342"/>
      <c r="SYO300" s="342"/>
      <c r="SYP300" s="342"/>
      <c r="SYQ300" s="342"/>
      <c r="SYR300" s="342"/>
      <c r="SYS300" s="342"/>
      <c r="SYT300" s="342"/>
      <c r="SYU300" s="342"/>
      <c r="SYV300" s="342"/>
      <c r="SYW300" s="342"/>
      <c r="SYX300" s="342"/>
      <c r="SYY300" s="342"/>
      <c r="SYZ300" s="342"/>
      <c r="SZA300" s="342"/>
      <c r="SZB300" s="342"/>
      <c r="SZC300" s="342"/>
      <c r="SZD300" s="342"/>
      <c r="SZE300" s="342"/>
      <c r="SZF300" s="342"/>
      <c r="SZG300" s="342"/>
      <c r="SZH300" s="342"/>
      <c r="SZI300" s="342"/>
      <c r="SZJ300" s="342"/>
      <c r="SZK300" s="342"/>
      <c r="SZL300" s="342"/>
      <c r="SZM300" s="342"/>
      <c r="SZN300" s="342"/>
      <c r="SZO300" s="342"/>
      <c r="SZP300" s="342"/>
      <c r="SZQ300" s="342"/>
      <c r="SZR300" s="342"/>
      <c r="SZS300" s="342"/>
      <c r="SZT300" s="342"/>
      <c r="SZU300" s="342"/>
      <c r="SZV300" s="342"/>
      <c r="SZW300" s="342"/>
      <c r="SZX300" s="342"/>
      <c r="SZY300" s="342"/>
      <c r="SZZ300" s="342"/>
      <c r="TAA300" s="342"/>
      <c r="TAB300" s="342"/>
      <c r="TAC300" s="342"/>
      <c r="TAD300" s="342"/>
      <c r="TAE300" s="342"/>
      <c r="TAF300" s="342"/>
      <c r="TAG300" s="342"/>
      <c r="TAH300" s="342"/>
      <c r="TAI300" s="342"/>
      <c r="TAJ300" s="342"/>
      <c r="TAK300" s="342"/>
      <c r="TAL300" s="342"/>
      <c r="TAM300" s="342"/>
      <c r="TAN300" s="342"/>
      <c r="TAO300" s="342"/>
      <c r="TAP300" s="342"/>
      <c r="TAQ300" s="342"/>
      <c r="TAR300" s="342"/>
      <c r="TAS300" s="342"/>
      <c r="TAT300" s="342"/>
      <c r="TAU300" s="342"/>
      <c r="TAV300" s="342"/>
      <c r="TAW300" s="342"/>
      <c r="TAX300" s="342"/>
      <c r="TAY300" s="342"/>
      <c r="TAZ300" s="342"/>
      <c r="TBA300" s="342"/>
      <c r="TBB300" s="342"/>
      <c r="TBC300" s="342"/>
      <c r="TBD300" s="342"/>
      <c r="TBE300" s="342"/>
      <c r="TBF300" s="342"/>
      <c r="TBG300" s="342"/>
      <c r="TBH300" s="342"/>
      <c r="TBI300" s="342"/>
      <c r="TBJ300" s="342"/>
      <c r="TBK300" s="342"/>
      <c r="TBL300" s="342"/>
      <c r="TBM300" s="342"/>
      <c r="TBN300" s="342"/>
      <c r="TBO300" s="342"/>
      <c r="TBP300" s="342"/>
      <c r="TBQ300" s="342"/>
      <c r="TBR300" s="342"/>
      <c r="TBS300" s="342"/>
      <c r="TBT300" s="342"/>
      <c r="TBU300" s="342"/>
      <c r="TBV300" s="342"/>
      <c r="TBW300" s="342"/>
      <c r="TBX300" s="342"/>
      <c r="TBY300" s="342"/>
      <c r="TBZ300" s="342"/>
      <c r="TCA300" s="342"/>
      <c r="TCB300" s="342"/>
      <c r="TCC300" s="342"/>
      <c r="TCD300" s="342"/>
      <c r="TCE300" s="342"/>
      <c r="TCF300" s="342"/>
      <c r="TCG300" s="342"/>
      <c r="TCH300" s="342"/>
      <c r="TCI300" s="342"/>
      <c r="TCJ300" s="342"/>
      <c r="TCK300" s="342"/>
      <c r="TCL300" s="342"/>
      <c r="TCM300" s="342"/>
      <c r="TCN300" s="342"/>
      <c r="TCO300" s="342"/>
      <c r="TCP300" s="342"/>
      <c r="TCQ300" s="342"/>
      <c r="TCR300" s="342"/>
      <c r="TCS300" s="342"/>
      <c r="TCT300" s="342"/>
      <c r="TCU300" s="342"/>
      <c r="TCV300" s="342"/>
      <c r="TCW300" s="342"/>
      <c r="TCX300" s="342"/>
      <c r="TCY300" s="342"/>
      <c r="TCZ300" s="342"/>
      <c r="TDA300" s="342"/>
      <c r="TDB300" s="342"/>
      <c r="TDC300" s="342"/>
      <c r="TDD300" s="342"/>
      <c r="TDE300" s="342"/>
      <c r="TDF300" s="342"/>
      <c r="TDG300" s="342"/>
      <c r="TDH300" s="342"/>
      <c r="TDI300" s="342"/>
      <c r="TDJ300" s="342"/>
      <c r="TDK300" s="342"/>
      <c r="TDL300" s="342"/>
      <c r="TDM300" s="342"/>
      <c r="TDN300" s="342"/>
      <c r="TDO300" s="342"/>
      <c r="TDP300" s="342"/>
      <c r="TDQ300" s="342"/>
      <c r="TDR300" s="342"/>
      <c r="TDS300" s="342"/>
      <c r="TDT300" s="342"/>
      <c r="TDU300" s="342"/>
      <c r="TDV300" s="342"/>
      <c r="TDW300" s="342"/>
      <c r="TDX300" s="342"/>
      <c r="TDY300" s="342"/>
      <c r="TDZ300" s="342"/>
      <c r="TEA300" s="342"/>
      <c r="TEB300" s="342"/>
      <c r="TEC300" s="342"/>
      <c r="TED300" s="342"/>
      <c r="TEE300" s="342"/>
      <c r="TEF300" s="342"/>
      <c r="TEG300" s="342"/>
      <c r="TEH300" s="342"/>
      <c r="TEI300" s="342"/>
      <c r="TEJ300" s="342"/>
      <c r="TEK300" s="342"/>
      <c r="TEL300" s="342"/>
      <c r="TEM300" s="342"/>
      <c r="TEN300" s="342"/>
      <c r="TEO300" s="342"/>
      <c r="TEP300" s="342"/>
      <c r="TEQ300" s="342"/>
      <c r="TER300" s="342"/>
      <c r="TES300" s="342"/>
      <c r="TET300" s="342"/>
      <c r="TEU300" s="342"/>
      <c r="TEV300" s="342"/>
      <c r="TEW300" s="342"/>
      <c r="TEX300" s="342"/>
      <c r="TEY300" s="342"/>
      <c r="TEZ300" s="342"/>
      <c r="TFA300" s="342"/>
      <c r="TFB300" s="342"/>
      <c r="TFC300" s="342"/>
      <c r="TFD300" s="342"/>
      <c r="TFE300" s="342"/>
      <c r="TFF300" s="342"/>
      <c r="TFG300" s="342"/>
      <c r="TFH300" s="342"/>
      <c r="TFI300" s="342"/>
      <c r="TFJ300" s="342"/>
      <c r="TFK300" s="342"/>
      <c r="TFL300" s="342"/>
      <c r="TFM300" s="342"/>
      <c r="TFN300" s="342"/>
      <c r="TFO300" s="342"/>
      <c r="TFP300" s="342"/>
      <c r="TFQ300" s="342"/>
      <c r="TFR300" s="342"/>
      <c r="TFS300" s="342"/>
      <c r="TFT300" s="342"/>
      <c r="TFU300" s="342"/>
      <c r="TFV300" s="342"/>
      <c r="TFW300" s="342"/>
      <c r="TFX300" s="342"/>
      <c r="TFY300" s="342"/>
      <c r="TFZ300" s="342"/>
      <c r="TGA300" s="342"/>
      <c r="TGB300" s="342"/>
      <c r="TGC300" s="342"/>
      <c r="TGD300" s="342"/>
      <c r="TGE300" s="342"/>
      <c r="TGF300" s="342"/>
      <c r="TGG300" s="342"/>
      <c r="TGH300" s="342"/>
      <c r="TGI300" s="342"/>
      <c r="TGJ300" s="342"/>
      <c r="TGK300" s="342"/>
      <c r="TGL300" s="342"/>
      <c r="TGM300" s="342"/>
      <c r="TGN300" s="342"/>
      <c r="TGO300" s="342"/>
      <c r="TGP300" s="342"/>
      <c r="TGQ300" s="342"/>
      <c r="TGR300" s="342"/>
      <c r="TGS300" s="342"/>
      <c r="TGT300" s="342"/>
      <c r="TGU300" s="342"/>
      <c r="TGV300" s="342"/>
      <c r="TGW300" s="342"/>
      <c r="TGX300" s="342"/>
      <c r="TGY300" s="342"/>
      <c r="TGZ300" s="342"/>
      <c r="THA300" s="342"/>
      <c r="THB300" s="342"/>
      <c r="THC300" s="342"/>
      <c r="THD300" s="342"/>
      <c r="THE300" s="342"/>
      <c r="THF300" s="342"/>
      <c r="THG300" s="342"/>
      <c r="THH300" s="342"/>
      <c r="THI300" s="342"/>
      <c r="THJ300" s="342"/>
      <c r="THK300" s="342"/>
      <c r="THL300" s="342"/>
      <c r="THM300" s="342"/>
      <c r="THN300" s="342"/>
      <c r="THO300" s="342"/>
      <c r="THP300" s="342"/>
      <c r="THQ300" s="342"/>
      <c r="THR300" s="342"/>
      <c r="THS300" s="342"/>
      <c r="THT300" s="342"/>
      <c r="THU300" s="342"/>
      <c r="THV300" s="342"/>
      <c r="THW300" s="342"/>
      <c r="THX300" s="342"/>
      <c r="THY300" s="342"/>
      <c r="THZ300" s="342"/>
      <c r="TIA300" s="342"/>
      <c r="TIB300" s="342"/>
      <c r="TIC300" s="342"/>
      <c r="TID300" s="342"/>
      <c r="TIE300" s="342"/>
      <c r="TIF300" s="342"/>
      <c r="TIG300" s="342"/>
      <c r="TIH300" s="342"/>
      <c r="TII300" s="342"/>
      <c r="TIJ300" s="342"/>
      <c r="TIK300" s="342"/>
      <c r="TIL300" s="342"/>
      <c r="TIM300" s="342"/>
      <c r="TIN300" s="342"/>
      <c r="TIO300" s="342"/>
      <c r="TIP300" s="342"/>
      <c r="TIQ300" s="342"/>
      <c r="TIR300" s="342"/>
      <c r="TIS300" s="342"/>
      <c r="TIT300" s="342"/>
      <c r="TIU300" s="342"/>
      <c r="TIV300" s="342"/>
      <c r="TIW300" s="342"/>
      <c r="TIX300" s="342"/>
      <c r="TIY300" s="342"/>
      <c r="TIZ300" s="342"/>
      <c r="TJA300" s="342"/>
      <c r="TJB300" s="342"/>
      <c r="TJC300" s="342"/>
      <c r="TJD300" s="342"/>
      <c r="TJE300" s="342"/>
      <c r="TJF300" s="342"/>
      <c r="TJG300" s="342"/>
      <c r="TJH300" s="342"/>
      <c r="TJI300" s="342"/>
      <c r="TJJ300" s="342"/>
      <c r="TJK300" s="342"/>
      <c r="TJL300" s="342"/>
      <c r="TJM300" s="342"/>
      <c r="TJN300" s="342"/>
      <c r="TJO300" s="342"/>
      <c r="TJP300" s="342"/>
      <c r="TJQ300" s="342"/>
      <c r="TJR300" s="342"/>
      <c r="TJS300" s="342"/>
      <c r="TJT300" s="342"/>
      <c r="TJU300" s="342"/>
      <c r="TJV300" s="342"/>
      <c r="TJW300" s="342"/>
      <c r="TJX300" s="342"/>
      <c r="TJY300" s="342"/>
      <c r="TJZ300" s="342"/>
      <c r="TKA300" s="342"/>
      <c r="TKB300" s="342"/>
      <c r="TKC300" s="342"/>
      <c r="TKD300" s="342"/>
      <c r="TKE300" s="342"/>
      <c r="TKF300" s="342"/>
      <c r="TKG300" s="342"/>
      <c r="TKH300" s="342"/>
      <c r="TKI300" s="342"/>
      <c r="TKJ300" s="342"/>
      <c r="TKK300" s="342"/>
      <c r="TKL300" s="342"/>
      <c r="TKM300" s="342"/>
      <c r="TKN300" s="342"/>
      <c r="TKO300" s="342"/>
      <c r="TKP300" s="342"/>
      <c r="TKQ300" s="342"/>
      <c r="TKR300" s="342"/>
      <c r="TKS300" s="342"/>
      <c r="TKT300" s="342"/>
      <c r="TKU300" s="342"/>
      <c r="TKV300" s="342"/>
      <c r="TKW300" s="342"/>
      <c r="TKX300" s="342"/>
      <c r="TKY300" s="342"/>
      <c r="TKZ300" s="342"/>
      <c r="TLA300" s="342"/>
      <c r="TLB300" s="342"/>
      <c r="TLC300" s="342"/>
      <c r="TLD300" s="342"/>
      <c r="TLE300" s="342"/>
      <c r="TLF300" s="342"/>
      <c r="TLG300" s="342"/>
      <c r="TLH300" s="342"/>
      <c r="TLI300" s="342"/>
      <c r="TLJ300" s="342"/>
      <c r="TLK300" s="342"/>
      <c r="TLL300" s="342"/>
      <c r="TLM300" s="342"/>
      <c r="TLN300" s="342"/>
      <c r="TLO300" s="342"/>
      <c r="TLP300" s="342"/>
      <c r="TLQ300" s="342"/>
      <c r="TLR300" s="342"/>
      <c r="TLS300" s="342"/>
      <c r="TLT300" s="342"/>
      <c r="TLU300" s="342"/>
      <c r="TLV300" s="342"/>
      <c r="TLW300" s="342"/>
      <c r="TLX300" s="342"/>
      <c r="TLY300" s="342"/>
      <c r="TLZ300" s="342"/>
      <c r="TMA300" s="342"/>
      <c r="TMB300" s="342"/>
      <c r="TMC300" s="342"/>
      <c r="TMD300" s="342"/>
      <c r="TME300" s="342"/>
      <c r="TMF300" s="342"/>
      <c r="TMG300" s="342"/>
      <c r="TMH300" s="342"/>
      <c r="TMI300" s="342"/>
      <c r="TMJ300" s="342"/>
      <c r="TMK300" s="342"/>
      <c r="TML300" s="342"/>
      <c r="TMM300" s="342"/>
      <c r="TMN300" s="342"/>
      <c r="TMO300" s="342"/>
      <c r="TMP300" s="342"/>
      <c r="TMQ300" s="342"/>
      <c r="TMR300" s="342"/>
      <c r="TMS300" s="342"/>
      <c r="TMT300" s="342"/>
      <c r="TMU300" s="342"/>
      <c r="TMV300" s="342"/>
      <c r="TMW300" s="342"/>
      <c r="TMX300" s="342"/>
      <c r="TMY300" s="342"/>
      <c r="TMZ300" s="342"/>
      <c r="TNA300" s="342"/>
      <c r="TNB300" s="342"/>
      <c r="TNC300" s="342"/>
      <c r="TND300" s="342"/>
      <c r="TNE300" s="342"/>
      <c r="TNF300" s="342"/>
      <c r="TNG300" s="342"/>
      <c r="TNH300" s="342"/>
      <c r="TNI300" s="342"/>
      <c r="TNJ300" s="342"/>
      <c r="TNK300" s="342"/>
      <c r="TNL300" s="342"/>
      <c r="TNM300" s="342"/>
      <c r="TNN300" s="342"/>
      <c r="TNO300" s="342"/>
      <c r="TNP300" s="342"/>
      <c r="TNQ300" s="342"/>
      <c r="TNR300" s="342"/>
      <c r="TNS300" s="342"/>
      <c r="TNT300" s="342"/>
      <c r="TNU300" s="342"/>
      <c r="TNV300" s="342"/>
      <c r="TNW300" s="342"/>
      <c r="TNX300" s="342"/>
      <c r="TNY300" s="342"/>
      <c r="TNZ300" s="342"/>
      <c r="TOA300" s="342"/>
      <c r="TOB300" s="342"/>
      <c r="TOC300" s="342"/>
      <c r="TOD300" s="342"/>
      <c r="TOE300" s="342"/>
      <c r="TOF300" s="342"/>
      <c r="TOG300" s="342"/>
      <c r="TOH300" s="342"/>
      <c r="TOI300" s="342"/>
      <c r="TOJ300" s="342"/>
      <c r="TOK300" s="342"/>
      <c r="TOL300" s="342"/>
      <c r="TOM300" s="342"/>
      <c r="TON300" s="342"/>
      <c r="TOO300" s="342"/>
      <c r="TOP300" s="342"/>
      <c r="TOQ300" s="342"/>
      <c r="TOR300" s="342"/>
      <c r="TOS300" s="342"/>
      <c r="TOT300" s="342"/>
      <c r="TOU300" s="342"/>
      <c r="TOV300" s="342"/>
      <c r="TOW300" s="342"/>
      <c r="TOX300" s="342"/>
      <c r="TOY300" s="342"/>
      <c r="TOZ300" s="342"/>
      <c r="TPA300" s="342"/>
      <c r="TPB300" s="342"/>
      <c r="TPC300" s="342"/>
      <c r="TPD300" s="342"/>
      <c r="TPE300" s="342"/>
      <c r="TPF300" s="342"/>
      <c r="TPG300" s="342"/>
      <c r="TPH300" s="342"/>
      <c r="TPI300" s="342"/>
      <c r="TPJ300" s="342"/>
      <c r="TPK300" s="342"/>
      <c r="TPL300" s="342"/>
      <c r="TPM300" s="342"/>
      <c r="TPN300" s="342"/>
      <c r="TPO300" s="342"/>
      <c r="TPP300" s="342"/>
      <c r="TPQ300" s="342"/>
      <c r="TPR300" s="342"/>
      <c r="TPS300" s="342"/>
      <c r="TPT300" s="342"/>
      <c r="TPU300" s="342"/>
      <c r="TPV300" s="342"/>
      <c r="TPW300" s="342"/>
      <c r="TPX300" s="342"/>
      <c r="TPY300" s="342"/>
      <c r="TPZ300" s="342"/>
      <c r="TQA300" s="342"/>
      <c r="TQB300" s="342"/>
      <c r="TQC300" s="342"/>
      <c r="TQD300" s="342"/>
      <c r="TQE300" s="342"/>
      <c r="TQF300" s="342"/>
      <c r="TQG300" s="342"/>
      <c r="TQH300" s="342"/>
      <c r="TQI300" s="342"/>
      <c r="TQJ300" s="342"/>
      <c r="TQK300" s="342"/>
      <c r="TQL300" s="342"/>
      <c r="TQM300" s="342"/>
      <c r="TQN300" s="342"/>
      <c r="TQO300" s="342"/>
      <c r="TQP300" s="342"/>
      <c r="TQQ300" s="342"/>
      <c r="TQR300" s="342"/>
      <c r="TQS300" s="342"/>
      <c r="TQT300" s="342"/>
      <c r="TQU300" s="342"/>
      <c r="TQV300" s="342"/>
      <c r="TQW300" s="342"/>
      <c r="TQX300" s="342"/>
      <c r="TQY300" s="342"/>
      <c r="TQZ300" s="342"/>
      <c r="TRA300" s="342"/>
      <c r="TRB300" s="342"/>
      <c r="TRC300" s="342"/>
      <c r="TRD300" s="342"/>
      <c r="TRE300" s="342"/>
      <c r="TRF300" s="342"/>
      <c r="TRG300" s="342"/>
      <c r="TRH300" s="342"/>
      <c r="TRI300" s="342"/>
      <c r="TRJ300" s="342"/>
      <c r="TRK300" s="342"/>
      <c r="TRL300" s="342"/>
      <c r="TRM300" s="342"/>
      <c r="TRN300" s="342"/>
      <c r="TRO300" s="342"/>
      <c r="TRP300" s="342"/>
      <c r="TRQ300" s="342"/>
      <c r="TRR300" s="342"/>
      <c r="TRS300" s="342"/>
      <c r="TRT300" s="342"/>
      <c r="TRU300" s="342"/>
      <c r="TRV300" s="342"/>
      <c r="TRW300" s="342"/>
      <c r="TRX300" s="342"/>
      <c r="TRY300" s="342"/>
      <c r="TRZ300" s="342"/>
      <c r="TSA300" s="342"/>
      <c r="TSB300" s="342"/>
      <c r="TSC300" s="342"/>
      <c r="TSD300" s="342"/>
      <c r="TSE300" s="342"/>
      <c r="TSF300" s="342"/>
      <c r="TSG300" s="342"/>
      <c r="TSH300" s="342"/>
      <c r="TSI300" s="342"/>
      <c r="TSJ300" s="342"/>
      <c r="TSK300" s="342"/>
      <c r="TSL300" s="342"/>
      <c r="TSM300" s="342"/>
      <c r="TSN300" s="342"/>
      <c r="TSO300" s="342"/>
      <c r="TSP300" s="342"/>
      <c r="TSQ300" s="342"/>
      <c r="TSR300" s="342"/>
      <c r="TSS300" s="342"/>
      <c r="TST300" s="342"/>
      <c r="TSU300" s="342"/>
      <c r="TSV300" s="342"/>
      <c r="TSW300" s="342"/>
      <c r="TSX300" s="342"/>
      <c r="TSY300" s="342"/>
      <c r="TSZ300" s="342"/>
      <c r="TTA300" s="342"/>
      <c r="TTB300" s="342"/>
      <c r="TTC300" s="342"/>
      <c r="TTD300" s="342"/>
      <c r="TTE300" s="342"/>
      <c r="TTF300" s="342"/>
      <c r="TTG300" s="342"/>
      <c r="TTH300" s="342"/>
      <c r="TTI300" s="342"/>
      <c r="TTJ300" s="342"/>
      <c r="TTK300" s="342"/>
      <c r="TTL300" s="342"/>
      <c r="TTM300" s="342"/>
      <c r="TTN300" s="342"/>
      <c r="TTO300" s="342"/>
      <c r="TTP300" s="342"/>
      <c r="TTQ300" s="342"/>
      <c r="TTR300" s="342"/>
      <c r="TTS300" s="342"/>
      <c r="TTT300" s="342"/>
      <c r="TTU300" s="342"/>
      <c r="TTV300" s="342"/>
      <c r="TTW300" s="342"/>
      <c r="TTX300" s="342"/>
      <c r="TTY300" s="342"/>
      <c r="TTZ300" s="342"/>
      <c r="TUA300" s="342"/>
      <c r="TUB300" s="342"/>
      <c r="TUC300" s="342"/>
      <c r="TUD300" s="342"/>
      <c r="TUE300" s="342"/>
      <c r="TUF300" s="342"/>
      <c r="TUG300" s="342"/>
      <c r="TUH300" s="342"/>
      <c r="TUI300" s="342"/>
      <c r="TUJ300" s="342"/>
      <c r="TUK300" s="342"/>
      <c r="TUL300" s="342"/>
      <c r="TUM300" s="342"/>
      <c r="TUN300" s="342"/>
      <c r="TUO300" s="342"/>
      <c r="TUP300" s="342"/>
      <c r="TUQ300" s="342"/>
      <c r="TUR300" s="342"/>
      <c r="TUS300" s="342"/>
      <c r="TUT300" s="342"/>
      <c r="TUU300" s="342"/>
      <c r="TUV300" s="342"/>
      <c r="TUW300" s="342"/>
      <c r="TUX300" s="342"/>
      <c r="TUY300" s="342"/>
      <c r="TUZ300" s="342"/>
      <c r="TVA300" s="342"/>
      <c r="TVB300" s="342"/>
      <c r="TVC300" s="342"/>
      <c r="TVD300" s="342"/>
      <c r="TVE300" s="342"/>
      <c r="TVF300" s="342"/>
      <c r="TVG300" s="342"/>
      <c r="TVH300" s="342"/>
      <c r="TVI300" s="342"/>
      <c r="TVJ300" s="342"/>
      <c r="TVK300" s="342"/>
      <c r="TVL300" s="342"/>
      <c r="TVM300" s="342"/>
      <c r="TVN300" s="342"/>
      <c r="TVO300" s="342"/>
      <c r="TVP300" s="342"/>
      <c r="TVQ300" s="342"/>
      <c r="TVR300" s="342"/>
      <c r="TVS300" s="342"/>
      <c r="TVT300" s="342"/>
      <c r="TVU300" s="342"/>
      <c r="TVV300" s="342"/>
      <c r="TVW300" s="342"/>
      <c r="TVX300" s="342"/>
      <c r="TVY300" s="342"/>
      <c r="TVZ300" s="342"/>
      <c r="TWA300" s="342"/>
      <c r="TWB300" s="342"/>
      <c r="TWC300" s="342"/>
      <c r="TWD300" s="342"/>
      <c r="TWE300" s="342"/>
      <c r="TWF300" s="342"/>
      <c r="TWG300" s="342"/>
      <c r="TWH300" s="342"/>
      <c r="TWI300" s="342"/>
      <c r="TWJ300" s="342"/>
      <c r="TWK300" s="342"/>
      <c r="TWL300" s="342"/>
      <c r="TWM300" s="342"/>
      <c r="TWN300" s="342"/>
      <c r="TWO300" s="342"/>
      <c r="TWP300" s="342"/>
      <c r="TWQ300" s="342"/>
      <c r="TWR300" s="342"/>
      <c r="TWS300" s="342"/>
      <c r="TWT300" s="342"/>
      <c r="TWU300" s="342"/>
      <c r="TWV300" s="342"/>
      <c r="TWW300" s="342"/>
      <c r="TWX300" s="342"/>
      <c r="TWY300" s="342"/>
      <c r="TWZ300" s="342"/>
      <c r="TXA300" s="342"/>
      <c r="TXB300" s="342"/>
      <c r="TXC300" s="342"/>
      <c r="TXD300" s="342"/>
      <c r="TXE300" s="342"/>
      <c r="TXF300" s="342"/>
      <c r="TXG300" s="342"/>
      <c r="TXH300" s="342"/>
      <c r="TXI300" s="342"/>
      <c r="TXJ300" s="342"/>
      <c r="TXK300" s="342"/>
      <c r="TXL300" s="342"/>
      <c r="TXM300" s="342"/>
      <c r="TXN300" s="342"/>
      <c r="TXO300" s="342"/>
      <c r="TXP300" s="342"/>
      <c r="TXQ300" s="342"/>
      <c r="TXR300" s="342"/>
      <c r="TXS300" s="342"/>
      <c r="TXT300" s="342"/>
      <c r="TXU300" s="342"/>
      <c r="TXV300" s="342"/>
      <c r="TXW300" s="342"/>
      <c r="TXX300" s="342"/>
      <c r="TXY300" s="342"/>
      <c r="TXZ300" s="342"/>
      <c r="TYA300" s="342"/>
      <c r="TYB300" s="342"/>
      <c r="TYC300" s="342"/>
      <c r="TYD300" s="342"/>
      <c r="TYE300" s="342"/>
      <c r="TYF300" s="342"/>
      <c r="TYG300" s="342"/>
      <c r="TYH300" s="342"/>
      <c r="TYI300" s="342"/>
      <c r="TYJ300" s="342"/>
      <c r="TYK300" s="342"/>
      <c r="TYL300" s="342"/>
      <c r="TYM300" s="342"/>
      <c r="TYN300" s="342"/>
      <c r="TYO300" s="342"/>
      <c r="TYP300" s="342"/>
      <c r="TYQ300" s="342"/>
      <c r="TYR300" s="342"/>
      <c r="TYS300" s="342"/>
      <c r="TYT300" s="342"/>
      <c r="TYU300" s="342"/>
      <c r="TYV300" s="342"/>
      <c r="TYW300" s="342"/>
      <c r="TYX300" s="342"/>
      <c r="TYY300" s="342"/>
      <c r="TYZ300" s="342"/>
      <c r="TZA300" s="342"/>
      <c r="TZB300" s="342"/>
      <c r="TZC300" s="342"/>
      <c r="TZD300" s="342"/>
      <c r="TZE300" s="342"/>
      <c r="TZF300" s="342"/>
      <c r="TZG300" s="342"/>
      <c r="TZH300" s="342"/>
      <c r="TZI300" s="342"/>
      <c r="TZJ300" s="342"/>
      <c r="TZK300" s="342"/>
      <c r="TZL300" s="342"/>
      <c r="TZM300" s="342"/>
      <c r="TZN300" s="342"/>
      <c r="TZO300" s="342"/>
      <c r="TZP300" s="342"/>
      <c r="TZQ300" s="342"/>
      <c r="TZR300" s="342"/>
      <c r="TZS300" s="342"/>
      <c r="TZT300" s="342"/>
      <c r="TZU300" s="342"/>
      <c r="TZV300" s="342"/>
      <c r="TZW300" s="342"/>
      <c r="TZX300" s="342"/>
      <c r="TZY300" s="342"/>
      <c r="TZZ300" s="342"/>
      <c r="UAA300" s="342"/>
      <c r="UAB300" s="342"/>
      <c r="UAC300" s="342"/>
      <c r="UAD300" s="342"/>
      <c r="UAE300" s="342"/>
      <c r="UAF300" s="342"/>
      <c r="UAG300" s="342"/>
      <c r="UAH300" s="342"/>
      <c r="UAI300" s="342"/>
      <c r="UAJ300" s="342"/>
      <c r="UAK300" s="342"/>
      <c r="UAL300" s="342"/>
      <c r="UAM300" s="342"/>
      <c r="UAN300" s="342"/>
      <c r="UAO300" s="342"/>
      <c r="UAP300" s="342"/>
      <c r="UAQ300" s="342"/>
      <c r="UAR300" s="342"/>
      <c r="UAS300" s="342"/>
      <c r="UAT300" s="342"/>
      <c r="UAU300" s="342"/>
      <c r="UAV300" s="342"/>
      <c r="UAW300" s="342"/>
      <c r="UAX300" s="342"/>
      <c r="UAY300" s="342"/>
      <c r="UAZ300" s="342"/>
      <c r="UBA300" s="342"/>
      <c r="UBB300" s="342"/>
      <c r="UBC300" s="342"/>
      <c r="UBD300" s="342"/>
      <c r="UBE300" s="342"/>
      <c r="UBF300" s="342"/>
      <c r="UBG300" s="342"/>
      <c r="UBH300" s="342"/>
      <c r="UBI300" s="342"/>
      <c r="UBJ300" s="342"/>
      <c r="UBK300" s="342"/>
      <c r="UBL300" s="342"/>
      <c r="UBM300" s="342"/>
      <c r="UBN300" s="342"/>
      <c r="UBO300" s="342"/>
      <c r="UBP300" s="342"/>
      <c r="UBQ300" s="342"/>
      <c r="UBR300" s="342"/>
      <c r="UBS300" s="342"/>
      <c r="UBT300" s="342"/>
      <c r="UBU300" s="342"/>
      <c r="UBV300" s="342"/>
      <c r="UBW300" s="342"/>
      <c r="UBX300" s="342"/>
      <c r="UBY300" s="342"/>
      <c r="UBZ300" s="342"/>
      <c r="UCA300" s="342"/>
      <c r="UCB300" s="342"/>
      <c r="UCC300" s="342"/>
      <c r="UCD300" s="342"/>
      <c r="UCE300" s="342"/>
      <c r="UCF300" s="342"/>
      <c r="UCG300" s="342"/>
      <c r="UCH300" s="342"/>
      <c r="UCI300" s="342"/>
      <c r="UCJ300" s="342"/>
      <c r="UCK300" s="342"/>
      <c r="UCL300" s="342"/>
      <c r="UCM300" s="342"/>
      <c r="UCN300" s="342"/>
      <c r="UCO300" s="342"/>
      <c r="UCP300" s="342"/>
      <c r="UCQ300" s="342"/>
      <c r="UCR300" s="342"/>
      <c r="UCS300" s="342"/>
      <c r="UCT300" s="342"/>
      <c r="UCU300" s="342"/>
      <c r="UCV300" s="342"/>
      <c r="UCW300" s="342"/>
      <c r="UCX300" s="342"/>
      <c r="UCY300" s="342"/>
      <c r="UCZ300" s="342"/>
      <c r="UDA300" s="342"/>
      <c r="UDB300" s="342"/>
      <c r="UDC300" s="342"/>
      <c r="UDD300" s="342"/>
      <c r="UDE300" s="342"/>
      <c r="UDF300" s="342"/>
      <c r="UDG300" s="342"/>
      <c r="UDH300" s="342"/>
      <c r="UDI300" s="342"/>
      <c r="UDJ300" s="342"/>
      <c r="UDK300" s="342"/>
      <c r="UDL300" s="342"/>
      <c r="UDM300" s="342"/>
      <c r="UDN300" s="342"/>
      <c r="UDO300" s="342"/>
      <c r="UDP300" s="342"/>
      <c r="UDQ300" s="342"/>
      <c r="UDR300" s="342"/>
      <c r="UDS300" s="342"/>
      <c r="UDT300" s="342"/>
      <c r="UDU300" s="342"/>
      <c r="UDV300" s="342"/>
      <c r="UDW300" s="342"/>
      <c r="UDX300" s="342"/>
      <c r="UDY300" s="342"/>
      <c r="UDZ300" s="342"/>
      <c r="UEA300" s="342"/>
      <c r="UEB300" s="342"/>
      <c r="UEC300" s="342"/>
      <c r="UED300" s="342"/>
      <c r="UEE300" s="342"/>
      <c r="UEF300" s="342"/>
      <c r="UEG300" s="342"/>
      <c r="UEH300" s="342"/>
      <c r="UEI300" s="342"/>
      <c r="UEJ300" s="342"/>
      <c r="UEK300" s="342"/>
      <c r="UEL300" s="342"/>
      <c r="UEM300" s="342"/>
      <c r="UEN300" s="342"/>
      <c r="UEO300" s="342"/>
      <c r="UEP300" s="342"/>
      <c r="UEQ300" s="342"/>
      <c r="UER300" s="342"/>
      <c r="UES300" s="342"/>
      <c r="UET300" s="342"/>
      <c r="UEU300" s="342"/>
      <c r="UEV300" s="342"/>
      <c r="UEW300" s="342"/>
      <c r="UEX300" s="342"/>
      <c r="UEY300" s="342"/>
      <c r="UEZ300" s="342"/>
      <c r="UFA300" s="342"/>
      <c r="UFB300" s="342"/>
      <c r="UFC300" s="342"/>
      <c r="UFD300" s="342"/>
      <c r="UFE300" s="342"/>
      <c r="UFF300" s="342"/>
      <c r="UFG300" s="342"/>
      <c r="UFH300" s="342"/>
      <c r="UFI300" s="342"/>
      <c r="UFJ300" s="342"/>
      <c r="UFK300" s="342"/>
      <c r="UFL300" s="342"/>
      <c r="UFM300" s="342"/>
      <c r="UFN300" s="342"/>
      <c r="UFO300" s="342"/>
      <c r="UFP300" s="342"/>
      <c r="UFQ300" s="342"/>
      <c r="UFR300" s="342"/>
      <c r="UFS300" s="342"/>
      <c r="UFT300" s="342"/>
      <c r="UFU300" s="342"/>
      <c r="UFV300" s="342"/>
      <c r="UFW300" s="342"/>
      <c r="UFX300" s="342"/>
      <c r="UFY300" s="342"/>
      <c r="UFZ300" s="342"/>
      <c r="UGA300" s="342"/>
      <c r="UGB300" s="342"/>
      <c r="UGC300" s="342"/>
      <c r="UGD300" s="342"/>
      <c r="UGE300" s="342"/>
      <c r="UGF300" s="342"/>
      <c r="UGG300" s="342"/>
      <c r="UGH300" s="342"/>
      <c r="UGI300" s="342"/>
      <c r="UGJ300" s="342"/>
      <c r="UGK300" s="342"/>
      <c r="UGL300" s="342"/>
      <c r="UGM300" s="342"/>
      <c r="UGN300" s="342"/>
      <c r="UGO300" s="342"/>
      <c r="UGP300" s="342"/>
      <c r="UGQ300" s="342"/>
      <c r="UGR300" s="342"/>
      <c r="UGS300" s="342"/>
      <c r="UGT300" s="342"/>
      <c r="UGU300" s="342"/>
      <c r="UGV300" s="342"/>
      <c r="UGW300" s="342"/>
      <c r="UGX300" s="342"/>
      <c r="UGY300" s="342"/>
      <c r="UGZ300" s="342"/>
      <c r="UHA300" s="342"/>
      <c r="UHB300" s="342"/>
      <c r="UHC300" s="342"/>
      <c r="UHD300" s="342"/>
      <c r="UHE300" s="342"/>
      <c r="UHF300" s="342"/>
      <c r="UHG300" s="342"/>
      <c r="UHH300" s="342"/>
      <c r="UHI300" s="342"/>
      <c r="UHJ300" s="342"/>
      <c r="UHK300" s="342"/>
      <c r="UHL300" s="342"/>
      <c r="UHM300" s="342"/>
      <c r="UHN300" s="342"/>
      <c r="UHO300" s="342"/>
      <c r="UHP300" s="342"/>
      <c r="UHQ300" s="342"/>
      <c r="UHR300" s="342"/>
      <c r="UHS300" s="342"/>
      <c r="UHT300" s="342"/>
      <c r="UHU300" s="342"/>
      <c r="UHV300" s="342"/>
      <c r="UHW300" s="342"/>
      <c r="UHX300" s="342"/>
      <c r="UHY300" s="342"/>
      <c r="UHZ300" s="342"/>
      <c r="UIA300" s="342"/>
      <c r="UIB300" s="342"/>
      <c r="UIC300" s="342"/>
      <c r="UID300" s="342"/>
      <c r="UIE300" s="342"/>
      <c r="UIF300" s="342"/>
      <c r="UIG300" s="342"/>
      <c r="UIH300" s="342"/>
      <c r="UII300" s="342"/>
      <c r="UIJ300" s="342"/>
      <c r="UIK300" s="342"/>
      <c r="UIL300" s="342"/>
      <c r="UIM300" s="342"/>
      <c r="UIN300" s="342"/>
      <c r="UIO300" s="342"/>
      <c r="UIP300" s="342"/>
      <c r="UIQ300" s="342"/>
      <c r="UIR300" s="342"/>
      <c r="UIS300" s="342"/>
      <c r="UIT300" s="342"/>
      <c r="UIU300" s="342"/>
      <c r="UIV300" s="342"/>
      <c r="UIW300" s="342"/>
      <c r="UIX300" s="342"/>
      <c r="UIY300" s="342"/>
      <c r="UIZ300" s="342"/>
      <c r="UJA300" s="342"/>
      <c r="UJB300" s="342"/>
      <c r="UJC300" s="342"/>
      <c r="UJD300" s="342"/>
      <c r="UJE300" s="342"/>
      <c r="UJF300" s="342"/>
      <c r="UJG300" s="342"/>
      <c r="UJH300" s="342"/>
      <c r="UJI300" s="342"/>
      <c r="UJJ300" s="342"/>
      <c r="UJK300" s="342"/>
      <c r="UJL300" s="342"/>
      <c r="UJM300" s="342"/>
      <c r="UJN300" s="342"/>
      <c r="UJO300" s="342"/>
      <c r="UJP300" s="342"/>
      <c r="UJQ300" s="342"/>
      <c r="UJR300" s="342"/>
      <c r="UJS300" s="342"/>
      <c r="UJT300" s="342"/>
      <c r="UJU300" s="342"/>
      <c r="UJV300" s="342"/>
      <c r="UJW300" s="342"/>
      <c r="UJX300" s="342"/>
      <c r="UJY300" s="342"/>
      <c r="UJZ300" s="342"/>
      <c r="UKA300" s="342"/>
      <c r="UKB300" s="342"/>
      <c r="UKC300" s="342"/>
      <c r="UKD300" s="342"/>
      <c r="UKE300" s="342"/>
      <c r="UKF300" s="342"/>
      <c r="UKG300" s="342"/>
      <c r="UKH300" s="342"/>
      <c r="UKI300" s="342"/>
      <c r="UKJ300" s="342"/>
      <c r="UKK300" s="342"/>
      <c r="UKL300" s="342"/>
      <c r="UKM300" s="342"/>
      <c r="UKN300" s="342"/>
      <c r="UKO300" s="342"/>
      <c r="UKP300" s="342"/>
      <c r="UKQ300" s="342"/>
      <c r="UKR300" s="342"/>
      <c r="UKS300" s="342"/>
      <c r="UKT300" s="342"/>
      <c r="UKU300" s="342"/>
      <c r="UKV300" s="342"/>
      <c r="UKW300" s="342"/>
      <c r="UKX300" s="342"/>
      <c r="UKY300" s="342"/>
      <c r="UKZ300" s="342"/>
      <c r="ULA300" s="342"/>
      <c r="ULB300" s="342"/>
      <c r="ULC300" s="342"/>
      <c r="ULD300" s="342"/>
      <c r="ULE300" s="342"/>
      <c r="ULF300" s="342"/>
      <c r="ULG300" s="342"/>
      <c r="ULH300" s="342"/>
      <c r="ULI300" s="342"/>
      <c r="ULJ300" s="342"/>
      <c r="ULK300" s="342"/>
      <c r="ULL300" s="342"/>
      <c r="ULM300" s="342"/>
      <c r="ULN300" s="342"/>
      <c r="ULO300" s="342"/>
      <c r="ULP300" s="342"/>
      <c r="ULQ300" s="342"/>
      <c r="ULR300" s="342"/>
      <c r="ULS300" s="342"/>
      <c r="ULT300" s="342"/>
      <c r="ULU300" s="342"/>
      <c r="ULV300" s="342"/>
      <c r="ULW300" s="342"/>
      <c r="ULX300" s="342"/>
      <c r="ULY300" s="342"/>
      <c r="ULZ300" s="342"/>
      <c r="UMA300" s="342"/>
      <c r="UMB300" s="342"/>
      <c r="UMC300" s="342"/>
      <c r="UMD300" s="342"/>
      <c r="UME300" s="342"/>
      <c r="UMF300" s="342"/>
      <c r="UMG300" s="342"/>
      <c r="UMH300" s="342"/>
      <c r="UMI300" s="342"/>
      <c r="UMJ300" s="342"/>
      <c r="UMK300" s="342"/>
      <c r="UML300" s="342"/>
      <c r="UMM300" s="342"/>
      <c r="UMN300" s="342"/>
      <c r="UMO300" s="342"/>
      <c r="UMP300" s="342"/>
      <c r="UMQ300" s="342"/>
      <c r="UMR300" s="342"/>
      <c r="UMS300" s="342"/>
      <c r="UMT300" s="342"/>
      <c r="UMU300" s="342"/>
      <c r="UMV300" s="342"/>
      <c r="UMW300" s="342"/>
      <c r="UMX300" s="342"/>
      <c r="UMY300" s="342"/>
      <c r="UMZ300" s="342"/>
      <c r="UNA300" s="342"/>
      <c r="UNB300" s="342"/>
      <c r="UNC300" s="342"/>
      <c r="UND300" s="342"/>
      <c r="UNE300" s="342"/>
      <c r="UNF300" s="342"/>
      <c r="UNG300" s="342"/>
      <c r="UNH300" s="342"/>
      <c r="UNI300" s="342"/>
      <c r="UNJ300" s="342"/>
      <c r="UNK300" s="342"/>
      <c r="UNL300" s="342"/>
      <c r="UNM300" s="342"/>
      <c r="UNN300" s="342"/>
      <c r="UNO300" s="342"/>
      <c r="UNP300" s="342"/>
      <c r="UNQ300" s="342"/>
      <c r="UNR300" s="342"/>
      <c r="UNS300" s="342"/>
      <c r="UNT300" s="342"/>
      <c r="UNU300" s="342"/>
      <c r="UNV300" s="342"/>
      <c r="UNW300" s="342"/>
      <c r="UNX300" s="342"/>
      <c r="UNY300" s="342"/>
      <c r="UNZ300" s="342"/>
      <c r="UOA300" s="342"/>
      <c r="UOB300" s="342"/>
      <c r="UOC300" s="342"/>
      <c r="UOD300" s="342"/>
      <c r="UOE300" s="342"/>
      <c r="UOF300" s="342"/>
      <c r="UOG300" s="342"/>
      <c r="UOH300" s="342"/>
      <c r="UOI300" s="342"/>
      <c r="UOJ300" s="342"/>
      <c r="UOK300" s="342"/>
      <c r="UOL300" s="342"/>
      <c r="UOM300" s="342"/>
      <c r="UON300" s="342"/>
      <c r="UOO300" s="342"/>
      <c r="UOP300" s="342"/>
      <c r="UOQ300" s="342"/>
      <c r="UOR300" s="342"/>
      <c r="UOS300" s="342"/>
      <c r="UOT300" s="342"/>
      <c r="UOU300" s="342"/>
      <c r="UOV300" s="342"/>
      <c r="UOW300" s="342"/>
      <c r="UOX300" s="342"/>
      <c r="UOY300" s="342"/>
      <c r="UOZ300" s="342"/>
      <c r="UPA300" s="342"/>
      <c r="UPB300" s="342"/>
      <c r="UPC300" s="342"/>
      <c r="UPD300" s="342"/>
      <c r="UPE300" s="342"/>
      <c r="UPF300" s="342"/>
      <c r="UPG300" s="342"/>
      <c r="UPH300" s="342"/>
      <c r="UPI300" s="342"/>
      <c r="UPJ300" s="342"/>
      <c r="UPK300" s="342"/>
      <c r="UPL300" s="342"/>
      <c r="UPM300" s="342"/>
      <c r="UPN300" s="342"/>
      <c r="UPO300" s="342"/>
      <c r="UPP300" s="342"/>
      <c r="UPQ300" s="342"/>
      <c r="UPR300" s="342"/>
      <c r="UPS300" s="342"/>
      <c r="UPT300" s="342"/>
      <c r="UPU300" s="342"/>
      <c r="UPV300" s="342"/>
      <c r="UPW300" s="342"/>
      <c r="UPX300" s="342"/>
      <c r="UPY300" s="342"/>
      <c r="UPZ300" s="342"/>
      <c r="UQA300" s="342"/>
      <c r="UQB300" s="342"/>
      <c r="UQC300" s="342"/>
      <c r="UQD300" s="342"/>
      <c r="UQE300" s="342"/>
      <c r="UQF300" s="342"/>
      <c r="UQG300" s="342"/>
      <c r="UQH300" s="342"/>
      <c r="UQI300" s="342"/>
      <c r="UQJ300" s="342"/>
      <c r="UQK300" s="342"/>
      <c r="UQL300" s="342"/>
      <c r="UQM300" s="342"/>
      <c r="UQN300" s="342"/>
      <c r="UQO300" s="342"/>
      <c r="UQP300" s="342"/>
      <c r="UQQ300" s="342"/>
      <c r="UQR300" s="342"/>
      <c r="UQS300" s="342"/>
      <c r="UQT300" s="342"/>
      <c r="UQU300" s="342"/>
      <c r="UQV300" s="342"/>
      <c r="UQW300" s="342"/>
      <c r="UQX300" s="342"/>
      <c r="UQY300" s="342"/>
      <c r="UQZ300" s="342"/>
      <c r="URA300" s="342"/>
      <c r="URB300" s="342"/>
      <c r="URC300" s="342"/>
      <c r="URD300" s="342"/>
      <c r="URE300" s="342"/>
      <c r="URF300" s="342"/>
      <c r="URG300" s="342"/>
      <c r="URH300" s="342"/>
      <c r="URI300" s="342"/>
      <c r="URJ300" s="342"/>
      <c r="URK300" s="342"/>
      <c r="URL300" s="342"/>
      <c r="URM300" s="342"/>
      <c r="URN300" s="342"/>
      <c r="URO300" s="342"/>
      <c r="URP300" s="342"/>
      <c r="URQ300" s="342"/>
      <c r="URR300" s="342"/>
      <c r="URS300" s="342"/>
      <c r="URT300" s="342"/>
      <c r="URU300" s="342"/>
      <c r="URV300" s="342"/>
      <c r="URW300" s="342"/>
      <c r="URX300" s="342"/>
      <c r="URY300" s="342"/>
      <c r="URZ300" s="342"/>
      <c r="USA300" s="342"/>
      <c r="USB300" s="342"/>
      <c r="USC300" s="342"/>
      <c r="USD300" s="342"/>
      <c r="USE300" s="342"/>
      <c r="USF300" s="342"/>
      <c r="USG300" s="342"/>
      <c r="USH300" s="342"/>
      <c r="USI300" s="342"/>
      <c r="USJ300" s="342"/>
      <c r="USK300" s="342"/>
      <c r="USL300" s="342"/>
      <c r="USM300" s="342"/>
      <c r="USN300" s="342"/>
      <c r="USO300" s="342"/>
      <c r="USP300" s="342"/>
      <c r="USQ300" s="342"/>
      <c r="USR300" s="342"/>
      <c r="USS300" s="342"/>
      <c r="UST300" s="342"/>
      <c r="USU300" s="342"/>
      <c r="USV300" s="342"/>
      <c r="USW300" s="342"/>
      <c r="USX300" s="342"/>
      <c r="USY300" s="342"/>
      <c r="USZ300" s="342"/>
      <c r="UTA300" s="342"/>
      <c r="UTB300" s="342"/>
      <c r="UTC300" s="342"/>
      <c r="UTD300" s="342"/>
      <c r="UTE300" s="342"/>
      <c r="UTF300" s="342"/>
      <c r="UTG300" s="342"/>
      <c r="UTH300" s="342"/>
      <c r="UTI300" s="342"/>
      <c r="UTJ300" s="342"/>
      <c r="UTK300" s="342"/>
      <c r="UTL300" s="342"/>
      <c r="UTM300" s="342"/>
      <c r="UTN300" s="342"/>
      <c r="UTO300" s="342"/>
      <c r="UTP300" s="342"/>
      <c r="UTQ300" s="342"/>
      <c r="UTR300" s="342"/>
      <c r="UTS300" s="342"/>
      <c r="UTT300" s="342"/>
      <c r="UTU300" s="342"/>
      <c r="UTV300" s="342"/>
      <c r="UTW300" s="342"/>
      <c r="UTX300" s="342"/>
      <c r="UTY300" s="342"/>
      <c r="UTZ300" s="342"/>
      <c r="UUA300" s="342"/>
      <c r="UUB300" s="342"/>
      <c r="UUC300" s="342"/>
      <c r="UUD300" s="342"/>
      <c r="UUE300" s="342"/>
      <c r="UUF300" s="342"/>
      <c r="UUG300" s="342"/>
      <c r="UUH300" s="342"/>
      <c r="UUI300" s="342"/>
      <c r="UUJ300" s="342"/>
      <c r="UUK300" s="342"/>
      <c r="UUL300" s="342"/>
      <c r="UUM300" s="342"/>
      <c r="UUN300" s="342"/>
      <c r="UUO300" s="342"/>
      <c r="UUP300" s="342"/>
      <c r="UUQ300" s="342"/>
      <c r="UUR300" s="342"/>
      <c r="UUS300" s="342"/>
      <c r="UUT300" s="342"/>
      <c r="UUU300" s="342"/>
      <c r="UUV300" s="342"/>
      <c r="UUW300" s="342"/>
      <c r="UUX300" s="342"/>
      <c r="UUY300" s="342"/>
      <c r="UUZ300" s="342"/>
      <c r="UVA300" s="342"/>
      <c r="UVB300" s="342"/>
      <c r="UVC300" s="342"/>
      <c r="UVD300" s="342"/>
      <c r="UVE300" s="342"/>
      <c r="UVF300" s="342"/>
      <c r="UVG300" s="342"/>
      <c r="UVH300" s="342"/>
      <c r="UVI300" s="342"/>
      <c r="UVJ300" s="342"/>
      <c r="UVK300" s="342"/>
      <c r="UVL300" s="342"/>
      <c r="UVM300" s="342"/>
      <c r="UVN300" s="342"/>
      <c r="UVO300" s="342"/>
      <c r="UVP300" s="342"/>
      <c r="UVQ300" s="342"/>
      <c r="UVR300" s="342"/>
      <c r="UVS300" s="342"/>
      <c r="UVT300" s="342"/>
      <c r="UVU300" s="342"/>
      <c r="UVV300" s="342"/>
      <c r="UVW300" s="342"/>
      <c r="UVX300" s="342"/>
      <c r="UVY300" s="342"/>
      <c r="UVZ300" s="342"/>
      <c r="UWA300" s="342"/>
      <c r="UWB300" s="342"/>
      <c r="UWC300" s="342"/>
      <c r="UWD300" s="342"/>
      <c r="UWE300" s="342"/>
      <c r="UWF300" s="342"/>
      <c r="UWG300" s="342"/>
      <c r="UWH300" s="342"/>
      <c r="UWI300" s="342"/>
      <c r="UWJ300" s="342"/>
      <c r="UWK300" s="342"/>
      <c r="UWL300" s="342"/>
      <c r="UWM300" s="342"/>
      <c r="UWN300" s="342"/>
      <c r="UWO300" s="342"/>
      <c r="UWP300" s="342"/>
      <c r="UWQ300" s="342"/>
      <c r="UWR300" s="342"/>
      <c r="UWS300" s="342"/>
      <c r="UWT300" s="342"/>
      <c r="UWU300" s="342"/>
      <c r="UWV300" s="342"/>
      <c r="UWW300" s="342"/>
      <c r="UWX300" s="342"/>
      <c r="UWY300" s="342"/>
      <c r="UWZ300" s="342"/>
      <c r="UXA300" s="342"/>
      <c r="UXB300" s="342"/>
      <c r="UXC300" s="342"/>
      <c r="UXD300" s="342"/>
      <c r="UXE300" s="342"/>
      <c r="UXF300" s="342"/>
      <c r="UXG300" s="342"/>
      <c r="UXH300" s="342"/>
      <c r="UXI300" s="342"/>
      <c r="UXJ300" s="342"/>
      <c r="UXK300" s="342"/>
      <c r="UXL300" s="342"/>
      <c r="UXM300" s="342"/>
      <c r="UXN300" s="342"/>
      <c r="UXO300" s="342"/>
      <c r="UXP300" s="342"/>
      <c r="UXQ300" s="342"/>
      <c r="UXR300" s="342"/>
      <c r="UXS300" s="342"/>
      <c r="UXT300" s="342"/>
      <c r="UXU300" s="342"/>
      <c r="UXV300" s="342"/>
      <c r="UXW300" s="342"/>
      <c r="UXX300" s="342"/>
      <c r="UXY300" s="342"/>
      <c r="UXZ300" s="342"/>
      <c r="UYA300" s="342"/>
      <c r="UYB300" s="342"/>
      <c r="UYC300" s="342"/>
      <c r="UYD300" s="342"/>
      <c r="UYE300" s="342"/>
      <c r="UYF300" s="342"/>
      <c r="UYG300" s="342"/>
      <c r="UYH300" s="342"/>
      <c r="UYI300" s="342"/>
      <c r="UYJ300" s="342"/>
      <c r="UYK300" s="342"/>
      <c r="UYL300" s="342"/>
      <c r="UYM300" s="342"/>
      <c r="UYN300" s="342"/>
      <c r="UYO300" s="342"/>
      <c r="UYP300" s="342"/>
      <c r="UYQ300" s="342"/>
      <c r="UYR300" s="342"/>
      <c r="UYS300" s="342"/>
      <c r="UYT300" s="342"/>
      <c r="UYU300" s="342"/>
      <c r="UYV300" s="342"/>
      <c r="UYW300" s="342"/>
      <c r="UYX300" s="342"/>
      <c r="UYY300" s="342"/>
      <c r="UYZ300" s="342"/>
      <c r="UZA300" s="342"/>
      <c r="UZB300" s="342"/>
      <c r="UZC300" s="342"/>
      <c r="UZD300" s="342"/>
      <c r="UZE300" s="342"/>
      <c r="UZF300" s="342"/>
      <c r="UZG300" s="342"/>
      <c r="UZH300" s="342"/>
      <c r="UZI300" s="342"/>
      <c r="UZJ300" s="342"/>
      <c r="UZK300" s="342"/>
      <c r="UZL300" s="342"/>
      <c r="UZM300" s="342"/>
      <c r="UZN300" s="342"/>
      <c r="UZO300" s="342"/>
      <c r="UZP300" s="342"/>
      <c r="UZQ300" s="342"/>
      <c r="UZR300" s="342"/>
      <c r="UZS300" s="342"/>
      <c r="UZT300" s="342"/>
      <c r="UZU300" s="342"/>
      <c r="UZV300" s="342"/>
      <c r="UZW300" s="342"/>
      <c r="UZX300" s="342"/>
      <c r="UZY300" s="342"/>
      <c r="UZZ300" s="342"/>
      <c r="VAA300" s="342"/>
      <c r="VAB300" s="342"/>
      <c r="VAC300" s="342"/>
      <c r="VAD300" s="342"/>
      <c r="VAE300" s="342"/>
      <c r="VAF300" s="342"/>
      <c r="VAG300" s="342"/>
      <c r="VAH300" s="342"/>
      <c r="VAI300" s="342"/>
      <c r="VAJ300" s="342"/>
      <c r="VAK300" s="342"/>
      <c r="VAL300" s="342"/>
      <c r="VAM300" s="342"/>
      <c r="VAN300" s="342"/>
      <c r="VAO300" s="342"/>
      <c r="VAP300" s="342"/>
      <c r="VAQ300" s="342"/>
      <c r="VAR300" s="342"/>
      <c r="VAS300" s="342"/>
      <c r="VAT300" s="342"/>
      <c r="VAU300" s="342"/>
      <c r="VAV300" s="342"/>
      <c r="VAW300" s="342"/>
      <c r="VAX300" s="342"/>
      <c r="VAY300" s="342"/>
      <c r="VAZ300" s="342"/>
      <c r="VBA300" s="342"/>
      <c r="VBB300" s="342"/>
      <c r="VBC300" s="342"/>
      <c r="VBD300" s="342"/>
      <c r="VBE300" s="342"/>
      <c r="VBF300" s="342"/>
      <c r="VBG300" s="342"/>
      <c r="VBH300" s="342"/>
      <c r="VBI300" s="342"/>
      <c r="VBJ300" s="342"/>
      <c r="VBK300" s="342"/>
      <c r="VBL300" s="342"/>
      <c r="VBM300" s="342"/>
      <c r="VBN300" s="342"/>
      <c r="VBO300" s="342"/>
      <c r="VBP300" s="342"/>
      <c r="VBQ300" s="342"/>
      <c r="VBR300" s="342"/>
      <c r="VBS300" s="342"/>
      <c r="VBT300" s="342"/>
      <c r="VBU300" s="342"/>
      <c r="VBV300" s="342"/>
      <c r="VBW300" s="342"/>
      <c r="VBX300" s="342"/>
      <c r="VBY300" s="342"/>
      <c r="VBZ300" s="342"/>
      <c r="VCA300" s="342"/>
      <c r="VCB300" s="342"/>
      <c r="VCC300" s="342"/>
      <c r="VCD300" s="342"/>
      <c r="VCE300" s="342"/>
      <c r="VCF300" s="342"/>
      <c r="VCG300" s="342"/>
      <c r="VCH300" s="342"/>
      <c r="VCI300" s="342"/>
      <c r="VCJ300" s="342"/>
      <c r="VCK300" s="342"/>
      <c r="VCL300" s="342"/>
      <c r="VCM300" s="342"/>
      <c r="VCN300" s="342"/>
      <c r="VCO300" s="342"/>
      <c r="VCP300" s="342"/>
      <c r="VCQ300" s="342"/>
      <c r="VCR300" s="342"/>
      <c r="VCS300" s="342"/>
      <c r="VCT300" s="342"/>
      <c r="VCU300" s="342"/>
      <c r="VCV300" s="342"/>
      <c r="VCW300" s="342"/>
      <c r="VCX300" s="342"/>
      <c r="VCY300" s="342"/>
      <c r="VCZ300" s="342"/>
      <c r="VDA300" s="342"/>
      <c r="VDB300" s="342"/>
      <c r="VDC300" s="342"/>
      <c r="VDD300" s="342"/>
      <c r="VDE300" s="342"/>
      <c r="VDF300" s="342"/>
      <c r="VDG300" s="342"/>
      <c r="VDH300" s="342"/>
      <c r="VDI300" s="342"/>
      <c r="VDJ300" s="342"/>
      <c r="VDK300" s="342"/>
      <c r="VDL300" s="342"/>
      <c r="VDM300" s="342"/>
      <c r="VDN300" s="342"/>
      <c r="VDO300" s="342"/>
      <c r="VDP300" s="342"/>
      <c r="VDQ300" s="342"/>
      <c r="VDR300" s="342"/>
      <c r="VDS300" s="342"/>
      <c r="VDT300" s="342"/>
      <c r="VDU300" s="342"/>
      <c r="VDV300" s="342"/>
      <c r="VDW300" s="342"/>
      <c r="VDX300" s="342"/>
      <c r="VDY300" s="342"/>
      <c r="VDZ300" s="342"/>
      <c r="VEA300" s="342"/>
      <c r="VEB300" s="342"/>
      <c r="VEC300" s="342"/>
      <c r="VED300" s="342"/>
      <c r="VEE300" s="342"/>
      <c r="VEF300" s="342"/>
      <c r="VEG300" s="342"/>
      <c r="VEH300" s="342"/>
      <c r="VEI300" s="342"/>
      <c r="VEJ300" s="342"/>
      <c r="VEK300" s="342"/>
      <c r="VEL300" s="342"/>
      <c r="VEM300" s="342"/>
      <c r="VEN300" s="342"/>
      <c r="VEO300" s="342"/>
      <c r="VEP300" s="342"/>
      <c r="VEQ300" s="342"/>
      <c r="VER300" s="342"/>
      <c r="VES300" s="342"/>
      <c r="VET300" s="342"/>
      <c r="VEU300" s="342"/>
      <c r="VEV300" s="342"/>
      <c r="VEW300" s="342"/>
      <c r="VEX300" s="342"/>
      <c r="VEY300" s="342"/>
      <c r="VEZ300" s="342"/>
      <c r="VFA300" s="342"/>
      <c r="VFB300" s="342"/>
      <c r="VFC300" s="342"/>
      <c r="VFD300" s="342"/>
      <c r="VFE300" s="342"/>
      <c r="VFF300" s="342"/>
      <c r="VFG300" s="342"/>
      <c r="VFH300" s="342"/>
      <c r="VFI300" s="342"/>
      <c r="VFJ300" s="342"/>
      <c r="VFK300" s="342"/>
      <c r="VFL300" s="342"/>
      <c r="VFM300" s="342"/>
      <c r="VFN300" s="342"/>
      <c r="VFO300" s="342"/>
      <c r="VFP300" s="342"/>
      <c r="VFQ300" s="342"/>
      <c r="VFR300" s="342"/>
      <c r="VFS300" s="342"/>
      <c r="VFT300" s="342"/>
      <c r="VFU300" s="342"/>
      <c r="VFV300" s="342"/>
      <c r="VFW300" s="342"/>
      <c r="VFX300" s="342"/>
      <c r="VFY300" s="342"/>
      <c r="VFZ300" s="342"/>
      <c r="VGA300" s="342"/>
      <c r="VGB300" s="342"/>
      <c r="VGC300" s="342"/>
      <c r="VGD300" s="342"/>
      <c r="VGE300" s="342"/>
      <c r="VGF300" s="342"/>
      <c r="VGG300" s="342"/>
      <c r="VGH300" s="342"/>
      <c r="VGI300" s="342"/>
      <c r="VGJ300" s="342"/>
      <c r="VGK300" s="342"/>
      <c r="VGL300" s="342"/>
      <c r="VGM300" s="342"/>
      <c r="VGN300" s="342"/>
      <c r="VGO300" s="342"/>
      <c r="VGP300" s="342"/>
      <c r="VGQ300" s="342"/>
      <c r="VGR300" s="342"/>
      <c r="VGS300" s="342"/>
      <c r="VGT300" s="342"/>
      <c r="VGU300" s="342"/>
      <c r="VGV300" s="342"/>
      <c r="VGW300" s="342"/>
      <c r="VGX300" s="342"/>
      <c r="VGY300" s="342"/>
      <c r="VGZ300" s="342"/>
      <c r="VHA300" s="342"/>
      <c r="VHB300" s="342"/>
      <c r="VHC300" s="342"/>
      <c r="VHD300" s="342"/>
      <c r="VHE300" s="342"/>
      <c r="VHF300" s="342"/>
      <c r="VHG300" s="342"/>
      <c r="VHH300" s="342"/>
      <c r="VHI300" s="342"/>
      <c r="VHJ300" s="342"/>
      <c r="VHK300" s="342"/>
      <c r="VHL300" s="342"/>
      <c r="VHM300" s="342"/>
      <c r="VHN300" s="342"/>
      <c r="VHO300" s="342"/>
      <c r="VHP300" s="342"/>
      <c r="VHQ300" s="342"/>
      <c r="VHR300" s="342"/>
      <c r="VHS300" s="342"/>
      <c r="VHT300" s="342"/>
      <c r="VHU300" s="342"/>
      <c r="VHV300" s="342"/>
      <c r="VHW300" s="342"/>
      <c r="VHX300" s="342"/>
      <c r="VHY300" s="342"/>
      <c r="VHZ300" s="342"/>
      <c r="VIA300" s="342"/>
      <c r="VIB300" s="342"/>
      <c r="VIC300" s="342"/>
      <c r="VID300" s="342"/>
      <c r="VIE300" s="342"/>
      <c r="VIF300" s="342"/>
      <c r="VIG300" s="342"/>
      <c r="VIH300" s="342"/>
      <c r="VII300" s="342"/>
      <c r="VIJ300" s="342"/>
      <c r="VIK300" s="342"/>
      <c r="VIL300" s="342"/>
      <c r="VIM300" s="342"/>
      <c r="VIN300" s="342"/>
      <c r="VIO300" s="342"/>
      <c r="VIP300" s="342"/>
      <c r="VIQ300" s="342"/>
      <c r="VIR300" s="342"/>
      <c r="VIS300" s="342"/>
      <c r="VIT300" s="342"/>
      <c r="VIU300" s="342"/>
      <c r="VIV300" s="342"/>
      <c r="VIW300" s="342"/>
      <c r="VIX300" s="342"/>
      <c r="VIY300" s="342"/>
      <c r="VIZ300" s="342"/>
      <c r="VJA300" s="342"/>
      <c r="VJB300" s="342"/>
      <c r="VJC300" s="342"/>
      <c r="VJD300" s="342"/>
      <c r="VJE300" s="342"/>
      <c r="VJF300" s="342"/>
      <c r="VJG300" s="342"/>
      <c r="VJH300" s="342"/>
      <c r="VJI300" s="342"/>
      <c r="VJJ300" s="342"/>
      <c r="VJK300" s="342"/>
      <c r="VJL300" s="342"/>
      <c r="VJM300" s="342"/>
      <c r="VJN300" s="342"/>
      <c r="VJO300" s="342"/>
      <c r="VJP300" s="342"/>
      <c r="VJQ300" s="342"/>
      <c r="VJR300" s="342"/>
      <c r="VJS300" s="342"/>
      <c r="VJT300" s="342"/>
      <c r="VJU300" s="342"/>
      <c r="VJV300" s="342"/>
      <c r="VJW300" s="342"/>
      <c r="VJX300" s="342"/>
      <c r="VJY300" s="342"/>
      <c r="VJZ300" s="342"/>
      <c r="VKA300" s="342"/>
      <c r="VKB300" s="342"/>
      <c r="VKC300" s="342"/>
      <c r="VKD300" s="342"/>
      <c r="VKE300" s="342"/>
      <c r="VKF300" s="342"/>
      <c r="VKG300" s="342"/>
      <c r="VKH300" s="342"/>
      <c r="VKI300" s="342"/>
      <c r="VKJ300" s="342"/>
      <c r="VKK300" s="342"/>
      <c r="VKL300" s="342"/>
      <c r="VKM300" s="342"/>
      <c r="VKN300" s="342"/>
      <c r="VKO300" s="342"/>
      <c r="VKP300" s="342"/>
      <c r="VKQ300" s="342"/>
      <c r="VKR300" s="342"/>
      <c r="VKS300" s="342"/>
      <c r="VKT300" s="342"/>
      <c r="VKU300" s="342"/>
      <c r="VKV300" s="342"/>
      <c r="VKW300" s="342"/>
      <c r="VKX300" s="342"/>
      <c r="VKY300" s="342"/>
      <c r="VKZ300" s="342"/>
      <c r="VLA300" s="342"/>
      <c r="VLB300" s="342"/>
      <c r="VLC300" s="342"/>
      <c r="VLD300" s="342"/>
      <c r="VLE300" s="342"/>
      <c r="VLF300" s="342"/>
      <c r="VLG300" s="342"/>
      <c r="VLH300" s="342"/>
      <c r="VLI300" s="342"/>
      <c r="VLJ300" s="342"/>
      <c r="VLK300" s="342"/>
      <c r="VLL300" s="342"/>
      <c r="VLM300" s="342"/>
      <c r="VLN300" s="342"/>
      <c r="VLO300" s="342"/>
      <c r="VLP300" s="342"/>
      <c r="VLQ300" s="342"/>
      <c r="VLR300" s="342"/>
      <c r="VLS300" s="342"/>
      <c r="VLT300" s="342"/>
      <c r="VLU300" s="342"/>
      <c r="VLV300" s="342"/>
      <c r="VLW300" s="342"/>
      <c r="VLX300" s="342"/>
      <c r="VLY300" s="342"/>
      <c r="VLZ300" s="342"/>
      <c r="VMA300" s="342"/>
      <c r="VMB300" s="342"/>
      <c r="VMC300" s="342"/>
      <c r="VMD300" s="342"/>
      <c r="VME300" s="342"/>
      <c r="VMF300" s="342"/>
      <c r="VMG300" s="342"/>
      <c r="VMH300" s="342"/>
      <c r="VMI300" s="342"/>
      <c r="VMJ300" s="342"/>
      <c r="VMK300" s="342"/>
      <c r="VML300" s="342"/>
      <c r="VMM300" s="342"/>
      <c r="VMN300" s="342"/>
      <c r="VMO300" s="342"/>
      <c r="VMP300" s="342"/>
      <c r="VMQ300" s="342"/>
      <c r="VMR300" s="342"/>
      <c r="VMS300" s="342"/>
      <c r="VMT300" s="342"/>
      <c r="VMU300" s="342"/>
      <c r="VMV300" s="342"/>
      <c r="VMW300" s="342"/>
      <c r="VMX300" s="342"/>
      <c r="VMY300" s="342"/>
      <c r="VMZ300" s="342"/>
      <c r="VNA300" s="342"/>
      <c r="VNB300" s="342"/>
      <c r="VNC300" s="342"/>
      <c r="VND300" s="342"/>
      <c r="VNE300" s="342"/>
      <c r="VNF300" s="342"/>
      <c r="VNG300" s="342"/>
      <c r="VNH300" s="342"/>
      <c r="VNI300" s="342"/>
      <c r="VNJ300" s="342"/>
      <c r="VNK300" s="342"/>
      <c r="VNL300" s="342"/>
      <c r="VNM300" s="342"/>
      <c r="VNN300" s="342"/>
      <c r="VNO300" s="342"/>
      <c r="VNP300" s="342"/>
      <c r="VNQ300" s="342"/>
      <c r="VNR300" s="342"/>
      <c r="VNS300" s="342"/>
      <c r="VNT300" s="342"/>
      <c r="VNU300" s="342"/>
      <c r="VNV300" s="342"/>
      <c r="VNW300" s="342"/>
      <c r="VNX300" s="342"/>
      <c r="VNY300" s="342"/>
      <c r="VNZ300" s="342"/>
      <c r="VOA300" s="342"/>
      <c r="VOB300" s="342"/>
      <c r="VOC300" s="342"/>
      <c r="VOD300" s="342"/>
      <c r="VOE300" s="342"/>
      <c r="VOF300" s="342"/>
      <c r="VOG300" s="342"/>
      <c r="VOH300" s="342"/>
      <c r="VOI300" s="342"/>
      <c r="VOJ300" s="342"/>
      <c r="VOK300" s="342"/>
      <c r="VOL300" s="342"/>
      <c r="VOM300" s="342"/>
      <c r="VON300" s="342"/>
      <c r="VOO300" s="342"/>
      <c r="VOP300" s="342"/>
      <c r="VOQ300" s="342"/>
      <c r="VOR300" s="342"/>
      <c r="VOS300" s="342"/>
      <c r="VOT300" s="342"/>
      <c r="VOU300" s="342"/>
      <c r="VOV300" s="342"/>
      <c r="VOW300" s="342"/>
      <c r="VOX300" s="342"/>
      <c r="VOY300" s="342"/>
      <c r="VOZ300" s="342"/>
      <c r="VPA300" s="342"/>
      <c r="VPB300" s="342"/>
      <c r="VPC300" s="342"/>
      <c r="VPD300" s="342"/>
      <c r="VPE300" s="342"/>
      <c r="VPF300" s="342"/>
      <c r="VPG300" s="342"/>
      <c r="VPH300" s="342"/>
      <c r="VPI300" s="342"/>
      <c r="VPJ300" s="342"/>
      <c r="VPK300" s="342"/>
      <c r="VPL300" s="342"/>
      <c r="VPM300" s="342"/>
      <c r="VPN300" s="342"/>
      <c r="VPO300" s="342"/>
      <c r="VPP300" s="342"/>
      <c r="VPQ300" s="342"/>
      <c r="VPR300" s="342"/>
      <c r="VPS300" s="342"/>
      <c r="VPT300" s="342"/>
      <c r="VPU300" s="342"/>
      <c r="VPV300" s="342"/>
      <c r="VPW300" s="342"/>
      <c r="VPX300" s="342"/>
      <c r="VPY300" s="342"/>
      <c r="VPZ300" s="342"/>
      <c r="VQA300" s="342"/>
      <c r="VQB300" s="342"/>
      <c r="VQC300" s="342"/>
      <c r="VQD300" s="342"/>
      <c r="VQE300" s="342"/>
      <c r="VQF300" s="342"/>
      <c r="VQG300" s="342"/>
      <c r="VQH300" s="342"/>
      <c r="VQI300" s="342"/>
      <c r="VQJ300" s="342"/>
      <c r="VQK300" s="342"/>
      <c r="VQL300" s="342"/>
      <c r="VQM300" s="342"/>
      <c r="VQN300" s="342"/>
      <c r="VQO300" s="342"/>
      <c r="VQP300" s="342"/>
      <c r="VQQ300" s="342"/>
      <c r="VQR300" s="342"/>
      <c r="VQS300" s="342"/>
      <c r="VQT300" s="342"/>
      <c r="VQU300" s="342"/>
      <c r="VQV300" s="342"/>
      <c r="VQW300" s="342"/>
      <c r="VQX300" s="342"/>
      <c r="VQY300" s="342"/>
      <c r="VQZ300" s="342"/>
      <c r="VRA300" s="342"/>
      <c r="VRB300" s="342"/>
      <c r="VRC300" s="342"/>
      <c r="VRD300" s="342"/>
      <c r="VRE300" s="342"/>
      <c r="VRF300" s="342"/>
      <c r="VRG300" s="342"/>
      <c r="VRH300" s="342"/>
      <c r="VRI300" s="342"/>
      <c r="VRJ300" s="342"/>
      <c r="VRK300" s="342"/>
      <c r="VRL300" s="342"/>
      <c r="VRM300" s="342"/>
      <c r="VRN300" s="342"/>
      <c r="VRO300" s="342"/>
      <c r="VRP300" s="342"/>
      <c r="VRQ300" s="342"/>
      <c r="VRR300" s="342"/>
      <c r="VRS300" s="342"/>
      <c r="VRT300" s="342"/>
      <c r="VRU300" s="342"/>
      <c r="VRV300" s="342"/>
      <c r="VRW300" s="342"/>
      <c r="VRX300" s="342"/>
      <c r="VRY300" s="342"/>
      <c r="VRZ300" s="342"/>
      <c r="VSA300" s="342"/>
      <c r="VSB300" s="342"/>
      <c r="VSC300" s="342"/>
      <c r="VSD300" s="342"/>
      <c r="VSE300" s="342"/>
      <c r="VSF300" s="342"/>
      <c r="VSG300" s="342"/>
      <c r="VSH300" s="342"/>
      <c r="VSI300" s="342"/>
      <c r="VSJ300" s="342"/>
      <c r="VSK300" s="342"/>
      <c r="VSL300" s="342"/>
      <c r="VSM300" s="342"/>
      <c r="VSN300" s="342"/>
      <c r="VSO300" s="342"/>
      <c r="VSP300" s="342"/>
      <c r="VSQ300" s="342"/>
      <c r="VSR300" s="342"/>
      <c r="VSS300" s="342"/>
      <c r="VST300" s="342"/>
      <c r="VSU300" s="342"/>
      <c r="VSV300" s="342"/>
      <c r="VSW300" s="342"/>
      <c r="VSX300" s="342"/>
      <c r="VSY300" s="342"/>
      <c r="VSZ300" s="342"/>
      <c r="VTA300" s="342"/>
      <c r="VTB300" s="342"/>
      <c r="VTC300" s="342"/>
      <c r="VTD300" s="342"/>
      <c r="VTE300" s="342"/>
      <c r="VTF300" s="342"/>
      <c r="VTG300" s="342"/>
      <c r="VTH300" s="342"/>
      <c r="VTI300" s="342"/>
      <c r="VTJ300" s="342"/>
      <c r="VTK300" s="342"/>
      <c r="VTL300" s="342"/>
      <c r="VTM300" s="342"/>
      <c r="VTN300" s="342"/>
      <c r="VTO300" s="342"/>
      <c r="VTP300" s="342"/>
      <c r="VTQ300" s="342"/>
      <c r="VTR300" s="342"/>
      <c r="VTS300" s="342"/>
      <c r="VTT300" s="342"/>
      <c r="VTU300" s="342"/>
      <c r="VTV300" s="342"/>
      <c r="VTW300" s="342"/>
      <c r="VTX300" s="342"/>
      <c r="VTY300" s="342"/>
      <c r="VTZ300" s="342"/>
      <c r="VUA300" s="342"/>
      <c r="VUB300" s="342"/>
      <c r="VUC300" s="342"/>
      <c r="VUD300" s="342"/>
      <c r="VUE300" s="342"/>
      <c r="VUF300" s="342"/>
      <c r="VUG300" s="342"/>
      <c r="VUH300" s="342"/>
      <c r="VUI300" s="342"/>
      <c r="VUJ300" s="342"/>
      <c r="VUK300" s="342"/>
      <c r="VUL300" s="342"/>
      <c r="VUM300" s="342"/>
      <c r="VUN300" s="342"/>
      <c r="VUO300" s="342"/>
      <c r="VUP300" s="342"/>
      <c r="VUQ300" s="342"/>
      <c r="VUR300" s="342"/>
      <c r="VUS300" s="342"/>
      <c r="VUT300" s="342"/>
      <c r="VUU300" s="342"/>
      <c r="VUV300" s="342"/>
      <c r="VUW300" s="342"/>
      <c r="VUX300" s="342"/>
      <c r="VUY300" s="342"/>
      <c r="VUZ300" s="342"/>
      <c r="VVA300" s="342"/>
      <c r="VVB300" s="342"/>
      <c r="VVC300" s="342"/>
      <c r="VVD300" s="342"/>
      <c r="VVE300" s="342"/>
      <c r="VVF300" s="342"/>
      <c r="VVG300" s="342"/>
      <c r="VVH300" s="342"/>
      <c r="VVI300" s="342"/>
      <c r="VVJ300" s="342"/>
      <c r="VVK300" s="342"/>
      <c r="VVL300" s="342"/>
      <c r="VVM300" s="342"/>
      <c r="VVN300" s="342"/>
      <c r="VVO300" s="342"/>
      <c r="VVP300" s="342"/>
      <c r="VVQ300" s="342"/>
      <c r="VVR300" s="342"/>
      <c r="VVS300" s="342"/>
      <c r="VVT300" s="342"/>
      <c r="VVU300" s="342"/>
      <c r="VVV300" s="342"/>
      <c r="VVW300" s="342"/>
      <c r="VVX300" s="342"/>
      <c r="VVY300" s="342"/>
      <c r="VVZ300" s="342"/>
      <c r="VWA300" s="342"/>
      <c r="VWB300" s="342"/>
      <c r="VWC300" s="342"/>
      <c r="VWD300" s="342"/>
      <c r="VWE300" s="342"/>
      <c r="VWF300" s="342"/>
      <c r="VWG300" s="342"/>
      <c r="VWH300" s="342"/>
      <c r="VWI300" s="342"/>
      <c r="VWJ300" s="342"/>
      <c r="VWK300" s="342"/>
      <c r="VWL300" s="342"/>
      <c r="VWM300" s="342"/>
      <c r="VWN300" s="342"/>
      <c r="VWO300" s="342"/>
      <c r="VWP300" s="342"/>
      <c r="VWQ300" s="342"/>
      <c r="VWR300" s="342"/>
      <c r="VWS300" s="342"/>
      <c r="VWT300" s="342"/>
      <c r="VWU300" s="342"/>
      <c r="VWV300" s="342"/>
      <c r="VWW300" s="342"/>
      <c r="VWX300" s="342"/>
      <c r="VWY300" s="342"/>
      <c r="VWZ300" s="342"/>
      <c r="VXA300" s="342"/>
      <c r="VXB300" s="342"/>
      <c r="VXC300" s="342"/>
      <c r="VXD300" s="342"/>
      <c r="VXE300" s="342"/>
      <c r="VXF300" s="342"/>
      <c r="VXG300" s="342"/>
      <c r="VXH300" s="342"/>
      <c r="VXI300" s="342"/>
      <c r="VXJ300" s="342"/>
      <c r="VXK300" s="342"/>
      <c r="VXL300" s="342"/>
      <c r="VXM300" s="342"/>
      <c r="VXN300" s="342"/>
      <c r="VXO300" s="342"/>
      <c r="VXP300" s="342"/>
      <c r="VXQ300" s="342"/>
      <c r="VXR300" s="342"/>
      <c r="VXS300" s="342"/>
      <c r="VXT300" s="342"/>
      <c r="VXU300" s="342"/>
      <c r="VXV300" s="342"/>
      <c r="VXW300" s="342"/>
      <c r="VXX300" s="342"/>
      <c r="VXY300" s="342"/>
      <c r="VXZ300" s="342"/>
      <c r="VYA300" s="342"/>
      <c r="VYB300" s="342"/>
      <c r="VYC300" s="342"/>
      <c r="VYD300" s="342"/>
      <c r="VYE300" s="342"/>
      <c r="VYF300" s="342"/>
      <c r="VYG300" s="342"/>
      <c r="VYH300" s="342"/>
      <c r="VYI300" s="342"/>
      <c r="VYJ300" s="342"/>
      <c r="VYK300" s="342"/>
      <c r="VYL300" s="342"/>
      <c r="VYM300" s="342"/>
      <c r="VYN300" s="342"/>
      <c r="VYO300" s="342"/>
      <c r="VYP300" s="342"/>
      <c r="VYQ300" s="342"/>
      <c r="VYR300" s="342"/>
      <c r="VYS300" s="342"/>
      <c r="VYT300" s="342"/>
      <c r="VYU300" s="342"/>
      <c r="VYV300" s="342"/>
      <c r="VYW300" s="342"/>
      <c r="VYX300" s="342"/>
      <c r="VYY300" s="342"/>
      <c r="VYZ300" s="342"/>
      <c r="VZA300" s="342"/>
      <c r="VZB300" s="342"/>
      <c r="VZC300" s="342"/>
      <c r="VZD300" s="342"/>
      <c r="VZE300" s="342"/>
      <c r="VZF300" s="342"/>
      <c r="VZG300" s="342"/>
      <c r="VZH300" s="342"/>
      <c r="VZI300" s="342"/>
      <c r="VZJ300" s="342"/>
      <c r="VZK300" s="342"/>
      <c r="VZL300" s="342"/>
      <c r="VZM300" s="342"/>
      <c r="VZN300" s="342"/>
      <c r="VZO300" s="342"/>
      <c r="VZP300" s="342"/>
      <c r="VZQ300" s="342"/>
      <c r="VZR300" s="342"/>
      <c r="VZS300" s="342"/>
      <c r="VZT300" s="342"/>
      <c r="VZU300" s="342"/>
      <c r="VZV300" s="342"/>
      <c r="VZW300" s="342"/>
      <c r="VZX300" s="342"/>
      <c r="VZY300" s="342"/>
      <c r="VZZ300" s="342"/>
      <c r="WAA300" s="342"/>
      <c r="WAB300" s="342"/>
      <c r="WAC300" s="342"/>
      <c r="WAD300" s="342"/>
      <c r="WAE300" s="342"/>
      <c r="WAF300" s="342"/>
      <c r="WAG300" s="342"/>
      <c r="WAH300" s="342"/>
      <c r="WAI300" s="342"/>
      <c r="WAJ300" s="342"/>
      <c r="WAK300" s="342"/>
      <c r="WAL300" s="342"/>
      <c r="WAM300" s="342"/>
      <c r="WAN300" s="342"/>
      <c r="WAO300" s="342"/>
      <c r="WAP300" s="342"/>
      <c r="WAQ300" s="342"/>
      <c r="WAR300" s="342"/>
      <c r="WAS300" s="342"/>
      <c r="WAT300" s="342"/>
      <c r="WAU300" s="342"/>
      <c r="WAV300" s="342"/>
      <c r="WAW300" s="342"/>
      <c r="WAX300" s="342"/>
      <c r="WAY300" s="342"/>
      <c r="WAZ300" s="342"/>
      <c r="WBA300" s="342"/>
      <c r="WBB300" s="342"/>
      <c r="WBC300" s="342"/>
      <c r="WBD300" s="342"/>
      <c r="WBE300" s="342"/>
      <c r="WBF300" s="342"/>
      <c r="WBG300" s="342"/>
      <c r="WBH300" s="342"/>
      <c r="WBI300" s="342"/>
      <c r="WBJ300" s="342"/>
      <c r="WBK300" s="342"/>
      <c r="WBL300" s="342"/>
      <c r="WBM300" s="342"/>
      <c r="WBN300" s="342"/>
      <c r="WBO300" s="342"/>
      <c r="WBP300" s="342"/>
      <c r="WBQ300" s="342"/>
      <c r="WBR300" s="342"/>
      <c r="WBS300" s="342"/>
      <c r="WBT300" s="342"/>
      <c r="WBU300" s="342"/>
      <c r="WBV300" s="342"/>
      <c r="WBW300" s="342"/>
      <c r="WBX300" s="342"/>
      <c r="WBY300" s="342"/>
      <c r="WBZ300" s="342"/>
      <c r="WCA300" s="342"/>
      <c r="WCB300" s="342"/>
      <c r="WCC300" s="342"/>
      <c r="WCD300" s="342"/>
      <c r="WCE300" s="342"/>
      <c r="WCF300" s="342"/>
      <c r="WCG300" s="342"/>
      <c r="WCH300" s="342"/>
      <c r="WCI300" s="342"/>
      <c r="WCJ300" s="342"/>
      <c r="WCK300" s="342"/>
      <c r="WCL300" s="342"/>
      <c r="WCM300" s="342"/>
      <c r="WCN300" s="342"/>
      <c r="WCO300" s="342"/>
      <c r="WCP300" s="342"/>
      <c r="WCQ300" s="342"/>
      <c r="WCR300" s="342"/>
      <c r="WCS300" s="342"/>
      <c r="WCT300" s="342"/>
      <c r="WCU300" s="342"/>
      <c r="WCV300" s="342"/>
      <c r="WCW300" s="342"/>
      <c r="WCX300" s="342"/>
      <c r="WCY300" s="342"/>
      <c r="WCZ300" s="342"/>
      <c r="WDA300" s="342"/>
      <c r="WDB300" s="342"/>
      <c r="WDC300" s="342"/>
      <c r="WDD300" s="342"/>
      <c r="WDE300" s="342"/>
      <c r="WDF300" s="342"/>
      <c r="WDG300" s="342"/>
      <c r="WDH300" s="342"/>
      <c r="WDI300" s="342"/>
      <c r="WDJ300" s="342"/>
      <c r="WDK300" s="342"/>
      <c r="WDL300" s="342"/>
      <c r="WDM300" s="342"/>
      <c r="WDN300" s="342"/>
      <c r="WDO300" s="342"/>
      <c r="WDP300" s="342"/>
      <c r="WDQ300" s="342"/>
      <c r="WDR300" s="342"/>
      <c r="WDS300" s="342"/>
      <c r="WDT300" s="342"/>
      <c r="WDU300" s="342"/>
      <c r="WDV300" s="342"/>
      <c r="WDW300" s="342"/>
      <c r="WDX300" s="342"/>
      <c r="WDY300" s="342"/>
      <c r="WDZ300" s="342"/>
      <c r="WEA300" s="342"/>
      <c r="WEB300" s="342"/>
      <c r="WEC300" s="342"/>
      <c r="WED300" s="342"/>
      <c r="WEE300" s="342"/>
      <c r="WEF300" s="342"/>
      <c r="WEG300" s="342"/>
      <c r="WEH300" s="342"/>
      <c r="WEI300" s="342"/>
      <c r="WEJ300" s="342"/>
      <c r="WEK300" s="342"/>
      <c r="WEL300" s="342"/>
      <c r="WEM300" s="342"/>
      <c r="WEN300" s="342"/>
      <c r="WEO300" s="342"/>
      <c r="WEP300" s="342"/>
      <c r="WEQ300" s="342"/>
      <c r="WER300" s="342"/>
      <c r="WES300" s="342"/>
      <c r="WET300" s="342"/>
      <c r="WEU300" s="342"/>
      <c r="WEV300" s="342"/>
      <c r="WEW300" s="342"/>
      <c r="WEX300" s="342"/>
      <c r="WEY300" s="342"/>
      <c r="WEZ300" s="342"/>
      <c r="WFA300" s="342"/>
      <c r="WFB300" s="342"/>
      <c r="WFC300" s="342"/>
      <c r="WFD300" s="342"/>
      <c r="WFE300" s="342"/>
      <c r="WFF300" s="342"/>
      <c r="WFG300" s="342"/>
      <c r="WFH300" s="342"/>
      <c r="WFI300" s="342"/>
      <c r="WFJ300" s="342"/>
      <c r="WFK300" s="342"/>
      <c r="WFL300" s="342"/>
      <c r="WFM300" s="342"/>
      <c r="WFN300" s="342"/>
      <c r="WFO300" s="342"/>
      <c r="WFP300" s="342"/>
      <c r="WFQ300" s="342"/>
      <c r="WFR300" s="342"/>
      <c r="WFS300" s="342"/>
      <c r="WFT300" s="342"/>
      <c r="WFU300" s="342"/>
      <c r="WFV300" s="342"/>
      <c r="WFW300" s="342"/>
      <c r="WFX300" s="342"/>
      <c r="WFY300" s="342"/>
      <c r="WFZ300" s="342"/>
      <c r="WGA300" s="342"/>
      <c r="WGB300" s="342"/>
      <c r="WGC300" s="342"/>
      <c r="WGD300" s="342"/>
      <c r="WGE300" s="342"/>
      <c r="WGF300" s="342"/>
      <c r="WGG300" s="342"/>
      <c r="WGH300" s="342"/>
      <c r="WGI300" s="342"/>
      <c r="WGJ300" s="342"/>
      <c r="WGK300" s="342"/>
      <c r="WGL300" s="342"/>
      <c r="WGM300" s="342"/>
      <c r="WGN300" s="342"/>
      <c r="WGO300" s="342"/>
      <c r="WGP300" s="342"/>
      <c r="WGQ300" s="342"/>
      <c r="WGR300" s="342"/>
      <c r="WGS300" s="342"/>
      <c r="WGT300" s="342"/>
      <c r="WGU300" s="342"/>
      <c r="WGV300" s="342"/>
      <c r="WGW300" s="342"/>
      <c r="WGX300" s="342"/>
      <c r="WGY300" s="342"/>
      <c r="WGZ300" s="342"/>
      <c r="WHA300" s="342"/>
      <c r="WHB300" s="342"/>
      <c r="WHC300" s="342"/>
      <c r="WHD300" s="342"/>
      <c r="WHE300" s="342"/>
      <c r="WHF300" s="342"/>
      <c r="WHG300" s="342"/>
      <c r="WHH300" s="342"/>
      <c r="WHI300" s="342"/>
      <c r="WHJ300" s="342"/>
      <c r="WHK300" s="342"/>
      <c r="WHL300" s="342"/>
      <c r="WHM300" s="342"/>
      <c r="WHN300" s="342"/>
      <c r="WHO300" s="342"/>
      <c r="WHP300" s="342"/>
      <c r="WHQ300" s="342"/>
      <c r="WHR300" s="342"/>
      <c r="WHS300" s="342"/>
      <c r="WHT300" s="342"/>
      <c r="WHU300" s="342"/>
      <c r="WHV300" s="342"/>
      <c r="WHW300" s="342"/>
      <c r="WHX300" s="342"/>
      <c r="WHY300" s="342"/>
      <c r="WHZ300" s="342"/>
      <c r="WIA300" s="342"/>
      <c r="WIB300" s="342"/>
      <c r="WIC300" s="342"/>
      <c r="WID300" s="342"/>
      <c r="WIE300" s="342"/>
      <c r="WIF300" s="342"/>
      <c r="WIG300" s="342"/>
      <c r="WIH300" s="342"/>
      <c r="WII300" s="342"/>
      <c r="WIJ300" s="342"/>
      <c r="WIK300" s="342"/>
      <c r="WIL300" s="342"/>
      <c r="WIM300" s="342"/>
      <c r="WIN300" s="342"/>
      <c r="WIO300" s="342"/>
      <c r="WIP300" s="342"/>
      <c r="WIQ300" s="342"/>
      <c r="WIR300" s="342"/>
      <c r="WIS300" s="342"/>
      <c r="WIT300" s="342"/>
      <c r="WIU300" s="342"/>
      <c r="WIV300" s="342"/>
      <c r="WIW300" s="342"/>
      <c r="WIX300" s="342"/>
      <c r="WIY300" s="342"/>
      <c r="WIZ300" s="342"/>
      <c r="WJA300" s="342"/>
      <c r="WJB300" s="342"/>
      <c r="WJC300" s="342"/>
      <c r="WJD300" s="342"/>
      <c r="WJE300" s="342"/>
      <c r="WJF300" s="342"/>
      <c r="WJG300" s="342"/>
      <c r="WJH300" s="342"/>
      <c r="WJI300" s="342"/>
      <c r="WJJ300" s="342"/>
      <c r="WJK300" s="342"/>
      <c r="WJL300" s="342"/>
      <c r="WJM300" s="342"/>
      <c r="WJN300" s="342"/>
      <c r="WJO300" s="342"/>
      <c r="WJP300" s="342"/>
      <c r="WJQ300" s="342"/>
      <c r="WJR300" s="342"/>
      <c r="WJS300" s="342"/>
      <c r="WJT300" s="342"/>
      <c r="WJU300" s="342"/>
      <c r="WJV300" s="342"/>
      <c r="WJW300" s="342"/>
      <c r="WJX300" s="342"/>
      <c r="WJY300" s="342"/>
      <c r="WJZ300" s="342"/>
      <c r="WKA300" s="342"/>
      <c r="WKB300" s="342"/>
      <c r="WKC300" s="342"/>
      <c r="WKD300" s="342"/>
      <c r="WKE300" s="342"/>
      <c r="WKF300" s="342"/>
      <c r="WKG300" s="342"/>
      <c r="WKH300" s="342"/>
      <c r="WKI300" s="342"/>
      <c r="WKJ300" s="342"/>
      <c r="WKK300" s="342"/>
      <c r="WKL300" s="342"/>
      <c r="WKM300" s="342"/>
      <c r="WKN300" s="342"/>
      <c r="WKO300" s="342"/>
      <c r="WKP300" s="342"/>
      <c r="WKQ300" s="342"/>
      <c r="WKR300" s="342"/>
      <c r="WKS300" s="342"/>
      <c r="WKT300" s="342"/>
      <c r="WKU300" s="342"/>
      <c r="WKV300" s="342"/>
      <c r="WKW300" s="342"/>
      <c r="WKX300" s="342"/>
      <c r="WKY300" s="342"/>
      <c r="WKZ300" s="342"/>
      <c r="WLA300" s="342"/>
      <c r="WLB300" s="342"/>
      <c r="WLC300" s="342"/>
      <c r="WLD300" s="342"/>
      <c r="WLE300" s="342"/>
      <c r="WLF300" s="342"/>
      <c r="WLG300" s="342"/>
      <c r="WLH300" s="342"/>
      <c r="WLI300" s="342"/>
      <c r="WLJ300" s="342"/>
      <c r="WLK300" s="342"/>
      <c r="WLL300" s="342"/>
      <c r="WLM300" s="342"/>
      <c r="WLN300" s="342"/>
      <c r="WLO300" s="342"/>
      <c r="WLP300" s="342"/>
      <c r="WLQ300" s="342"/>
      <c r="WLR300" s="342"/>
      <c r="WLS300" s="342"/>
      <c r="WLT300" s="342"/>
      <c r="WLU300" s="342"/>
      <c r="WLV300" s="342"/>
      <c r="WLW300" s="342"/>
      <c r="WLX300" s="342"/>
      <c r="WLY300" s="342"/>
      <c r="WLZ300" s="342"/>
      <c r="WMA300" s="342"/>
      <c r="WMB300" s="342"/>
      <c r="WMC300" s="342"/>
      <c r="WMD300" s="342"/>
      <c r="WME300" s="342"/>
      <c r="WMF300" s="342"/>
      <c r="WMG300" s="342"/>
      <c r="WMH300" s="342"/>
      <c r="WMI300" s="342"/>
      <c r="WMJ300" s="342"/>
      <c r="WMK300" s="342"/>
      <c r="WML300" s="342"/>
      <c r="WMM300" s="342"/>
      <c r="WMN300" s="342"/>
      <c r="WMO300" s="342"/>
      <c r="WMP300" s="342"/>
      <c r="WMQ300" s="342"/>
      <c r="WMR300" s="342"/>
      <c r="WMS300" s="342"/>
      <c r="WMT300" s="342"/>
      <c r="WMU300" s="342"/>
      <c r="WMV300" s="342"/>
      <c r="WMW300" s="342"/>
      <c r="WMX300" s="342"/>
      <c r="WMY300" s="342"/>
      <c r="WMZ300" s="342"/>
      <c r="WNA300" s="342"/>
      <c r="WNB300" s="342"/>
      <c r="WNC300" s="342"/>
      <c r="WND300" s="342"/>
      <c r="WNE300" s="342"/>
      <c r="WNF300" s="342"/>
      <c r="WNG300" s="342"/>
      <c r="WNH300" s="342"/>
      <c r="WNI300" s="342"/>
      <c r="WNJ300" s="342"/>
      <c r="WNK300" s="342"/>
      <c r="WNL300" s="342"/>
      <c r="WNM300" s="342"/>
      <c r="WNN300" s="342"/>
      <c r="WNO300" s="342"/>
      <c r="WNP300" s="342"/>
      <c r="WNQ300" s="342"/>
      <c r="WNR300" s="342"/>
      <c r="WNS300" s="342"/>
      <c r="WNT300" s="342"/>
      <c r="WNU300" s="342"/>
      <c r="WNV300" s="342"/>
      <c r="WNW300" s="342"/>
      <c r="WNX300" s="342"/>
      <c r="WNY300" s="342"/>
      <c r="WNZ300" s="342"/>
      <c r="WOA300" s="342"/>
      <c r="WOB300" s="342"/>
      <c r="WOC300" s="342"/>
      <c r="WOD300" s="342"/>
      <c r="WOE300" s="342"/>
      <c r="WOF300" s="342"/>
      <c r="WOG300" s="342"/>
      <c r="WOH300" s="342"/>
      <c r="WOI300" s="342"/>
      <c r="WOJ300" s="342"/>
      <c r="WOK300" s="342"/>
      <c r="WOL300" s="342"/>
      <c r="WOM300" s="342"/>
      <c r="WON300" s="342"/>
      <c r="WOO300" s="342"/>
      <c r="WOP300" s="342"/>
      <c r="WOQ300" s="342"/>
      <c r="WOR300" s="342"/>
      <c r="WOS300" s="342"/>
      <c r="WOT300" s="342"/>
      <c r="WOU300" s="342"/>
      <c r="WOV300" s="342"/>
      <c r="WOW300" s="342"/>
      <c r="WOX300" s="342"/>
      <c r="WOY300" s="342"/>
      <c r="WOZ300" s="342"/>
      <c r="WPA300" s="342"/>
      <c r="WPB300" s="342"/>
      <c r="WPC300" s="342"/>
      <c r="WPD300" s="342"/>
      <c r="WPE300" s="342"/>
      <c r="WPF300" s="342"/>
      <c r="WPG300" s="342"/>
      <c r="WPH300" s="342"/>
      <c r="WPI300" s="342"/>
      <c r="WPJ300" s="342"/>
      <c r="WPK300" s="342"/>
      <c r="WPL300" s="342"/>
      <c r="WPM300" s="342"/>
      <c r="WPN300" s="342"/>
      <c r="WPO300" s="342"/>
      <c r="WPP300" s="342"/>
      <c r="WPQ300" s="342"/>
      <c r="WPR300" s="342"/>
      <c r="WPS300" s="342"/>
      <c r="WPT300" s="342"/>
      <c r="WPU300" s="342"/>
      <c r="WPV300" s="342"/>
      <c r="WPW300" s="342"/>
      <c r="WPX300" s="342"/>
      <c r="WPY300" s="342"/>
      <c r="WPZ300" s="342"/>
      <c r="WQA300" s="342"/>
      <c r="WQB300" s="342"/>
      <c r="WQC300" s="342"/>
      <c r="WQD300" s="342"/>
      <c r="WQE300" s="342"/>
      <c r="WQF300" s="342"/>
      <c r="WQG300" s="342"/>
      <c r="WQH300" s="342"/>
      <c r="WQI300" s="342"/>
      <c r="WQJ300" s="342"/>
      <c r="WQK300" s="342"/>
      <c r="WQL300" s="342"/>
      <c r="WQM300" s="342"/>
      <c r="WQN300" s="342"/>
      <c r="WQO300" s="342"/>
      <c r="WQP300" s="342"/>
      <c r="WQQ300" s="342"/>
      <c r="WQR300" s="342"/>
      <c r="WQS300" s="342"/>
      <c r="WQT300" s="342"/>
      <c r="WQU300" s="342"/>
      <c r="WQV300" s="342"/>
      <c r="WQW300" s="342"/>
      <c r="WQX300" s="342"/>
      <c r="WQY300" s="342"/>
      <c r="WQZ300" s="342"/>
      <c r="WRA300" s="342"/>
      <c r="WRB300" s="342"/>
      <c r="WRC300" s="342"/>
      <c r="WRD300" s="342"/>
      <c r="WRE300" s="342"/>
      <c r="WRF300" s="342"/>
      <c r="WRG300" s="342"/>
      <c r="WRH300" s="342"/>
      <c r="WRI300" s="342"/>
      <c r="WRJ300" s="342"/>
      <c r="WRK300" s="342"/>
      <c r="WRL300" s="342"/>
      <c r="WRM300" s="342"/>
      <c r="WRN300" s="342"/>
      <c r="WRO300" s="342"/>
      <c r="WRP300" s="342"/>
      <c r="WRQ300" s="342"/>
      <c r="WRR300" s="342"/>
      <c r="WRS300" s="342"/>
      <c r="WRT300" s="342"/>
      <c r="WRU300" s="342"/>
      <c r="WRV300" s="342"/>
      <c r="WRW300" s="342"/>
      <c r="WRX300" s="342"/>
      <c r="WRY300" s="342"/>
      <c r="WRZ300" s="342"/>
      <c r="WSA300" s="342"/>
      <c r="WSB300" s="342"/>
      <c r="WSC300" s="342"/>
      <c r="WSD300" s="342"/>
      <c r="WSE300" s="342"/>
      <c r="WSF300" s="342"/>
      <c r="WSG300" s="342"/>
      <c r="WSH300" s="342"/>
      <c r="WSI300" s="342"/>
      <c r="WSJ300" s="342"/>
      <c r="WSK300" s="342"/>
      <c r="WSL300" s="342"/>
      <c r="WSM300" s="342"/>
      <c r="WSN300" s="342"/>
      <c r="WSO300" s="342"/>
      <c r="WSP300" s="342"/>
      <c r="WSQ300" s="342"/>
      <c r="WSR300" s="342"/>
      <c r="WSS300" s="342"/>
      <c r="WST300" s="342"/>
      <c r="WSU300" s="342"/>
      <c r="WSV300" s="342"/>
      <c r="WSW300" s="342"/>
      <c r="WSX300" s="342"/>
      <c r="WSY300" s="342"/>
      <c r="WSZ300" s="342"/>
      <c r="WTA300" s="342"/>
      <c r="WTB300" s="342"/>
      <c r="WTC300" s="342"/>
      <c r="WTD300" s="342"/>
      <c r="WTE300" s="342"/>
      <c r="WTF300" s="342"/>
      <c r="WTG300" s="342"/>
      <c r="WTH300" s="342"/>
      <c r="WTI300" s="342"/>
      <c r="WTJ300" s="342"/>
      <c r="WTK300" s="342"/>
      <c r="WTL300" s="342"/>
      <c r="WTM300" s="342"/>
      <c r="WTN300" s="342"/>
      <c r="WTO300" s="342"/>
      <c r="WTP300" s="342"/>
      <c r="WTQ300" s="342"/>
      <c r="WTR300" s="342"/>
      <c r="WTS300" s="342"/>
      <c r="WTT300" s="342"/>
      <c r="WTU300" s="342"/>
      <c r="WTV300" s="342"/>
      <c r="WTW300" s="342"/>
      <c r="WTX300" s="342"/>
      <c r="WTY300" s="342"/>
      <c r="WTZ300" s="342"/>
      <c r="WUA300" s="342"/>
      <c r="WUB300" s="342"/>
      <c r="WUC300" s="342"/>
      <c r="WUD300" s="342"/>
      <c r="WUE300" s="342"/>
      <c r="WUF300" s="342"/>
      <c r="WUG300" s="342"/>
      <c r="WUH300" s="342"/>
      <c r="WUI300" s="342"/>
      <c r="WUJ300" s="342"/>
      <c r="WUK300" s="342"/>
      <c r="WUL300" s="342"/>
      <c r="WUM300" s="342"/>
      <c r="WUN300" s="342"/>
      <c r="WUO300" s="342"/>
      <c r="WUP300" s="342"/>
      <c r="WUQ300" s="342"/>
      <c r="WUR300" s="342"/>
      <c r="WUS300" s="342"/>
      <c r="WUT300" s="342"/>
      <c r="WUU300" s="342"/>
      <c r="WUV300" s="342"/>
      <c r="WUW300" s="342"/>
      <c r="WUX300" s="342"/>
      <c r="WUY300" s="342"/>
      <c r="WUZ300" s="342"/>
      <c r="WVA300" s="342"/>
      <c r="WVB300" s="342"/>
      <c r="WVC300" s="342"/>
      <c r="WVD300" s="342"/>
      <c r="WVE300" s="342"/>
      <c r="WVF300" s="342"/>
      <c r="WVG300" s="342"/>
      <c r="WVH300" s="342"/>
      <c r="WVI300" s="342"/>
      <c r="WVJ300" s="342"/>
      <c r="WVK300" s="342"/>
      <c r="WVL300" s="342"/>
      <c r="WVM300" s="342"/>
      <c r="WVN300" s="342"/>
      <c r="WVO300" s="342"/>
      <c r="WVP300" s="342"/>
      <c r="WVQ300" s="342"/>
      <c r="WVR300" s="342"/>
      <c r="WVS300" s="342"/>
      <c r="WVT300" s="342"/>
      <c r="WVU300" s="342"/>
      <c r="WVV300" s="342"/>
      <c r="WVW300" s="342"/>
      <c r="WVX300" s="342"/>
      <c r="WVY300" s="342"/>
      <c r="WVZ300" s="342"/>
      <c r="WWA300" s="342"/>
      <c r="WWB300" s="342"/>
      <c r="WWC300" s="342"/>
      <c r="WWD300" s="342"/>
      <c r="WWE300" s="342"/>
      <c r="WWF300" s="342"/>
      <c r="WWG300" s="342"/>
      <c r="WWH300" s="342"/>
      <c r="WWI300" s="342"/>
      <c r="WWJ300" s="342"/>
      <c r="WWK300" s="342"/>
      <c r="WWL300" s="342"/>
      <c r="WWM300" s="342"/>
      <c r="WWN300" s="342"/>
      <c r="WWO300" s="342"/>
      <c r="WWP300" s="342"/>
      <c r="WWQ300" s="342"/>
      <c r="WWR300" s="342"/>
      <c r="WWS300" s="342"/>
      <c r="WWT300" s="342"/>
      <c r="WWU300" s="342"/>
      <c r="WWV300" s="342"/>
      <c r="WWW300" s="342"/>
      <c r="WWX300" s="342"/>
      <c r="WWY300" s="342"/>
      <c r="WWZ300" s="342"/>
      <c r="WXA300" s="342"/>
      <c r="WXB300" s="342"/>
      <c r="WXC300" s="342"/>
      <c r="WXD300" s="342"/>
      <c r="WXE300" s="342"/>
      <c r="WXF300" s="342"/>
      <c r="WXG300" s="342"/>
      <c r="WXH300" s="342"/>
      <c r="WXI300" s="342"/>
      <c r="WXJ300" s="342"/>
      <c r="WXK300" s="342"/>
      <c r="WXL300" s="342"/>
      <c r="WXM300" s="342"/>
      <c r="WXN300" s="342"/>
      <c r="WXO300" s="342"/>
      <c r="WXP300" s="342"/>
      <c r="WXQ300" s="342"/>
      <c r="WXR300" s="342"/>
      <c r="WXS300" s="342"/>
      <c r="WXT300" s="342"/>
      <c r="WXU300" s="342"/>
      <c r="WXV300" s="342"/>
      <c r="WXW300" s="342"/>
      <c r="WXX300" s="342"/>
      <c r="WXY300" s="342"/>
      <c r="WXZ300" s="342"/>
      <c r="WYA300" s="342"/>
      <c r="WYB300" s="342"/>
      <c r="WYC300" s="342"/>
      <c r="WYD300" s="342"/>
      <c r="WYE300" s="342"/>
      <c r="WYF300" s="342"/>
      <c r="WYG300" s="342"/>
      <c r="WYH300" s="342"/>
      <c r="WYI300" s="342"/>
      <c r="WYJ300" s="342"/>
      <c r="WYK300" s="342"/>
      <c r="WYL300" s="342"/>
      <c r="WYM300" s="342"/>
      <c r="WYN300" s="342"/>
      <c r="WYO300" s="342"/>
      <c r="WYP300" s="342"/>
      <c r="WYQ300" s="342"/>
      <c r="WYR300" s="342"/>
      <c r="WYS300" s="342"/>
      <c r="WYT300" s="342"/>
      <c r="WYU300" s="342"/>
      <c r="WYV300" s="342"/>
      <c r="WYW300" s="342"/>
      <c r="WYX300" s="342"/>
      <c r="WYY300" s="342"/>
      <c r="WYZ300" s="342"/>
      <c r="WZA300" s="342"/>
      <c r="WZB300" s="342"/>
      <c r="WZC300" s="342"/>
      <c r="WZD300" s="342"/>
      <c r="WZE300" s="342"/>
      <c r="WZF300" s="342"/>
      <c r="WZG300" s="342"/>
      <c r="WZH300" s="342"/>
      <c r="WZI300" s="342"/>
      <c r="WZJ300" s="342"/>
      <c r="WZK300" s="342"/>
      <c r="WZL300" s="342"/>
      <c r="WZM300" s="342"/>
      <c r="WZN300" s="342"/>
      <c r="WZO300" s="342"/>
      <c r="WZP300" s="342"/>
      <c r="WZQ300" s="342"/>
      <c r="WZR300" s="342"/>
      <c r="WZS300" s="342"/>
      <c r="WZT300" s="342"/>
      <c r="WZU300" s="342"/>
      <c r="WZV300" s="342"/>
      <c r="WZW300" s="342"/>
      <c r="WZX300" s="342"/>
      <c r="WZY300" s="342"/>
      <c r="WZZ300" s="342"/>
      <c r="XAA300" s="342"/>
      <c r="XAB300" s="342"/>
      <c r="XAC300" s="342"/>
      <c r="XAD300" s="342"/>
      <c r="XAE300" s="342"/>
      <c r="XAF300" s="342"/>
      <c r="XAG300" s="342"/>
      <c r="XAH300" s="342"/>
      <c r="XAI300" s="342"/>
      <c r="XAJ300" s="342"/>
      <c r="XAK300" s="342"/>
      <c r="XAL300" s="342"/>
      <c r="XAM300" s="342"/>
      <c r="XAN300" s="342"/>
      <c r="XAO300" s="342"/>
      <c r="XAP300" s="342"/>
      <c r="XAQ300" s="342"/>
      <c r="XAR300" s="342"/>
      <c r="XAS300" s="342"/>
      <c r="XAT300" s="342"/>
      <c r="XAU300" s="342"/>
      <c r="XAV300" s="342"/>
      <c r="XAW300" s="342"/>
      <c r="XAX300" s="342"/>
      <c r="XAY300" s="342"/>
      <c r="XAZ300" s="342"/>
      <c r="XBA300" s="342"/>
      <c r="XBB300" s="342"/>
      <c r="XBC300" s="342"/>
      <c r="XBD300" s="342"/>
      <c r="XBE300" s="342"/>
      <c r="XBF300" s="342"/>
      <c r="XBG300" s="342"/>
      <c r="XBH300" s="342"/>
      <c r="XBI300" s="342"/>
      <c r="XBJ300" s="342"/>
      <c r="XBK300" s="342"/>
      <c r="XBL300" s="342"/>
      <c r="XBM300" s="342"/>
      <c r="XBN300" s="342"/>
      <c r="XBO300" s="342"/>
      <c r="XBP300" s="342"/>
      <c r="XBQ300" s="342"/>
      <c r="XBR300" s="342"/>
      <c r="XBS300" s="342"/>
      <c r="XBT300" s="342"/>
      <c r="XBU300" s="342"/>
      <c r="XBV300" s="342"/>
      <c r="XBW300" s="342"/>
      <c r="XBX300" s="342"/>
      <c r="XBY300" s="342"/>
      <c r="XBZ300" s="342"/>
      <c r="XCA300" s="342"/>
      <c r="XCB300" s="342"/>
      <c r="XCC300" s="342"/>
      <c r="XCD300" s="342"/>
      <c r="XCE300" s="342"/>
      <c r="XCF300" s="342"/>
      <c r="XCG300" s="342"/>
      <c r="XCH300" s="342"/>
      <c r="XCI300" s="342"/>
      <c r="XCJ300" s="342"/>
      <c r="XCK300" s="342"/>
      <c r="XCL300" s="342"/>
      <c r="XCM300" s="342"/>
      <c r="XCN300" s="342"/>
      <c r="XCO300" s="342"/>
      <c r="XCP300" s="342"/>
      <c r="XCQ300" s="342"/>
      <c r="XCR300" s="342"/>
      <c r="XCS300" s="342"/>
      <c r="XCT300" s="342"/>
      <c r="XCU300" s="342"/>
      <c r="XCV300" s="342"/>
      <c r="XCW300" s="342"/>
      <c r="XCX300" s="342"/>
      <c r="XCY300" s="342"/>
      <c r="XCZ300" s="342"/>
      <c r="XDA300" s="342"/>
      <c r="XDB300" s="342"/>
      <c r="XDC300" s="342"/>
      <c r="XDD300" s="342"/>
      <c r="XDE300" s="342"/>
      <c r="XDF300" s="342"/>
      <c r="XDG300" s="342"/>
      <c r="XDH300" s="342"/>
      <c r="XDI300" s="342"/>
      <c r="XDJ300" s="342"/>
      <c r="XDK300" s="342"/>
      <c r="XDL300" s="342"/>
      <c r="XDM300" s="342"/>
      <c r="XDN300" s="342"/>
      <c r="XDO300" s="342"/>
      <c r="XDP300" s="342"/>
      <c r="XDQ300" s="342"/>
      <c r="XDR300" s="342"/>
      <c r="XDS300" s="342"/>
      <c r="XDT300" s="342"/>
      <c r="XDU300" s="342"/>
      <c r="XDV300" s="342"/>
      <c r="XDW300" s="342"/>
      <c r="XDX300" s="342"/>
      <c r="XDY300" s="342"/>
      <c r="XDZ300" s="342"/>
      <c r="XEA300" s="342"/>
      <c r="XEB300" s="342"/>
      <c r="XEC300" s="342"/>
      <c r="XED300" s="342"/>
      <c r="XEE300" s="342"/>
      <c r="XEF300" s="342"/>
      <c r="XEG300" s="342"/>
      <c r="XEH300" s="342"/>
      <c r="XEI300" s="342"/>
      <c r="XEJ300" s="342"/>
      <c r="XEK300" s="342"/>
      <c r="XEL300" s="342"/>
      <c r="XEM300" s="342"/>
      <c r="XEN300" s="342"/>
      <c r="XEO300" s="342"/>
      <c r="XEP300" s="342"/>
      <c r="XEQ300" s="342"/>
      <c r="XER300" s="342"/>
      <c r="XES300" s="342"/>
      <c r="XET300" s="342"/>
      <c r="XEU300" s="342"/>
      <c r="XEV300" s="342"/>
      <c r="XEW300" s="342"/>
      <c r="XEX300" s="342"/>
      <c r="XEY300" s="342"/>
      <c r="XEZ300" s="342"/>
      <c r="XFA300" s="342"/>
      <c r="XFB300" s="342"/>
      <c r="XFC300" s="342"/>
      <c r="XFD300" s="342"/>
    </row>
    <row r="301" spans="1:16384" s="764" customFormat="1" ht="15">
      <c r="A301" s="748"/>
      <c r="B301" s="892">
        <v>6022007</v>
      </c>
      <c r="C301" s="876" t="s">
        <v>94</v>
      </c>
      <c r="D301" s="24" t="s">
        <v>11</v>
      </c>
      <c r="E301" s="893"/>
      <c r="F301" s="545"/>
      <c r="G301" s="894"/>
      <c r="H301" s="858"/>
      <c r="I301" s="1178"/>
      <c r="J301" s="889"/>
      <c r="K301" s="893"/>
      <c r="L301" s="545"/>
      <c r="M301" s="894"/>
      <c r="N301" s="872"/>
      <c r="O301" s="895"/>
      <c r="P301" s="871"/>
      <c r="Q301" s="893"/>
      <c r="R301" s="545"/>
      <c r="S301" s="894"/>
      <c r="T301" s="872"/>
      <c r="U301" s="896"/>
      <c r="V301" s="545"/>
      <c r="W301" s="897"/>
      <c r="X301" s="545"/>
      <c r="Y301" s="894"/>
      <c r="Z301" s="872"/>
      <c r="AA301" s="895"/>
      <c r="AB301" s="545"/>
      <c r="AC301" s="545">
        <f>F301</f>
        <v>0</v>
      </c>
      <c r="AD301" s="897"/>
      <c r="AE301" s="545"/>
      <c r="AF301" s="894"/>
      <c r="AG301" s="872"/>
      <c r="AH301" s="895"/>
      <c r="AI301" s="871"/>
      <c r="AJ301" s="546"/>
      <c r="AK301" s="546"/>
      <c r="AL301" s="759"/>
      <c r="AM301" s="757"/>
      <c r="AN301" s="759"/>
      <c r="AO301" s="759"/>
      <c r="AP301" s="759"/>
      <c r="AQ301" s="546"/>
      <c r="AR301" s="758"/>
      <c r="AS301" s="893"/>
      <c r="AT301" s="545"/>
      <c r="AU301" s="894"/>
      <c r="AV301" s="872"/>
      <c r="AW301" s="895"/>
      <c r="AX301" s="871"/>
      <c r="AY301" s="545"/>
      <c r="AZ301" s="545"/>
      <c r="BA301" s="894"/>
      <c r="BB301" s="872"/>
      <c r="BC301" s="895"/>
      <c r="BD301" s="758"/>
      <c r="BE301" s="128"/>
      <c r="BF301" s="128"/>
      <c r="BG301" s="128"/>
      <c r="BH301" s="128"/>
      <c r="BI301" s="128"/>
      <c r="BJ301" s="421"/>
      <c r="BK301" s="510"/>
      <c r="BM301" s="762"/>
      <c r="BN301" s="762"/>
      <c r="BO301" s="762"/>
      <c r="BP301" s="762"/>
      <c r="CB301" s="748"/>
      <c r="CC301" s="748"/>
      <c r="CD301" s="748"/>
      <c r="CE301" s="748"/>
      <c r="CF301" s="748"/>
      <c r="CG301" s="748"/>
      <c r="CH301" s="748"/>
      <c r="CI301" s="748"/>
      <c r="CJ301" s="748"/>
      <c r="CK301" s="748"/>
      <c r="CL301" s="748"/>
      <c r="CM301" s="748"/>
      <c r="CN301" s="748"/>
      <c r="CO301" s="748"/>
      <c r="CP301" s="748"/>
      <c r="CQ301" s="748"/>
      <c r="CR301" s="748"/>
      <c r="CS301" s="748"/>
      <c r="CT301" s="748"/>
      <c r="CU301" s="748"/>
      <c r="CV301" s="748"/>
      <c r="CW301" s="748"/>
      <c r="CX301" s="748"/>
      <c r="CY301" s="748"/>
      <c r="CZ301" s="748"/>
      <c r="DA301" s="748"/>
      <c r="DB301" s="748"/>
      <c r="DC301" s="748"/>
      <c r="DD301" s="748"/>
      <c r="DE301" s="748"/>
      <c r="DF301" s="748"/>
      <c r="DG301" s="748"/>
      <c r="DH301" s="748"/>
      <c r="DI301" s="748"/>
      <c r="DJ301" s="748"/>
      <c r="DK301" s="748"/>
      <c r="DL301" s="748"/>
      <c r="DM301" s="748"/>
      <c r="DN301" s="748"/>
      <c r="DO301" s="748"/>
      <c r="DP301" s="748"/>
      <c r="DQ301" s="748"/>
      <c r="DR301" s="748"/>
      <c r="DS301" s="748"/>
      <c r="DT301" s="748"/>
      <c r="DU301" s="748"/>
      <c r="DV301" s="748"/>
      <c r="DW301" s="748"/>
      <c r="DX301" s="748"/>
      <c r="DY301" s="748"/>
    </row>
    <row r="302" spans="1:16384" s="764" customFormat="1" ht="15">
      <c r="A302" s="748"/>
      <c r="B302" s="755">
        <v>6022008</v>
      </c>
      <c r="C302" s="756" t="s">
        <v>21</v>
      </c>
      <c r="D302" s="24" t="s">
        <v>11</v>
      </c>
      <c r="E302" s="700">
        <f>'Buxheti 2021'!E42</f>
        <v>2500000</v>
      </c>
      <c r="F302" s="702"/>
      <c r="G302" s="757"/>
      <c r="H302" s="754"/>
      <c r="I302" s="1177"/>
      <c r="J302" s="862"/>
      <c r="K302" s="700"/>
      <c r="L302" s="546"/>
      <c r="M302" s="757"/>
      <c r="N302" s="759"/>
      <c r="O302" s="546"/>
      <c r="P302" s="758"/>
      <c r="Q302" s="700"/>
      <c r="R302" s="546"/>
      <c r="S302" s="757"/>
      <c r="T302" s="759"/>
      <c r="U302" s="758"/>
      <c r="V302" s="546"/>
      <c r="W302" s="759"/>
      <c r="X302" s="546"/>
      <c r="Y302" s="757"/>
      <c r="Z302" s="759"/>
      <c r="AA302" s="546"/>
      <c r="AB302" s="546"/>
      <c r="AC302" s="546"/>
      <c r="AD302" s="759"/>
      <c r="AE302" s="546"/>
      <c r="AF302" s="757"/>
      <c r="AG302" s="759"/>
      <c r="AH302" s="546"/>
      <c r="AI302" s="758"/>
      <c r="AJ302" s="895"/>
      <c r="AK302" s="895"/>
      <c r="AL302" s="897"/>
      <c r="AM302" s="894"/>
      <c r="AN302" s="872"/>
      <c r="AO302" s="872"/>
      <c r="AP302" s="872">
        <f>F302</f>
        <v>0</v>
      </c>
      <c r="AQ302" s="546"/>
      <c r="AR302" s="758"/>
      <c r="AS302" s="700"/>
      <c r="AT302" s="546"/>
      <c r="AU302" s="757"/>
      <c r="AV302" s="759"/>
      <c r="AW302" s="546"/>
      <c r="AX302" s="758"/>
      <c r="AY302" s="546"/>
      <c r="AZ302" s="546"/>
      <c r="BA302" s="757"/>
      <c r="BB302" s="759"/>
      <c r="BC302" s="546"/>
      <c r="BD302" s="758"/>
      <c r="BE302" s="128"/>
      <c r="BF302" s="128"/>
      <c r="BG302" s="128"/>
      <c r="BH302" s="128"/>
      <c r="BI302" s="128"/>
      <c r="BJ302" s="421"/>
      <c r="BK302" s="510"/>
      <c r="BM302" s="762"/>
      <c r="BN302" s="762"/>
      <c r="BO302" s="762"/>
      <c r="BP302" s="762"/>
      <c r="CB302" s="748"/>
      <c r="CC302" s="748"/>
      <c r="CD302" s="748"/>
      <c r="CE302" s="748"/>
      <c r="CF302" s="748"/>
      <c r="CG302" s="748"/>
      <c r="CH302" s="748"/>
      <c r="CI302" s="748"/>
      <c r="CJ302" s="748"/>
      <c r="CK302" s="748"/>
      <c r="CL302" s="748"/>
      <c r="CM302" s="748"/>
      <c r="CN302" s="748"/>
      <c r="CO302" s="748"/>
      <c r="CP302" s="748"/>
      <c r="CQ302" s="748"/>
      <c r="CR302" s="748"/>
      <c r="CS302" s="748"/>
      <c r="CT302" s="748"/>
      <c r="CU302" s="748"/>
      <c r="CV302" s="748"/>
      <c r="CW302" s="748"/>
      <c r="CX302" s="748"/>
      <c r="CY302" s="748"/>
      <c r="CZ302" s="748"/>
      <c r="DA302" s="748"/>
      <c r="DB302" s="748"/>
      <c r="DC302" s="748"/>
      <c r="DD302" s="748"/>
      <c r="DE302" s="748"/>
      <c r="DF302" s="748"/>
      <c r="DG302" s="748"/>
      <c r="DH302" s="748"/>
      <c r="DI302" s="748"/>
      <c r="DJ302" s="748"/>
      <c r="DK302" s="748"/>
      <c r="DL302" s="748"/>
      <c r="DM302" s="748"/>
      <c r="DN302" s="748"/>
      <c r="DO302" s="748"/>
      <c r="DP302" s="748"/>
      <c r="DQ302" s="748"/>
      <c r="DR302" s="748"/>
      <c r="DS302" s="748"/>
      <c r="DT302" s="748"/>
      <c r="DU302" s="748"/>
      <c r="DV302" s="748"/>
      <c r="DW302" s="748"/>
      <c r="DX302" s="748"/>
      <c r="DY302" s="748"/>
    </row>
    <row r="303" spans="1:16384" s="433" customFormat="1" ht="15">
      <c r="A303" s="265"/>
      <c r="B303" s="361">
        <v>6022009</v>
      </c>
      <c r="C303" s="13" t="s">
        <v>93</v>
      </c>
      <c r="D303" s="7" t="s">
        <v>11</v>
      </c>
      <c r="E303" s="105"/>
      <c r="F303" s="151"/>
      <c r="G303" s="152"/>
      <c r="H303" s="153"/>
      <c r="I303" s="1177"/>
      <c r="J303" s="604"/>
      <c r="K303" s="105"/>
      <c r="L303" s="151"/>
      <c r="M303" s="152"/>
      <c r="N303" s="153"/>
      <c r="O303" s="151"/>
      <c r="P303" s="154"/>
      <c r="Q303" s="105"/>
      <c r="R303" s="151"/>
      <c r="S303" s="152"/>
      <c r="T303" s="153"/>
      <c r="U303" s="154"/>
      <c r="V303" s="151"/>
      <c r="W303" s="153"/>
      <c r="X303" s="151"/>
      <c r="Y303" s="152"/>
      <c r="Z303" s="153"/>
      <c r="AA303" s="151"/>
      <c r="AB303" s="151"/>
      <c r="AC303" s="151"/>
      <c r="AD303" s="153"/>
      <c r="AE303" s="151"/>
      <c r="AF303" s="152"/>
      <c r="AG303" s="153"/>
      <c r="AH303" s="151"/>
      <c r="AI303" s="154"/>
      <c r="AJ303" s="156"/>
      <c r="AK303" s="156"/>
      <c r="AL303" s="565"/>
      <c r="AM303" s="155"/>
      <c r="AN303" s="145"/>
      <c r="AO303" s="145"/>
      <c r="AP303" s="145"/>
      <c r="AQ303" s="145"/>
      <c r="AR303" s="146"/>
      <c r="AS303" s="105"/>
      <c r="AT303" s="151"/>
      <c r="AU303" s="152"/>
      <c r="AV303" s="153"/>
      <c r="AW303" s="151"/>
      <c r="AX303" s="154"/>
      <c r="AY303" s="151"/>
      <c r="AZ303" s="151"/>
      <c r="BA303" s="152"/>
      <c r="BB303" s="153"/>
      <c r="BC303" s="151"/>
      <c r="BD303" s="154"/>
      <c r="BE303" s="128"/>
      <c r="BF303" s="128"/>
      <c r="BG303" s="128"/>
      <c r="BH303" s="128"/>
      <c r="BI303" s="128"/>
      <c r="BJ303" s="421"/>
      <c r="BK303" s="510"/>
      <c r="BM303" s="414"/>
      <c r="BN303" s="414"/>
      <c r="BO303" s="414"/>
      <c r="BP303" s="414"/>
      <c r="CB303" s="571"/>
      <c r="CC303" s="571"/>
      <c r="CD303" s="571"/>
      <c r="CE303" s="571"/>
      <c r="CF303" s="571"/>
      <c r="CG303" s="571"/>
      <c r="CH303" s="571"/>
      <c r="CI303" s="571"/>
      <c r="CJ303" s="571"/>
      <c r="CK303" s="571"/>
      <c r="CL303" s="571"/>
      <c r="CM303" s="571"/>
      <c r="CN303" s="571"/>
      <c r="CO303" s="571"/>
      <c r="CP303" s="571"/>
      <c r="CQ303" s="571"/>
      <c r="CR303" s="571"/>
      <c r="CS303" s="571"/>
      <c r="CT303" s="571"/>
      <c r="CU303" s="571"/>
      <c r="CV303" s="571"/>
      <c r="CW303" s="571"/>
      <c r="CX303" s="571"/>
      <c r="CY303" s="571"/>
      <c r="CZ303" s="571"/>
      <c r="DA303" s="571"/>
      <c r="DB303" s="571"/>
      <c r="DC303" s="571"/>
      <c r="DD303" s="571"/>
      <c r="DE303" s="571"/>
      <c r="DF303" s="571"/>
      <c r="DG303" s="571"/>
      <c r="DH303" s="571"/>
      <c r="DI303" s="571"/>
      <c r="DJ303" s="571"/>
      <c r="DK303" s="571"/>
      <c r="DL303" s="571"/>
      <c r="DM303" s="571"/>
      <c r="DN303" s="571"/>
      <c r="DO303" s="571"/>
      <c r="DP303" s="571"/>
      <c r="DQ303" s="571"/>
      <c r="DR303" s="571"/>
      <c r="DS303" s="571"/>
      <c r="DT303" s="571"/>
      <c r="DU303" s="571"/>
      <c r="DV303" s="571"/>
      <c r="DW303" s="571"/>
      <c r="DX303" s="571"/>
      <c r="DY303" s="571"/>
    </row>
    <row r="304" spans="1:16384" s="433" customFormat="1" ht="15">
      <c r="A304" s="265"/>
      <c r="B304" s="361">
        <v>6022010</v>
      </c>
      <c r="C304" s="13" t="s">
        <v>22</v>
      </c>
      <c r="D304" s="7" t="s">
        <v>11</v>
      </c>
      <c r="E304" s="105"/>
      <c r="F304" s="151"/>
      <c r="G304" s="152"/>
      <c r="H304" s="153"/>
      <c r="I304" s="1177"/>
      <c r="J304" s="604"/>
      <c r="K304" s="105"/>
      <c r="L304" s="151"/>
      <c r="M304" s="152"/>
      <c r="N304" s="153"/>
      <c r="O304" s="151"/>
      <c r="P304" s="154"/>
      <c r="Q304" s="105"/>
      <c r="R304" s="151"/>
      <c r="S304" s="152"/>
      <c r="T304" s="153"/>
      <c r="U304" s="154"/>
      <c r="V304" s="151"/>
      <c r="W304" s="153"/>
      <c r="X304" s="151"/>
      <c r="Y304" s="152"/>
      <c r="Z304" s="153"/>
      <c r="AA304" s="151"/>
      <c r="AB304" s="151"/>
      <c r="AC304" s="151"/>
      <c r="AD304" s="153"/>
      <c r="AE304" s="151"/>
      <c r="AF304" s="152"/>
      <c r="AG304" s="153"/>
      <c r="AH304" s="151"/>
      <c r="AI304" s="154"/>
      <c r="AJ304" s="151"/>
      <c r="AK304" s="151"/>
      <c r="AL304" s="153"/>
      <c r="AM304" s="152"/>
      <c r="AN304" s="153"/>
      <c r="AO304" s="153"/>
      <c r="AP304" s="153"/>
      <c r="AQ304" s="151"/>
      <c r="AR304" s="154"/>
      <c r="AS304" s="105"/>
      <c r="AT304" s="151"/>
      <c r="AU304" s="152"/>
      <c r="AV304" s="153"/>
      <c r="AW304" s="151"/>
      <c r="AX304" s="154"/>
      <c r="AY304" s="151"/>
      <c r="AZ304" s="151"/>
      <c r="BA304" s="152"/>
      <c r="BB304" s="153"/>
      <c r="BC304" s="151"/>
      <c r="BD304" s="154"/>
      <c r="BE304" s="128"/>
      <c r="BF304" s="128"/>
      <c r="BG304" s="128"/>
      <c r="BH304" s="128"/>
      <c r="BI304" s="128"/>
      <c r="BJ304" s="421"/>
      <c r="BK304" s="510"/>
      <c r="BM304" s="414"/>
      <c r="BN304" s="414"/>
      <c r="BO304" s="414"/>
      <c r="BP304" s="414"/>
      <c r="CB304" s="571"/>
      <c r="CC304" s="571"/>
      <c r="CD304" s="571"/>
      <c r="CE304" s="571"/>
      <c r="CF304" s="571"/>
      <c r="CG304" s="571"/>
      <c r="CH304" s="571"/>
      <c r="CI304" s="571"/>
      <c r="CJ304" s="571"/>
      <c r="CK304" s="571"/>
      <c r="CL304" s="571"/>
      <c r="CM304" s="571"/>
      <c r="CN304" s="571"/>
      <c r="CO304" s="571"/>
      <c r="CP304" s="571"/>
      <c r="CQ304" s="571"/>
      <c r="CR304" s="571"/>
      <c r="CS304" s="571"/>
      <c r="CT304" s="571"/>
      <c r="CU304" s="571"/>
      <c r="CV304" s="571"/>
      <c r="CW304" s="571"/>
      <c r="CX304" s="571"/>
      <c r="CY304" s="571"/>
      <c r="CZ304" s="571"/>
      <c r="DA304" s="571"/>
      <c r="DB304" s="571"/>
      <c r="DC304" s="571"/>
      <c r="DD304" s="571"/>
      <c r="DE304" s="571"/>
      <c r="DF304" s="571"/>
      <c r="DG304" s="571"/>
      <c r="DH304" s="571"/>
      <c r="DI304" s="571"/>
      <c r="DJ304" s="571"/>
      <c r="DK304" s="571"/>
      <c r="DL304" s="571"/>
      <c r="DM304" s="571"/>
      <c r="DN304" s="571"/>
      <c r="DO304" s="571"/>
      <c r="DP304" s="571"/>
      <c r="DQ304" s="571"/>
      <c r="DR304" s="571"/>
      <c r="DS304" s="571"/>
      <c r="DT304" s="571"/>
      <c r="DU304" s="571"/>
      <c r="DV304" s="571"/>
      <c r="DW304" s="571"/>
      <c r="DX304" s="571"/>
      <c r="DY304" s="571"/>
    </row>
    <row r="305" spans="1:130" s="435" customFormat="1" ht="15">
      <c r="A305" s="369"/>
      <c r="B305" s="361">
        <v>6022011</v>
      </c>
      <c r="C305" s="13" t="s">
        <v>23</v>
      </c>
      <c r="D305" s="7" t="s">
        <v>11</v>
      </c>
      <c r="E305" s="105"/>
      <c r="F305" s="151"/>
      <c r="G305" s="152"/>
      <c r="H305" s="153"/>
      <c r="I305" s="1177"/>
      <c r="J305" s="604"/>
      <c r="K305" s="105"/>
      <c r="L305" s="151"/>
      <c r="M305" s="152"/>
      <c r="N305" s="153"/>
      <c r="O305" s="151"/>
      <c r="P305" s="154"/>
      <c r="Q305" s="105"/>
      <c r="R305" s="151"/>
      <c r="S305" s="152"/>
      <c r="T305" s="153"/>
      <c r="U305" s="154"/>
      <c r="V305" s="151"/>
      <c r="W305" s="153"/>
      <c r="X305" s="151"/>
      <c r="Y305" s="152"/>
      <c r="Z305" s="153"/>
      <c r="AA305" s="151"/>
      <c r="AB305" s="151"/>
      <c r="AC305" s="151"/>
      <c r="AD305" s="153"/>
      <c r="AE305" s="151"/>
      <c r="AF305" s="152"/>
      <c r="AG305" s="153"/>
      <c r="AH305" s="151"/>
      <c r="AI305" s="154"/>
      <c r="AJ305" s="151"/>
      <c r="AK305" s="151"/>
      <c r="AL305" s="153"/>
      <c r="AM305" s="152"/>
      <c r="AN305" s="153"/>
      <c r="AO305" s="153"/>
      <c r="AP305" s="153"/>
      <c r="AQ305" s="151"/>
      <c r="AR305" s="154"/>
      <c r="AS305" s="105"/>
      <c r="AT305" s="151"/>
      <c r="AU305" s="152"/>
      <c r="AV305" s="153"/>
      <c r="AW305" s="151"/>
      <c r="AX305" s="154"/>
      <c r="AY305" s="151"/>
      <c r="AZ305" s="151"/>
      <c r="BA305" s="152"/>
      <c r="BB305" s="153"/>
      <c r="BC305" s="151"/>
      <c r="BD305" s="412"/>
      <c r="BE305" s="413"/>
      <c r="BF305" s="413"/>
      <c r="BG305" s="413"/>
      <c r="BH305" s="413"/>
      <c r="BI305" s="413"/>
      <c r="BJ305" s="432"/>
      <c r="BK305" s="512"/>
      <c r="BM305" s="414"/>
      <c r="BN305" s="414"/>
      <c r="BO305" s="414"/>
      <c r="BP305" s="414"/>
      <c r="CB305" s="1027"/>
      <c r="CC305" s="1027"/>
      <c r="CD305" s="1027"/>
      <c r="CE305" s="1027"/>
      <c r="CF305" s="1027"/>
      <c r="CG305" s="1027"/>
      <c r="CH305" s="1027"/>
      <c r="CI305" s="1027"/>
      <c r="CJ305" s="1027"/>
      <c r="CK305" s="1027"/>
      <c r="CL305" s="1027"/>
      <c r="CM305" s="1027"/>
      <c r="CN305" s="1027"/>
      <c r="CO305" s="1027"/>
      <c r="CP305" s="1027"/>
      <c r="CQ305" s="1027"/>
      <c r="CR305" s="1027"/>
      <c r="CS305" s="1027"/>
      <c r="CT305" s="1027"/>
      <c r="CU305" s="1027"/>
      <c r="CV305" s="1027"/>
      <c r="CW305" s="1027"/>
      <c r="CX305" s="1027"/>
      <c r="CY305" s="1027"/>
      <c r="CZ305" s="1027"/>
      <c r="DA305" s="1027"/>
      <c r="DB305" s="1027"/>
      <c r="DC305" s="1027"/>
      <c r="DD305" s="1027"/>
      <c r="DE305" s="1027"/>
      <c r="DF305" s="1027"/>
      <c r="DG305" s="1027"/>
      <c r="DH305" s="1027"/>
      <c r="DI305" s="1027"/>
      <c r="DJ305" s="1027"/>
      <c r="DK305" s="1027"/>
      <c r="DL305" s="1027"/>
      <c r="DM305" s="1027"/>
      <c r="DN305" s="1027"/>
      <c r="DO305" s="1027"/>
      <c r="DP305" s="1027"/>
      <c r="DQ305" s="1027"/>
      <c r="DR305" s="1027"/>
      <c r="DS305" s="1027"/>
      <c r="DT305" s="1027"/>
      <c r="DU305" s="1027"/>
      <c r="DV305" s="1027"/>
      <c r="DW305" s="1027"/>
      <c r="DX305" s="1027"/>
      <c r="DY305" s="1027"/>
    </row>
    <row r="306" spans="1:130" s="433" customFormat="1" ht="15">
      <c r="A306" s="265"/>
      <c r="B306" s="361">
        <v>6022099</v>
      </c>
      <c r="C306" s="13" t="s">
        <v>24</v>
      </c>
      <c r="D306" s="7" t="s">
        <v>11</v>
      </c>
      <c r="E306" s="105">
        <f>'Buxheti 2021'!E46</f>
        <v>300000</v>
      </c>
      <c r="F306" s="585"/>
      <c r="G306" s="152"/>
      <c r="H306" s="153"/>
      <c r="I306" s="1177"/>
      <c r="J306" s="604"/>
      <c r="K306" s="105"/>
      <c r="L306" s="151"/>
      <c r="M306" s="152"/>
      <c r="N306" s="153"/>
      <c r="O306" s="151"/>
      <c r="P306" s="154"/>
      <c r="Q306" s="105"/>
      <c r="R306" s="151"/>
      <c r="S306" s="152"/>
      <c r="T306" s="153"/>
      <c r="U306" s="154"/>
      <c r="V306" s="151"/>
      <c r="W306" s="153"/>
      <c r="X306" s="151"/>
      <c r="Y306" s="152"/>
      <c r="Z306" s="153"/>
      <c r="AA306" s="151"/>
      <c r="AB306" s="151"/>
      <c r="AC306" s="151"/>
      <c r="AD306" s="153"/>
      <c r="AE306" s="151"/>
      <c r="AF306" s="152"/>
      <c r="AG306" s="153"/>
      <c r="AH306" s="151"/>
      <c r="AI306" s="154"/>
      <c r="AJ306" s="151"/>
      <c r="AK306" s="151"/>
      <c r="AL306" s="153"/>
      <c r="AM306" s="152"/>
      <c r="AN306" s="153"/>
      <c r="AO306" s="153"/>
      <c r="AP306" s="153"/>
      <c r="AQ306" s="151"/>
      <c r="AR306" s="154"/>
      <c r="AS306" s="105"/>
      <c r="AT306" s="151"/>
      <c r="AU306" s="152"/>
      <c r="AV306" s="153"/>
      <c r="AW306" s="151"/>
      <c r="AX306" s="154"/>
      <c r="AY306" s="151"/>
      <c r="AZ306" s="151"/>
      <c r="BA306" s="152"/>
      <c r="BB306" s="153"/>
      <c r="BC306" s="151"/>
      <c r="BD306" s="425"/>
      <c r="BE306" s="413"/>
      <c r="BF306" s="413"/>
      <c r="BG306" s="413"/>
      <c r="BH306" s="413"/>
      <c r="BI306" s="413"/>
      <c r="BJ306" s="432"/>
      <c r="BK306" s="512"/>
      <c r="BM306" s="414"/>
      <c r="BN306" s="414"/>
      <c r="BO306" s="414"/>
      <c r="BP306" s="414"/>
      <c r="CB306" s="571"/>
      <c r="CC306" s="571"/>
      <c r="CD306" s="571"/>
      <c r="CE306" s="571"/>
      <c r="CF306" s="571"/>
      <c r="CG306" s="571"/>
      <c r="CH306" s="571"/>
      <c r="CI306" s="571"/>
      <c r="CJ306" s="571"/>
      <c r="CK306" s="571"/>
      <c r="CL306" s="571"/>
      <c r="CM306" s="571"/>
      <c r="CN306" s="571"/>
      <c r="CO306" s="571"/>
      <c r="CP306" s="571"/>
      <c r="CQ306" s="571"/>
      <c r="CR306" s="571"/>
      <c r="CS306" s="571"/>
      <c r="CT306" s="571"/>
      <c r="CU306" s="571"/>
      <c r="CV306" s="571"/>
      <c r="CW306" s="571"/>
      <c r="CX306" s="571"/>
      <c r="CY306" s="571"/>
      <c r="CZ306" s="571"/>
      <c r="DA306" s="571"/>
      <c r="DB306" s="571"/>
      <c r="DC306" s="571"/>
      <c r="DD306" s="571"/>
      <c r="DE306" s="571"/>
      <c r="DF306" s="571"/>
      <c r="DG306" s="571"/>
      <c r="DH306" s="571"/>
      <c r="DI306" s="571"/>
      <c r="DJ306" s="571"/>
      <c r="DK306" s="571"/>
      <c r="DL306" s="571"/>
      <c r="DM306" s="571"/>
      <c r="DN306" s="571"/>
      <c r="DO306" s="571"/>
      <c r="DP306" s="571"/>
      <c r="DQ306" s="571"/>
      <c r="DR306" s="571"/>
      <c r="DS306" s="571"/>
      <c r="DT306" s="571"/>
      <c r="DU306" s="571"/>
      <c r="DV306" s="571"/>
      <c r="DW306" s="571"/>
      <c r="DX306" s="571"/>
      <c r="DY306" s="571"/>
    </row>
    <row r="307" spans="1:130" s="433" customFormat="1" ht="15">
      <c r="A307" s="265"/>
      <c r="B307" s="361" t="s">
        <v>346</v>
      </c>
      <c r="C307" s="13" t="s">
        <v>213</v>
      </c>
      <c r="D307" s="7" t="s">
        <v>11</v>
      </c>
      <c r="E307" s="105">
        <f>'Buxheti 2021'!E47</f>
        <v>0</v>
      </c>
      <c r="F307" s="546"/>
      <c r="G307" s="152"/>
      <c r="H307" s="481"/>
      <c r="I307" s="1177"/>
      <c r="J307" s="604"/>
      <c r="K307" s="105"/>
      <c r="L307" s="151"/>
      <c r="M307" s="152"/>
      <c r="N307" s="153"/>
      <c r="O307" s="151"/>
      <c r="P307" s="154"/>
      <c r="Q307" s="105"/>
      <c r="R307" s="151"/>
      <c r="S307" s="152"/>
      <c r="T307" s="153"/>
      <c r="U307" s="154"/>
      <c r="V307" s="151"/>
      <c r="W307" s="153"/>
      <c r="X307" s="151"/>
      <c r="Y307" s="152"/>
      <c r="Z307" s="153"/>
      <c r="AA307" s="151"/>
      <c r="AB307" s="151"/>
      <c r="AC307" s="151"/>
      <c r="AD307" s="153"/>
      <c r="AE307" s="151"/>
      <c r="AF307" s="152"/>
      <c r="AG307" s="153"/>
      <c r="AH307" s="151"/>
      <c r="AI307" s="154"/>
      <c r="AJ307" s="151"/>
      <c r="AK307" s="151"/>
      <c r="AL307" s="151"/>
      <c r="AM307" s="151"/>
      <c r="AN307" s="151"/>
      <c r="AO307" s="151">
        <f>F307</f>
        <v>0</v>
      </c>
      <c r="AP307" s="151"/>
      <c r="AQ307" s="151"/>
      <c r="AR307" s="151"/>
      <c r="AS307" s="151"/>
      <c r="AT307" s="151"/>
      <c r="AU307" s="151"/>
      <c r="AV307" s="151"/>
      <c r="AW307" s="151"/>
      <c r="AX307" s="151"/>
      <c r="AY307" s="151"/>
      <c r="AZ307" s="151"/>
      <c r="BA307" s="151"/>
      <c r="BB307" s="151"/>
      <c r="BC307" s="151"/>
      <c r="BD307" s="649"/>
      <c r="BE307" s="650"/>
      <c r="BF307" s="650"/>
      <c r="BG307" s="650"/>
      <c r="BH307" s="650"/>
      <c r="BI307" s="650"/>
      <c r="BJ307" s="650"/>
      <c r="BK307" s="650"/>
      <c r="BM307" s="414"/>
      <c r="BN307" s="414"/>
      <c r="BO307" s="414"/>
      <c r="BP307" s="414"/>
      <c r="CB307" s="571"/>
      <c r="CC307" s="571"/>
      <c r="CD307" s="571"/>
      <c r="CE307" s="571"/>
      <c r="CF307" s="571"/>
      <c r="CG307" s="571"/>
      <c r="CH307" s="571"/>
      <c r="CI307" s="571"/>
      <c r="CJ307" s="571"/>
      <c r="CK307" s="571"/>
      <c r="CL307" s="571"/>
      <c r="CM307" s="571"/>
      <c r="CN307" s="571"/>
      <c r="CO307" s="571"/>
      <c r="CP307" s="571"/>
      <c r="CQ307" s="571"/>
      <c r="CR307" s="571"/>
      <c r="CS307" s="571"/>
      <c r="CT307" s="571"/>
      <c r="CU307" s="571"/>
      <c r="CV307" s="571"/>
      <c r="CW307" s="571"/>
      <c r="CX307" s="571"/>
      <c r="CY307" s="571"/>
      <c r="CZ307" s="571"/>
      <c r="DA307" s="571"/>
      <c r="DB307" s="571"/>
      <c r="DC307" s="571"/>
      <c r="DD307" s="571"/>
      <c r="DE307" s="571"/>
      <c r="DF307" s="571"/>
      <c r="DG307" s="571"/>
      <c r="DH307" s="571"/>
      <c r="DI307" s="571"/>
      <c r="DJ307" s="571"/>
      <c r="DK307" s="571"/>
      <c r="DL307" s="571"/>
      <c r="DM307" s="571"/>
      <c r="DN307" s="571"/>
      <c r="DO307" s="571"/>
      <c r="DP307" s="571"/>
      <c r="DQ307" s="571"/>
      <c r="DR307" s="571"/>
      <c r="DS307" s="571"/>
      <c r="DT307" s="571"/>
      <c r="DU307" s="571"/>
      <c r="DV307" s="571"/>
      <c r="DW307" s="571"/>
      <c r="DX307" s="571"/>
      <c r="DY307" s="571"/>
    </row>
    <row r="308" spans="1:130" s="433" customFormat="1" ht="15">
      <c r="A308" s="265"/>
      <c r="B308" s="359" t="s">
        <v>56</v>
      </c>
      <c r="C308" s="14" t="s">
        <v>57</v>
      </c>
      <c r="D308" s="25" t="s">
        <v>11</v>
      </c>
      <c r="E308" s="100">
        <f t="shared" ref="E308" si="19">SUM(E309:E314)</f>
        <v>1100000</v>
      </c>
      <c r="F308" s="147">
        <f>F309+F310+F311+F312+F313+F314</f>
        <v>21600</v>
      </c>
      <c r="G308" s="148">
        <f t="shared" ref="G308" si="20">SUM(G309:G314)</f>
        <v>0</v>
      </c>
      <c r="H308" s="149"/>
      <c r="I308" s="1176"/>
      <c r="J308" s="609"/>
      <c r="K308" s="100"/>
      <c r="L308" s="147"/>
      <c r="M308" s="148"/>
      <c r="N308" s="149"/>
      <c r="O308" s="147"/>
      <c r="P308" s="150"/>
      <c r="Q308" s="100"/>
      <c r="R308" s="147"/>
      <c r="S308" s="148"/>
      <c r="T308" s="149"/>
      <c r="U308" s="150"/>
      <c r="V308" s="147"/>
      <c r="W308" s="149"/>
      <c r="X308" s="147"/>
      <c r="Y308" s="148"/>
      <c r="Z308" s="149"/>
      <c r="AA308" s="147"/>
      <c r="AB308" s="147"/>
      <c r="AC308" s="147"/>
      <c r="AD308" s="149"/>
      <c r="AE308" s="147"/>
      <c r="AF308" s="148"/>
      <c r="AG308" s="149"/>
      <c r="AH308" s="147"/>
      <c r="AI308" s="150"/>
      <c r="AJ308" s="147"/>
      <c r="AK308" s="147"/>
      <c r="AL308" s="609"/>
      <c r="AM308" s="150"/>
      <c r="AN308" s="150"/>
      <c r="AO308" s="150"/>
      <c r="AP308" s="150"/>
      <c r="AQ308" s="150"/>
      <c r="AR308" s="150"/>
      <c r="AS308" s="100"/>
      <c r="AT308" s="147"/>
      <c r="AU308" s="148"/>
      <c r="AV308" s="149"/>
      <c r="AW308" s="147"/>
      <c r="AX308" s="150"/>
      <c r="AY308" s="147"/>
      <c r="AZ308" s="147"/>
      <c r="BA308" s="148"/>
      <c r="BB308" s="149"/>
      <c r="BC308" s="147"/>
      <c r="BD308" s="426"/>
      <c r="BE308" s="129"/>
      <c r="BF308" s="129"/>
      <c r="BG308" s="129"/>
      <c r="BH308" s="129"/>
      <c r="BI308" s="129"/>
      <c r="BJ308" s="430"/>
      <c r="BK308" s="509"/>
      <c r="BM308" s="414"/>
      <c r="BN308" s="414"/>
      <c r="BO308" s="414"/>
      <c r="BP308" s="414"/>
      <c r="CB308" s="571"/>
      <c r="CC308" s="571"/>
      <c r="CD308" s="571"/>
      <c r="CE308" s="571"/>
      <c r="CF308" s="571"/>
      <c r="CG308" s="571"/>
      <c r="CH308" s="571"/>
      <c r="CI308" s="571"/>
      <c r="CJ308" s="571"/>
      <c r="CK308" s="571"/>
      <c r="CL308" s="571"/>
      <c r="CM308" s="571"/>
      <c r="CN308" s="571"/>
      <c r="CO308" s="571"/>
      <c r="CP308" s="571"/>
      <c r="CQ308" s="571"/>
      <c r="CR308" s="571"/>
      <c r="CS308" s="571"/>
      <c r="CT308" s="571"/>
      <c r="CU308" s="571"/>
      <c r="CV308" s="571"/>
      <c r="CW308" s="571"/>
      <c r="CX308" s="571"/>
      <c r="CY308" s="571"/>
      <c r="CZ308" s="571"/>
      <c r="DA308" s="571"/>
      <c r="DB308" s="571"/>
      <c r="DC308" s="571"/>
      <c r="DD308" s="571"/>
      <c r="DE308" s="571"/>
      <c r="DF308" s="571"/>
      <c r="DG308" s="571"/>
      <c r="DH308" s="571"/>
      <c r="DI308" s="571"/>
      <c r="DJ308" s="571"/>
      <c r="DK308" s="571"/>
      <c r="DL308" s="571"/>
      <c r="DM308" s="571"/>
      <c r="DN308" s="571"/>
      <c r="DO308" s="571"/>
      <c r="DP308" s="571"/>
      <c r="DQ308" s="571"/>
      <c r="DR308" s="571"/>
      <c r="DS308" s="571"/>
      <c r="DT308" s="571"/>
      <c r="DU308" s="571"/>
      <c r="DV308" s="571"/>
      <c r="DW308" s="571"/>
      <c r="DX308" s="571"/>
      <c r="DY308" s="571"/>
    </row>
    <row r="309" spans="1:130" s="433" customFormat="1" ht="15">
      <c r="A309" s="265"/>
      <c r="B309" s="361">
        <v>60231</v>
      </c>
      <c r="C309" s="15" t="s">
        <v>25</v>
      </c>
      <c r="D309" s="7" t="s">
        <v>11</v>
      </c>
      <c r="E309" s="105">
        <f>'Buxheti 2021'!E49</f>
        <v>800000</v>
      </c>
      <c r="F309" s="157"/>
      <c r="G309" s="152"/>
      <c r="H309" s="158"/>
      <c r="I309" s="1177"/>
      <c r="J309" s="655"/>
      <c r="K309" s="105"/>
      <c r="L309" s="157"/>
      <c r="M309" s="152"/>
      <c r="N309" s="158"/>
      <c r="O309" s="151"/>
      <c r="P309" s="159"/>
      <c r="Q309" s="105"/>
      <c r="R309" s="157"/>
      <c r="S309" s="152"/>
      <c r="T309" s="158"/>
      <c r="U309" s="154"/>
      <c r="V309" s="157"/>
      <c r="W309" s="153"/>
      <c r="X309" s="157"/>
      <c r="Y309" s="152"/>
      <c r="Z309" s="158"/>
      <c r="AA309" s="151"/>
      <c r="AB309" s="157"/>
      <c r="AC309" s="157"/>
      <c r="AD309" s="153"/>
      <c r="AE309" s="157"/>
      <c r="AF309" s="152"/>
      <c r="AG309" s="158"/>
      <c r="AH309" s="151"/>
      <c r="AI309" s="159"/>
      <c r="AJ309" s="151"/>
      <c r="AK309" s="151"/>
      <c r="AL309" s="153"/>
      <c r="AM309" s="152"/>
      <c r="AN309" s="158"/>
      <c r="AO309" s="158"/>
      <c r="AP309" s="158"/>
      <c r="AQ309" s="151"/>
      <c r="AR309" s="159"/>
      <c r="AS309" s="105"/>
      <c r="AT309" s="157"/>
      <c r="AU309" s="152"/>
      <c r="AV309" s="158"/>
      <c r="AW309" s="151"/>
      <c r="AX309" s="159"/>
      <c r="AY309" s="157"/>
      <c r="AZ309" s="157"/>
      <c r="BA309" s="152"/>
      <c r="BB309" s="158"/>
      <c r="BC309" s="151"/>
      <c r="BD309" s="425"/>
      <c r="BE309" s="413"/>
      <c r="BF309" s="413"/>
      <c r="BG309" s="413"/>
      <c r="BH309" s="413"/>
      <c r="BI309" s="413"/>
      <c r="BJ309" s="432"/>
      <c r="BK309" s="512"/>
      <c r="BM309" s="414"/>
      <c r="BN309" s="414"/>
      <c r="BO309" s="414"/>
      <c r="BP309" s="414"/>
      <c r="CB309" s="571"/>
      <c r="CC309" s="571"/>
      <c r="CD309" s="571"/>
      <c r="CE309" s="571"/>
      <c r="CF309" s="571"/>
      <c r="CG309" s="571"/>
      <c r="CH309" s="571"/>
      <c r="CI309" s="571"/>
      <c r="CJ309" s="571"/>
      <c r="CK309" s="571"/>
      <c r="CL309" s="571"/>
      <c r="CM309" s="571"/>
      <c r="CN309" s="571"/>
      <c r="CO309" s="571"/>
      <c r="CP309" s="571"/>
      <c r="CQ309" s="571"/>
      <c r="CR309" s="571"/>
      <c r="CS309" s="571"/>
      <c r="CT309" s="571"/>
      <c r="CU309" s="571"/>
      <c r="CV309" s="571"/>
      <c r="CW309" s="571"/>
      <c r="CX309" s="571"/>
      <c r="CY309" s="571"/>
      <c r="CZ309" s="571"/>
      <c r="DA309" s="571"/>
      <c r="DB309" s="571"/>
      <c r="DC309" s="571"/>
      <c r="DD309" s="571"/>
      <c r="DE309" s="571"/>
      <c r="DF309" s="571"/>
      <c r="DG309" s="571"/>
      <c r="DH309" s="571"/>
      <c r="DI309" s="571"/>
      <c r="DJ309" s="571"/>
      <c r="DK309" s="571"/>
      <c r="DL309" s="571"/>
      <c r="DM309" s="571"/>
      <c r="DN309" s="571"/>
      <c r="DO309" s="571"/>
      <c r="DP309" s="571"/>
      <c r="DQ309" s="571"/>
      <c r="DR309" s="571"/>
      <c r="DS309" s="571"/>
      <c r="DT309" s="571"/>
      <c r="DU309" s="571"/>
      <c r="DV309" s="571"/>
      <c r="DW309" s="571"/>
      <c r="DX309" s="571"/>
      <c r="DY309" s="571"/>
    </row>
    <row r="310" spans="1:130" s="433" customFormat="1" ht="15">
      <c r="A310" s="265"/>
      <c r="B310" s="361">
        <v>60232</v>
      </c>
      <c r="C310" s="15" t="s">
        <v>26</v>
      </c>
      <c r="D310" s="7" t="s">
        <v>11</v>
      </c>
      <c r="E310" s="105">
        <f>'Buxheti 2021'!E50</f>
        <v>100000</v>
      </c>
      <c r="F310" s="157"/>
      <c r="G310" s="152"/>
      <c r="H310" s="158"/>
      <c r="I310" s="1177"/>
      <c r="J310" s="655"/>
      <c r="K310" s="105"/>
      <c r="L310" s="157"/>
      <c r="M310" s="152"/>
      <c r="N310" s="158"/>
      <c r="O310" s="151"/>
      <c r="P310" s="159"/>
      <c r="Q310" s="105"/>
      <c r="R310" s="157"/>
      <c r="S310" s="152"/>
      <c r="T310" s="158"/>
      <c r="U310" s="154"/>
      <c r="V310" s="157"/>
      <c r="W310" s="153"/>
      <c r="X310" s="157"/>
      <c r="Y310" s="152"/>
      <c r="Z310" s="158"/>
      <c r="AA310" s="151"/>
      <c r="AB310" s="157"/>
      <c r="AC310" s="157"/>
      <c r="AD310" s="153"/>
      <c r="AE310" s="157"/>
      <c r="AF310" s="152"/>
      <c r="AG310" s="158"/>
      <c r="AH310" s="151"/>
      <c r="AI310" s="159"/>
      <c r="AJ310" s="151"/>
      <c r="AK310" s="151"/>
      <c r="AL310" s="158"/>
      <c r="AM310" s="152"/>
      <c r="AN310" s="158"/>
      <c r="AO310" s="158"/>
      <c r="AP310" s="158"/>
      <c r="AQ310" s="151"/>
      <c r="AR310" s="159"/>
      <c r="AS310" s="105"/>
      <c r="AT310" s="157"/>
      <c r="AU310" s="152"/>
      <c r="AV310" s="158"/>
      <c r="AW310" s="151"/>
      <c r="AX310" s="159"/>
      <c r="AY310" s="157"/>
      <c r="AZ310" s="157"/>
      <c r="BA310" s="152"/>
      <c r="BB310" s="158"/>
      <c r="BC310" s="151"/>
      <c r="BD310" s="425"/>
      <c r="BE310" s="413"/>
      <c r="BF310" s="413"/>
      <c r="BG310" s="413"/>
      <c r="BH310" s="413"/>
      <c r="BI310" s="413"/>
      <c r="BJ310" s="432"/>
      <c r="BK310" s="512"/>
      <c r="BM310" s="414"/>
      <c r="BN310" s="414"/>
      <c r="BO310" s="414"/>
      <c r="BP310" s="414"/>
      <c r="CB310" s="571"/>
      <c r="CC310" s="571"/>
      <c r="CD310" s="571"/>
      <c r="CE310" s="571"/>
      <c r="CF310" s="571"/>
      <c r="CG310" s="571"/>
      <c r="CH310" s="571"/>
      <c r="CI310" s="571"/>
      <c r="CJ310" s="571"/>
      <c r="CK310" s="571"/>
      <c r="CL310" s="571"/>
      <c r="CM310" s="571"/>
      <c r="CN310" s="571"/>
      <c r="CO310" s="571"/>
      <c r="CP310" s="571"/>
      <c r="CQ310" s="571"/>
      <c r="CR310" s="571"/>
      <c r="CS310" s="571"/>
      <c r="CT310" s="571"/>
      <c r="CU310" s="571"/>
      <c r="CV310" s="571"/>
      <c r="CW310" s="571"/>
      <c r="CX310" s="571"/>
      <c r="CY310" s="571"/>
      <c r="CZ310" s="571"/>
      <c r="DA310" s="571"/>
      <c r="DB310" s="571"/>
      <c r="DC310" s="571"/>
      <c r="DD310" s="571"/>
      <c r="DE310" s="571"/>
      <c r="DF310" s="571"/>
      <c r="DG310" s="571"/>
      <c r="DH310" s="571"/>
      <c r="DI310" s="571"/>
      <c r="DJ310" s="571"/>
      <c r="DK310" s="571"/>
      <c r="DL310" s="571"/>
      <c r="DM310" s="571"/>
      <c r="DN310" s="571"/>
      <c r="DO310" s="571"/>
      <c r="DP310" s="571"/>
      <c r="DQ310" s="571"/>
      <c r="DR310" s="571"/>
      <c r="DS310" s="571"/>
      <c r="DT310" s="571"/>
      <c r="DU310" s="571"/>
      <c r="DV310" s="571"/>
      <c r="DW310" s="571"/>
      <c r="DX310" s="571"/>
      <c r="DY310" s="571"/>
    </row>
    <row r="311" spans="1:130" s="435" customFormat="1" ht="15">
      <c r="A311" s="369"/>
      <c r="B311" s="361">
        <v>60233</v>
      </c>
      <c r="C311" s="15" t="s">
        <v>27</v>
      </c>
      <c r="D311" s="7" t="s">
        <v>11</v>
      </c>
      <c r="E311" s="105">
        <f>'Buxheti 2021'!E51</f>
        <v>100000</v>
      </c>
      <c r="F311" s="157"/>
      <c r="G311" s="152"/>
      <c r="H311" s="158"/>
      <c r="I311" s="1177"/>
      <c r="J311" s="655"/>
      <c r="K311" s="105"/>
      <c r="L311" s="157"/>
      <c r="M311" s="152"/>
      <c r="N311" s="158"/>
      <c r="O311" s="151"/>
      <c r="P311" s="159"/>
      <c r="Q311" s="105"/>
      <c r="R311" s="157"/>
      <c r="S311" s="152"/>
      <c r="T311" s="158"/>
      <c r="U311" s="154"/>
      <c r="V311" s="157"/>
      <c r="W311" s="153"/>
      <c r="X311" s="157"/>
      <c r="Y311" s="152"/>
      <c r="Z311" s="158"/>
      <c r="AA311" s="151"/>
      <c r="AB311" s="157"/>
      <c r="AC311" s="157"/>
      <c r="AD311" s="153"/>
      <c r="AE311" s="157"/>
      <c r="AF311" s="152"/>
      <c r="AG311" s="158"/>
      <c r="AH311" s="151"/>
      <c r="AI311" s="159"/>
      <c r="AJ311" s="151"/>
      <c r="AK311" s="151"/>
      <c r="AL311" s="158"/>
      <c r="AM311" s="152"/>
      <c r="AN311" s="158"/>
      <c r="AO311" s="158"/>
      <c r="AP311" s="158"/>
      <c r="AQ311" s="151"/>
      <c r="AR311" s="159"/>
      <c r="AS311" s="105"/>
      <c r="AT311" s="157"/>
      <c r="AU311" s="152"/>
      <c r="AV311" s="158"/>
      <c r="AW311" s="151"/>
      <c r="AX311" s="159"/>
      <c r="AY311" s="157"/>
      <c r="AZ311" s="157"/>
      <c r="BA311" s="152"/>
      <c r="BB311" s="158"/>
      <c r="BC311" s="151"/>
      <c r="BD311" s="412"/>
      <c r="BE311" s="413"/>
      <c r="BF311" s="413"/>
      <c r="BG311" s="413"/>
      <c r="BH311" s="413"/>
      <c r="BI311" s="413"/>
      <c r="BJ311" s="432"/>
      <c r="BK311" s="512"/>
      <c r="BM311" s="414"/>
      <c r="BN311" s="414"/>
      <c r="BO311" s="414"/>
      <c r="BP311" s="414"/>
      <c r="CB311" s="1027"/>
      <c r="CC311" s="1027"/>
      <c r="CD311" s="1027"/>
      <c r="CE311" s="1027"/>
      <c r="CF311" s="1027"/>
      <c r="CG311" s="1027"/>
      <c r="CH311" s="1027"/>
      <c r="CI311" s="1027"/>
      <c r="CJ311" s="1027"/>
      <c r="CK311" s="1027"/>
      <c r="CL311" s="1027"/>
      <c r="CM311" s="1027"/>
      <c r="CN311" s="1027"/>
      <c r="CO311" s="1027"/>
      <c r="CP311" s="1027"/>
      <c r="CQ311" s="1027"/>
      <c r="CR311" s="1027"/>
      <c r="CS311" s="1027"/>
      <c r="CT311" s="1027"/>
      <c r="CU311" s="1027"/>
      <c r="CV311" s="1027"/>
      <c r="CW311" s="1027"/>
      <c r="CX311" s="1027"/>
      <c r="CY311" s="1027"/>
      <c r="CZ311" s="1027"/>
      <c r="DA311" s="1027"/>
      <c r="DB311" s="1027"/>
      <c r="DC311" s="1027"/>
      <c r="DD311" s="1027"/>
      <c r="DE311" s="1027"/>
      <c r="DF311" s="1027"/>
      <c r="DG311" s="1027"/>
      <c r="DH311" s="1027"/>
      <c r="DI311" s="1027"/>
      <c r="DJ311" s="1027"/>
      <c r="DK311" s="1027"/>
      <c r="DL311" s="1027"/>
      <c r="DM311" s="1027"/>
      <c r="DN311" s="1027"/>
      <c r="DO311" s="1027"/>
      <c r="DP311" s="1027"/>
      <c r="DQ311" s="1027"/>
      <c r="DR311" s="1027"/>
      <c r="DS311" s="1027"/>
      <c r="DT311" s="1027"/>
      <c r="DU311" s="1027"/>
      <c r="DV311" s="1027"/>
      <c r="DW311" s="1027"/>
      <c r="DX311" s="1027"/>
      <c r="DY311" s="1027"/>
    </row>
    <row r="312" spans="1:130" s="761" customFormat="1" ht="15">
      <c r="A312" s="550">
        <v>51</v>
      </c>
      <c r="B312" s="755">
        <v>60239</v>
      </c>
      <c r="C312" s="898" t="s">
        <v>28</v>
      </c>
      <c r="D312" s="24"/>
      <c r="E312" s="700">
        <f>'Buxheti 2021'!E52</f>
        <v>100000</v>
      </c>
      <c r="F312" s="546">
        <v>21600</v>
      </c>
      <c r="G312" s="757"/>
      <c r="H312" s="901">
        <v>44267</v>
      </c>
      <c r="I312" s="1177"/>
      <c r="J312" s="1198"/>
      <c r="K312" s="700"/>
      <c r="L312" s="547"/>
      <c r="M312" s="757"/>
      <c r="N312" s="899"/>
      <c r="O312" s="546"/>
      <c r="P312" s="900"/>
      <c r="Q312" s="700"/>
      <c r="R312" s="547"/>
      <c r="S312" s="757"/>
      <c r="T312" s="899"/>
      <c r="U312" s="758"/>
      <c r="V312" s="547"/>
      <c r="W312" s="759"/>
      <c r="X312" s="547"/>
      <c r="Y312" s="757"/>
      <c r="Z312" s="899"/>
      <c r="AA312" s="546"/>
      <c r="AB312" s="547"/>
      <c r="AC312" s="547"/>
      <c r="AD312" s="759"/>
      <c r="AE312" s="547"/>
      <c r="AF312" s="757"/>
      <c r="AG312" s="899"/>
      <c r="AH312" s="546"/>
      <c r="AI312" s="900"/>
      <c r="AJ312" s="546"/>
      <c r="AK312" s="546"/>
      <c r="AL312" s="899"/>
      <c r="AM312" s="757"/>
      <c r="AN312" s="899"/>
      <c r="AO312" s="899"/>
      <c r="AP312" s="899"/>
      <c r="AQ312" s="546"/>
      <c r="AR312" s="900"/>
      <c r="AS312" s="700">
        <f>F312</f>
        <v>21600</v>
      </c>
      <c r="AT312" s="547"/>
      <c r="AU312" s="757"/>
      <c r="AV312" s="899"/>
      <c r="AW312" s="546"/>
      <c r="AX312" s="900"/>
      <c r="AY312" s="547"/>
      <c r="AZ312" s="547"/>
      <c r="BA312" s="757"/>
      <c r="BB312" s="899"/>
      <c r="BC312" s="546"/>
      <c r="BD312" s="760"/>
      <c r="BE312" s="128"/>
      <c r="BF312" s="128"/>
      <c r="BG312" s="128"/>
      <c r="BH312" s="128"/>
      <c r="BI312" s="128"/>
      <c r="BJ312" s="421"/>
      <c r="BK312" s="510"/>
      <c r="BM312" s="762"/>
      <c r="BN312" s="762"/>
      <c r="BO312" s="762"/>
      <c r="BP312" s="762"/>
      <c r="CB312" s="550"/>
      <c r="CC312" s="550"/>
      <c r="CD312" s="550"/>
      <c r="CE312" s="550"/>
      <c r="CF312" s="550"/>
      <c r="CG312" s="550"/>
      <c r="CH312" s="550"/>
      <c r="CI312" s="550"/>
      <c r="CJ312" s="550"/>
      <c r="CK312" s="550"/>
      <c r="CL312" s="550"/>
      <c r="CM312" s="550"/>
      <c r="CN312" s="550"/>
      <c r="CO312" s="550"/>
      <c r="CP312" s="550"/>
      <c r="CQ312" s="550"/>
      <c r="CR312" s="550"/>
      <c r="CS312" s="550"/>
      <c r="CT312" s="550"/>
      <c r="CU312" s="550"/>
      <c r="CV312" s="550"/>
      <c r="CW312" s="550"/>
      <c r="CX312" s="550"/>
      <c r="CY312" s="550"/>
      <c r="CZ312" s="550"/>
      <c r="DA312" s="550"/>
      <c r="DB312" s="550"/>
      <c r="DC312" s="550"/>
      <c r="DD312" s="550"/>
      <c r="DE312" s="550"/>
      <c r="DF312" s="550"/>
      <c r="DG312" s="550"/>
      <c r="DH312" s="550"/>
      <c r="DI312" s="550"/>
      <c r="DJ312" s="550"/>
      <c r="DK312" s="550"/>
      <c r="DL312" s="550"/>
      <c r="DM312" s="550"/>
      <c r="DN312" s="550"/>
      <c r="DO312" s="550"/>
      <c r="DP312" s="550"/>
      <c r="DQ312" s="550"/>
      <c r="DR312" s="550"/>
      <c r="DS312" s="550"/>
      <c r="DT312" s="550"/>
      <c r="DU312" s="550"/>
      <c r="DV312" s="550"/>
      <c r="DW312" s="550"/>
      <c r="DX312" s="550"/>
      <c r="DY312" s="550"/>
    </row>
    <row r="313" spans="1:130" s="761" customFormat="1" ht="15">
      <c r="A313" s="550"/>
      <c r="B313" s="755">
        <v>60239</v>
      </c>
      <c r="C313" s="898" t="s">
        <v>28</v>
      </c>
      <c r="D313" s="24"/>
      <c r="E313" s="700"/>
      <c r="F313" s="547"/>
      <c r="G313" s="757"/>
      <c r="H313" s="899"/>
      <c r="I313" s="1177"/>
      <c r="J313" s="1198"/>
      <c r="K313" s="700"/>
      <c r="L313" s="547"/>
      <c r="M313" s="757"/>
      <c r="N313" s="899"/>
      <c r="O313" s="546"/>
      <c r="P313" s="900"/>
      <c r="Q313" s="700"/>
      <c r="R313" s="547"/>
      <c r="S313" s="757"/>
      <c r="T313" s="899"/>
      <c r="U313" s="758"/>
      <c r="V313" s="547"/>
      <c r="W313" s="759"/>
      <c r="X313" s="547"/>
      <c r="Y313" s="757"/>
      <c r="Z313" s="899"/>
      <c r="AA313" s="546"/>
      <c r="AB313" s="547"/>
      <c r="AC313" s="547"/>
      <c r="AD313" s="759"/>
      <c r="AE313" s="547"/>
      <c r="AF313" s="757"/>
      <c r="AG313" s="899"/>
      <c r="AH313" s="546"/>
      <c r="AI313" s="900"/>
      <c r="AJ313" s="546"/>
      <c r="AK313" s="546"/>
      <c r="AL313" s="899"/>
      <c r="AM313" s="757"/>
      <c r="AN313" s="899"/>
      <c r="AO313" s="899"/>
      <c r="AP313" s="899"/>
      <c r="AQ313" s="546"/>
      <c r="AR313" s="900"/>
      <c r="AS313" s="700"/>
      <c r="AT313" s="547"/>
      <c r="AU313" s="757"/>
      <c r="AV313" s="899"/>
      <c r="AW313" s="546"/>
      <c r="AX313" s="900"/>
      <c r="AY313" s="547"/>
      <c r="AZ313" s="547"/>
      <c r="BA313" s="757"/>
      <c r="BB313" s="899"/>
      <c r="BC313" s="546"/>
      <c r="BD313" s="760"/>
      <c r="BE313" s="128"/>
      <c r="BF313" s="128"/>
      <c r="BG313" s="128"/>
      <c r="BH313" s="128"/>
      <c r="BI313" s="128"/>
      <c r="BJ313" s="421"/>
      <c r="BK313" s="510"/>
      <c r="BM313" s="762"/>
      <c r="BN313" s="762"/>
      <c r="BO313" s="762"/>
      <c r="BP313" s="762"/>
      <c r="CB313" s="550"/>
      <c r="CC313" s="550"/>
      <c r="CD313" s="550"/>
      <c r="CE313" s="550"/>
      <c r="CF313" s="550"/>
      <c r="CG313" s="550"/>
      <c r="CH313" s="550"/>
      <c r="CI313" s="550"/>
      <c r="CJ313" s="550"/>
      <c r="CK313" s="550"/>
      <c r="CL313" s="550"/>
      <c r="CM313" s="550"/>
      <c r="CN313" s="550"/>
      <c r="CO313" s="550"/>
      <c r="CP313" s="550"/>
      <c r="CQ313" s="550"/>
      <c r="CR313" s="550"/>
      <c r="CS313" s="550"/>
      <c r="CT313" s="550"/>
      <c r="CU313" s="550"/>
      <c r="CV313" s="550"/>
      <c r="CW313" s="550"/>
      <c r="CX313" s="550"/>
      <c r="CY313" s="550"/>
      <c r="CZ313" s="550"/>
      <c r="DA313" s="550"/>
      <c r="DB313" s="550"/>
      <c r="DC313" s="550"/>
      <c r="DD313" s="550"/>
      <c r="DE313" s="550"/>
      <c r="DF313" s="550"/>
      <c r="DG313" s="550"/>
      <c r="DH313" s="550"/>
      <c r="DI313" s="550"/>
      <c r="DJ313" s="550"/>
      <c r="DK313" s="550"/>
      <c r="DL313" s="550"/>
      <c r="DM313" s="550"/>
      <c r="DN313" s="550"/>
      <c r="DO313" s="550"/>
      <c r="DP313" s="550"/>
      <c r="DQ313" s="550"/>
      <c r="DR313" s="550"/>
      <c r="DS313" s="550"/>
      <c r="DT313" s="550"/>
      <c r="DU313" s="550"/>
      <c r="DV313" s="550"/>
      <c r="DW313" s="550"/>
      <c r="DX313" s="550"/>
      <c r="DY313" s="550"/>
    </row>
    <row r="314" spans="1:130" s="764" customFormat="1" ht="15">
      <c r="A314" s="748"/>
      <c r="B314" s="755">
        <v>60239</v>
      </c>
      <c r="C314" s="898" t="s">
        <v>28</v>
      </c>
      <c r="D314" s="24" t="s">
        <v>11</v>
      </c>
      <c r="E314" s="700">
        <f>'Buxheti 2021'!E266</f>
        <v>0</v>
      </c>
      <c r="F314" s="547"/>
      <c r="G314" s="757"/>
      <c r="H314" s="901"/>
      <c r="I314" s="1177"/>
      <c r="J314" s="1198"/>
      <c r="K314" s="700"/>
      <c r="L314" s="547"/>
      <c r="M314" s="757"/>
      <c r="N314" s="899"/>
      <c r="O314" s="546"/>
      <c r="P314" s="900"/>
      <c r="Q314" s="700"/>
      <c r="R314" s="547"/>
      <c r="S314" s="757"/>
      <c r="T314" s="899"/>
      <c r="U314" s="758"/>
      <c r="V314" s="547"/>
      <c r="W314" s="759"/>
      <c r="X314" s="547"/>
      <c r="Y314" s="757"/>
      <c r="Z314" s="899"/>
      <c r="AA314" s="546"/>
      <c r="AB314" s="547"/>
      <c r="AC314" s="547"/>
      <c r="AD314" s="759"/>
      <c r="AE314" s="547"/>
      <c r="AF314" s="757"/>
      <c r="AG314" s="899"/>
      <c r="AH314" s="546"/>
      <c r="AI314" s="900"/>
      <c r="AJ314" s="546"/>
      <c r="AK314" s="546"/>
      <c r="AL314" s="899"/>
      <c r="AM314" s="757"/>
      <c r="AN314" s="899"/>
      <c r="AO314" s="899"/>
      <c r="AP314" s="899"/>
      <c r="AQ314" s="546"/>
      <c r="AR314" s="900"/>
      <c r="AS314" s="700">
        <f>F314</f>
        <v>0</v>
      </c>
      <c r="AT314" s="547"/>
      <c r="AU314" s="757"/>
      <c r="AV314" s="899"/>
      <c r="AW314" s="546"/>
      <c r="AX314" s="900"/>
      <c r="AY314" s="547"/>
      <c r="AZ314" s="547"/>
      <c r="BA314" s="757"/>
      <c r="BB314" s="899"/>
      <c r="BC314" s="546"/>
      <c r="BD314" s="758"/>
      <c r="BE314" s="128"/>
      <c r="BF314" s="128"/>
      <c r="BG314" s="128"/>
      <c r="BH314" s="128"/>
      <c r="BI314" s="128"/>
      <c r="BJ314" s="421"/>
      <c r="BK314" s="510"/>
      <c r="BM314" s="762"/>
      <c r="BN314" s="762"/>
      <c r="BO314" s="762"/>
      <c r="BP314" s="762"/>
      <c r="CB314" s="748"/>
      <c r="CC314" s="748"/>
      <c r="CD314" s="748"/>
      <c r="CE314" s="748"/>
      <c r="CF314" s="748"/>
      <c r="CG314" s="748"/>
      <c r="CH314" s="748"/>
      <c r="CI314" s="748"/>
      <c r="CJ314" s="748"/>
      <c r="CK314" s="748"/>
      <c r="CL314" s="748"/>
      <c r="CM314" s="748"/>
      <c r="CN314" s="748"/>
      <c r="CO314" s="748"/>
      <c r="CP314" s="748"/>
      <c r="CQ314" s="748"/>
      <c r="CR314" s="748"/>
      <c r="CS314" s="748"/>
      <c r="CT314" s="748"/>
      <c r="CU314" s="748"/>
      <c r="CV314" s="748"/>
      <c r="CW314" s="748"/>
      <c r="CX314" s="748"/>
      <c r="CY314" s="748"/>
      <c r="CZ314" s="748"/>
      <c r="DA314" s="748"/>
      <c r="DB314" s="748"/>
      <c r="DC314" s="748"/>
      <c r="DD314" s="748"/>
      <c r="DE314" s="748"/>
      <c r="DF314" s="748"/>
      <c r="DG314" s="748"/>
      <c r="DH314" s="748"/>
      <c r="DI314" s="748"/>
      <c r="DJ314" s="748"/>
      <c r="DK314" s="748"/>
      <c r="DL314" s="748"/>
      <c r="DM314" s="748"/>
      <c r="DN314" s="748"/>
      <c r="DO314" s="748"/>
      <c r="DP314" s="748"/>
      <c r="DQ314" s="748"/>
      <c r="DR314" s="748"/>
      <c r="DS314" s="748"/>
      <c r="DT314" s="748"/>
      <c r="DU314" s="748"/>
      <c r="DV314" s="748"/>
      <c r="DW314" s="748"/>
      <c r="DX314" s="748"/>
      <c r="DY314" s="748"/>
    </row>
    <row r="315" spans="1:130" s="433" customFormat="1" ht="15">
      <c r="A315" s="523"/>
      <c r="B315" s="902" t="s">
        <v>91</v>
      </c>
      <c r="C315" s="903" t="s">
        <v>92</v>
      </c>
      <c r="D315" s="904" t="s">
        <v>11</v>
      </c>
      <c r="E315" s="905">
        <f>SUM(E316:E330)</f>
        <v>2500000</v>
      </c>
      <c r="F315" s="906">
        <f>F316+F317+F318+F319+F320+F321+F322+F323+F324+F325+F326+F327+F328+F329+F330</f>
        <v>319500</v>
      </c>
      <c r="G315" s="907">
        <f t="shared" ref="G315" si="21">SUM(G328:G330)</f>
        <v>0</v>
      </c>
      <c r="H315" s="908"/>
      <c r="I315" s="1186"/>
      <c r="J315" s="1199"/>
      <c r="K315" s="905"/>
      <c r="L315" s="906"/>
      <c r="M315" s="907"/>
      <c r="N315" s="908"/>
      <c r="O315" s="906"/>
      <c r="P315" s="909"/>
      <c r="Q315" s="905"/>
      <c r="R315" s="906"/>
      <c r="S315" s="907"/>
      <c r="T315" s="908"/>
      <c r="U315" s="909"/>
      <c r="V315" s="906"/>
      <c r="W315" s="908"/>
      <c r="X315" s="906"/>
      <c r="Y315" s="907"/>
      <c r="Z315" s="908"/>
      <c r="AA315" s="906"/>
      <c r="AB315" s="906"/>
      <c r="AC315" s="906"/>
      <c r="AD315" s="908"/>
      <c r="AE315" s="906"/>
      <c r="AF315" s="907"/>
      <c r="AG315" s="908"/>
      <c r="AH315" s="906"/>
      <c r="AI315" s="909"/>
      <c r="AJ315" s="906"/>
      <c r="AK315" s="906"/>
      <c r="AL315" s="908"/>
      <c r="AM315" s="906"/>
      <c r="AN315" s="906"/>
      <c r="AO315" s="906"/>
      <c r="AP315" s="909"/>
      <c r="AQ315" s="909"/>
      <c r="AR315" s="909"/>
      <c r="AS315" s="905"/>
      <c r="AT315" s="906"/>
      <c r="AU315" s="907"/>
      <c r="AV315" s="908"/>
      <c r="AW315" s="906"/>
      <c r="AX315" s="909"/>
      <c r="AY315" s="906"/>
      <c r="AZ315" s="906"/>
      <c r="BA315" s="907"/>
      <c r="BB315" s="908"/>
      <c r="BC315" s="906"/>
      <c r="BD315" s="910"/>
      <c r="BE315" s="911"/>
      <c r="BF315" s="911"/>
      <c r="BG315" s="911"/>
      <c r="BH315" s="911"/>
      <c r="BI315" s="911"/>
      <c r="BJ315" s="912"/>
      <c r="BK315" s="913"/>
      <c r="BM315" s="414"/>
      <c r="BN315" s="414"/>
      <c r="BO315" s="414"/>
      <c r="BP315" s="414"/>
      <c r="CB315" s="571"/>
      <c r="CC315" s="571"/>
      <c r="CD315" s="571"/>
      <c r="CE315" s="571"/>
      <c r="CF315" s="571"/>
      <c r="CG315" s="571"/>
      <c r="CH315" s="571"/>
      <c r="CI315" s="571"/>
      <c r="CJ315" s="571"/>
      <c r="CK315" s="571"/>
      <c r="CL315" s="571"/>
      <c r="CM315" s="571"/>
      <c r="CN315" s="571"/>
      <c r="CO315" s="571"/>
      <c r="CP315" s="571"/>
      <c r="CQ315" s="571"/>
      <c r="CR315" s="571"/>
      <c r="CS315" s="571"/>
      <c r="CT315" s="571"/>
      <c r="CU315" s="571"/>
      <c r="CV315" s="571"/>
      <c r="CW315" s="571"/>
      <c r="CX315" s="571"/>
      <c r="CY315" s="571"/>
      <c r="CZ315" s="571"/>
      <c r="DA315" s="571"/>
      <c r="DB315" s="571"/>
      <c r="DC315" s="571"/>
      <c r="DD315" s="571"/>
      <c r="DE315" s="571"/>
      <c r="DF315" s="571"/>
      <c r="DG315" s="571"/>
      <c r="DH315" s="571"/>
      <c r="DI315" s="571"/>
      <c r="DJ315" s="571"/>
      <c r="DK315" s="571"/>
      <c r="DL315" s="571"/>
      <c r="DM315" s="571"/>
      <c r="DN315" s="571"/>
      <c r="DO315" s="571"/>
      <c r="DP315" s="571"/>
      <c r="DQ315" s="571"/>
      <c r="DR315" s="571"/>
      <c r="DS315" s="571"/>
      <c r="DT315" s="571"/>
      <c r="DU315" s="571"/>
      <c r="DV315" s="571"/>
      <c r="DW315" s="571"/>
      <c r="DX315" s="571"/>
      <c r="DY315" s="571"/>
    </row>
    <row r="316" spans="1:130" s="748" customFormat="1" ht="15">
      <c r="A316" s="849"/>
      <c r="B316" s="859">
        <v>60240</v>
      </c>
      <c r="C316" s="860" t="s">
        <v>29</v>
      </c>
      <c r="D316" s="924" t="s">
        <v>11</v>
      </c>
      <c r="E316" s="925">
        <f>'Buxheti 2021'!E54</f>
        <v>2000000</v>
      </c>
      <c r="F316" s="546">
        <v>33000</v>
      </c>
      <c r="G316" s="549"/>
      <c r="H316" s="926"/>
      <c r="I316" s="1176"/>
      <c r="J316" s="854"/>
      <c r="K316" s="549"/>
      <c r="L316" s="549"/>
      <c r="M316" s="549"/>
      <c r="N316" s="549"/>
      <c r="O316" s="549"/>
      <c r="P316" s="549"/>
      <c r="Q316" s="549"/>
      <c r="R316" s="549"/>
      <c r="S316" s="549"/>
      <c r="T316" s="549"/>
      <c r="U316" s="549"/>
      <c r="V316" s="549"/>
      <c r="W316" s="549"/>
      <c r="X316" s="549"/>
      <c r="Y316" s="549"/>
      <c r="Z316" s="549"/>
      <c r="AA316" s="549"/>
      <c r="AB316" s="549"/>
      <c r="AC316" s="549"/>
      <c r="AD316" s="546">
        <f t="shared" ref="AD316:AD324" si="22">F316</f>
        <v>33000</v>
      </c>
      <c r="AE316" s="549"/>
      <c r="AF316" s="549"/>
      <c r="AG316" s="549"/>
      <c r="AH316" s="549"/>
      <c r="AI316" s="549"/>
      <c r="AJ316" s="549"/>
      <c r="AK316" s="549"/>
      <c r="AL316" s="549"/>
      <c r="AM316" s="549"/>
      <c r="AN316" s="549"/>
      <c r="AO316" s="549"/>
      <c r="AP316" s="549"/>
      <c r="AQ316" s="549"/>
      <c r="AR316" s="549"/>
      <c r="AS316" s="549"/>
      <c r="AT316" s="549"/>
      <c r="AU316" s="549"/>
      <c r="AV316" s="549"/>
      <c r="AW316" s="549"/>
      <c r="AX316" s="549"/>
      <c r="AY316" s="549"/>
      <c r="AZ316" s="549"/>
      <c r="BA316" s="549"/>
      <c r="BB316" s="549"/>
      <c r="BC316" s="549"/>
      <c r="BD316" s="546"/>
      <c r="BE316" s="440"/>
      <c r="BF316" s="440"/>
      <c r="BG316" s="440"/>
      <c r="BH316" s="440"/>
      <c r="BI316" s="440"/>
      <c r="BJ316" s="440"/>
      <c r="BK316" s="440"/>
      <c r="BM316" s="927"/>
      <c r="BN316" s="927"/>
      <c r="BO316" s="927"/>
      <c r="BP316" s="927"/>
      <c r="CA316" s="1023"/>
      <c r="DZ316" s="1026"/>
    </row>
    <row r="317" spans="1:130" s="748" customFormat="1" ht="15">
      <c r="B317" s="859">
        <v>60240</v>
      </c>
      <c r="C317" s="860" t="s">
        <v>29</v>
      </c>
      <c r="D317" s="924" t="s">
        <v>11</v>
      </c>
      <c r="E317" s="549"/>
      <c r="F317" s="548">
        <v>22000</v>
      </c>
      <c r="G317" s="549"/>
      <c r="H317" s="928"/>
      <c r="I317" s="1176"/>
      <c r="J317" s="854"/>
      <c r="K317" s="549"/>
      <c r="L317" s="549"/>
      <c r="M317" s="549"/>
      <c r="N317" s="549"/>
      <c r="O317" s="549"/>
      <c r="P317" s="549"/>
      <c r="Q317" s="549"/>
      <c r="R317" s="549"/>
      <c r="S317" s="549"/>
      <c r="T317" s="549"/>
      <c r="U317" s="549"/>
      <c r="V317" s="549"/>
      <c r="W317" s="549"/>
      <c r="X317" s="549"/>
      <c r="Y317" s="549"/>
      <c r="Z317" s="549"/>
      <c r="AA317" s="549"/>
      <c r="AB317" s="549"/>
      <c r="AC317" s="549"/>
      <c r="AD317" s="545">
        <f t="shared" si="22"/>
        <v>22000</v>
      </c>
      <c r="AE317" s="549"/>
      <c r="AF317" s="549"/>
      <c r="AG317" s="549"/>
      <c r="AH317" s="549"/>
      <c r="AI317" s="549"/>
      <c r="AJ317" s="549"/>
      <c r="AK317" s="549"/>
      <c r="AL317" s="549"/>
      <c r="AM317" s="549"/>
      <c r="AN317" s="549"/>
      <c r="AO317" s="549"/>
      <c r="AP317" s="549"/>
      <c r="AQ317" s="549"/>
      <c r="AR317" s="549"/>
      <c r="AS317" s="549"/>
      <c r="AT317" s="549"/>
      <c r="AU317" s="549"/>
      <c r="AV317" s="549"/>
      <c r="AW317" s="549"/>
      <c r="AX317" s="549"/>
      <c r="AY317" s="549"/>
      <c r="AZ317" s="549"/>
      <c r="BA317" s="549"/>
      <c r="BB317" s="549"/>
      <c r="BC317" s="549"/>
      <c r="BD317" s="546"/>
      <c r="BE317" s="440"/>
      <c r="BF317" s="440"/>
      <c r="BG317" s="440"/>
      <c r="BH317" s="440"/>
      <c r="BI317" s="440"/>
      <c r="BJ317" s="440"/>
      <c r="BK317" s="440"/>
      <c r="BM317" s="927"/>
      <c r="BN317" s="927"/>
      <c r="BO317" s="927"/>
      <c r="BP317" s="927"/>
      <c r="CA317" s="1023"/>
      <c r="DZ317" s="1026"/>
    </row>
    <row r="318" spans="1:130" s="748" customFormat="1" ht="15">
      <c r="B318" s="859">
        <v>60240</v>
      </c>
      <c r="C318" s="860" t="s">
        <v>29</v>
      </c>
      <c r="D318" s="924" t="s">
        <v>11</v>
      </c>
      <c r="E318" s="549"/>
      <c r="F318" s="548">
        <v>22000</v>
      </c>
      <c r="G318" s="549"/>
      <c r="H318" s="928"/>
      <c r="I318" s="1176"/>
      <c r="J318" s="854"/>
      <c r="K318" s="549"/>
      <c r="L318" s="549"/>
      <c r="M318" s="549"/>
      <c r="N318" s="549"/>
      <c r="O318" s="549"/>
      <c r="P318" s="549"/>
      <c r="Q318" s="549"/>
      <c r="R318" s="549"/>
      <c r="S318" s="549"/>
      <c r="T318" s="549"/>
      <c r="U318" s="549"/>
      <c r="V318" s="549"/>
      <c r="W318" s="549"/>
      <c r="X318" s="549"/>
      <c r="Y318" s="549"/>
      <c r="Z318" s="549"/>
      <c r="AA318" s="549"/>
      <c r="AB318" s="549"/>
      <c r="AC318" s="549"/>
      <c r="AD318" s="545">
        <f t="shared" si="22"/>
        <v>22000</v>
      </c>
      <c r="AE318" s="549"/>
      <c r="AF318" s="549"/>
      <c r="AG318" s="549"/>
      <c r="AH318" s="549"/>
      <c r="AI318" s="549"/>
      <c r="AJ318" s="549"/>
      <c r="AK318" s="549"/>
      <c r="AL318" s="549"/>
      <c r="AM318" s="549"/>
      <c r="AN318" s="549"/>
      <c r="AO318" s="549"/>
      <c r="AP318" s="549"/>
      <c r="AQ318" s="549"/>
      <c r="AR318" s="549"/>
      <c r="AS318" s="549"/>
      <c r="AT318" s="549"/>
      <c r="AU318" s="549"/>
      <c r="AV318" s="549"/>
      <c r="AW318" s="549"/>
      <c r="AX318" s="549"/>
      <c r="AY318" s="549"/>
      <c r="AZ318" s="549"/>
      <c r="BA318" s="549"/>
      <c r="BB318" s="549"/>
      <c r="BC318" s="549"/>
      <c r="BD318" s="546"/>
      <c r="BE318" s="440"/>
      <c r="BF318" s="440"/>
      <c r="BG318" s="440"/>
      <c r="BH318" s="440"/>
      <c r="BI318" s="440"/>
      <c r="BJ318" s="440"/>
      <c r="BK318" s="440"/>
      <c r="BM318" s="927"/>
      <c r="BN318" s="927"/>
      <c r="BO318" s="927"/>
      <c r="BP318" s="927"/>
      <c r="CA318" s="1023"/>
      <c r="DZ318" s="1026"/>
    </row>
    <row r="319" spans="1:130" s="748" customFormat="1" ht="15">
      <c r="B319" s="859">
        <v>60240</v>
      </c>
      <c r="C319" s="860" t="s">
        <v>29</v>
      </c>
      <c r="D319" s="924" t="s">
        <v>11</v>
      </c>
      <c r="E319" s="549"/>
      <c r="F319" s="548">
        <v>22000</v>
      </c>
      <c r="G319" s="548"/>
      <c r="H319" s="928"/>
      <c r="I319" s="1176"/>
      <c r="J319" s="854"/>
      <c r="K319" s="549"/>
      <c r="L319" s="549"/>
      <c r="M319" s="549"/>
      <c r="N319" s="549"/>
      <c r="O319" s="549"/>
      <c r="P319" s="549"/>
      <c r="Q319" s="549"/>
      <c r="R319" s="549"/>
      <c r="S319" s="549"/>
      <c r="T319" s="549"/>
      <c r="U319" s="549"/>
      <c r="V319" s="549"/>
      <c r="W319" s="549"/>
      <c r="X319" s="549"/>
      <c r="Y319" s="549"/>
      <c r="Z319" s="549"/>
      <c r="AA319" s="549"/>
      <c r="AB319" s="549"/>
      <c r="AC319" s="549"/>
      <c r="AD319" s="545">
        <f t="shared" si="22"/>
        <v>22000</v>
      </c>
      <c r="AE319" s="549"/>
      <c r="AF319" s="549"/>
      <c r="AG319" s="549"/>
      <c r="AH319" s="549"/>
      <c r="AI319" s="549"/>
      <c r="AJ319" s="549"/>
      <c r="AK319" s="549"/>
      <c r="AL319" s="549"/>
      <c r="AM319" s="549"/>
      <c r="AN319" s="549"/>
      <c r="AO319" s="549"/>
      <c r="AP319" s="549"/>
      <c r="AQ319" s="549"/>
      <c r="AR319" s="549"/>
      <c r="AS319" s="549"/>
      <c r="AT319" s="549"/>
      <c r="AU319" s="549"/>
      <c r="AV319" s="549"/>
      <c r="AW319" s="549"/>
      <c r="AX319" s="549"/>
      <c r="AY319" s="549"/>
      <c r="AZ319" s="549"/>
      <c r="BA319" s="549"/>
      <c r="BB319" s="549"/>
      <c r="BC319" s="549"/>
      <c r="BD319" s="546"/>
      <c r="BE319" s="440"/>
      <c r="BF319" s="440"/>
      <c r="BG319" s="440"/>
      <c r="BH319" s="440"/>
      <c r="BI319" s="440"/>
      <c r="BJ319" s="440"/>
      <c r="BK319" s="440"/>
      <c r="BM319" s="927"/>
      <c r="BN319" s="927"/>
      <c r="BO319" s="927"/>
      <c r="BP319" s="927"/>
      <c r="CA319" s="1023"/>
      <c r="DZ319" s="1026"/>
    </row>
    <row r="320" spans="1:130" s="748" customFormat="1" ht="15">
      <c r="B320" s="859">
        <v>60240</v>
      </c>
      <c r="C320" s="860" t="s">
        <v>29</v>
      </c>
      <c r="D320" s="924" t="s">
        <v>11</v>
      </c>
      <c r="E320" s="549"/>
      <c r="F320" s="548">
        <v>44000</v>
      </c>
      <c r="G320" s="548"/>
      <c r="H320" s="928"/>
      <c r="I320" s="1176"/>
      <c r="J320" s="854"/>
      <c r="K320" s="549"/>
      <c r="L320" s="549"/>
      <c r="M320" s="549"/>
      <c r="N320" s="549"/>
      <c r="O320" s="549"/>
      <c r="P320" s="549"/>
      <c r="Q320" s="549"/>
      <c r="R320" s="549"/>
      <c r="S320" s="549"/>
      <c r="T320" s="549"/>
      <c r="U320" s="549"/>
      <c r="V320" s="549"/>
      <c r="W320" s="549"/>
      <c r="X320" s="549"/>
      <c r="Y320" s="549"/>
      <c r="Z320" s="549"/>
      <c r="AA320" s="549"/>
      <c r="AB320" s="549"/>
      <c r="AC320" s="549"/>
      <c r="AD320" s="545">
        <f t="shared" si="22"/>
        <v>44000</v>
      </c>
      <c r="AE320" s="549"/>
      <c r="AF320" s="549"/>
      <c r="AG320" s="549"/>
      <c r="AH320" s="549"/>
      <c r="AI320" s="549"/>
      <c r="AJ320" s="549"/>
      <c r="AK320" s="549"/>
      <c r="AL320" s="549"/>
      <c r="AM320" s="549"/>
      <c r="AN320" s="549"/>
      <c r="AO320" s="549"/>
      <c r="AP320" s="549"/>
      <c r="AQ320" s="549"/>
      <c r="AR320" s="549"/>
      <c r="AS320" s="549"/>
      <c r="AT320" s="549"/>
      <c r="AU320" s="549"/>
      <c r="AV320" s="549"/>
      <c r="AW320" s="549"/>
      <c r="AX320" s="549"/>
      <c r="AY320" s="549"/>
      <c r="AZ320" s="549"/>
      <c r="BA320" s="549"/>
      <c r="BB320" s="549"/>
      <c r="BC320" s="549"/>
      <c r="BD320" s="546"/>
      <c r="BE320" s="440"/>
      <c r="BF320" s="440"/>
      <c r="BG320" s="440"/>
      <c r="BH320" s="440"/>
      <c r="BI320" s="440"/>
      <c r="BJ320" s="440"/>
      <c r="BK320" s="440"/>
      <c r="BM320" s="927"/>
      <c r="BN320" s="927"/>
      <c r="BO320" s="927"/>
      <c r="BP320" s="927"/>
      <c r="CA320" s="1023"/>
      <c r="DZ320" s="1026"/>
    </row>
    <row r="321" spans="1:130" s="748" customFormat="1" ht="15">
      <c r="B321" s="859" t="s">
        <v>349</v>
      </c>
      <c r="C321" s="860" t="s">
        <v>29</v>
      </c>
      <c r="D321" s="924" t="s">
        <v>11</v>
      </c>
      <c r="E321" s="549"/>
      <c r="F321" s="545">
        <v>44000</v>
      </c>
      <c r="G321" s="549"/>
      <c r="H321" s="929"/>
      <c r="I321" s="1176"/>
      <c r="J321" s="854"/>
      <c r="K321" s="549"/>
      <c r="L321" s="549"/>
      <c r="M321" s="549"/>
      <c r="N321" s="549"/>
      <c r="O321" s="549"/>
      <c r="P321" s="549"/>
      <c r="Q321" s="549"/>
      <c r="R321" s="549"/>
      <c r="S321" s="549"/>
      <c r="T321" s="549"/>
      <c r="U321" s="549"/>
      <c r="V321" s="549"/>
      <c r="W321" s="549"/>
      <c r="X321" s="549"/>
      <c r="Y321" s="549"/>
      <c r="Z321" s="549"/>
      <c r="AA321" s="549"/>
      <c r="AB321" s="549"/>
      <c r="AC321" s="549"/>
      <c r="AD321" s="545">
        <f t="shared" si="22"/>
        <v>44000</v>
      </c>
      <c r="AE321" s="549"/>
      <c r="AF321" s="549"/>
      <c r="AG321" s="549"/>
      <c r="AH321" s="549"/>
      <c r="AI321" s="549"/>
      <c r="AJ321" s="549"/>
      <c r="AK321" s="549"/>
      <c r="AL321" s="549"/>
      <c r="AM321" s="549"/>
      <c r="AN321" s="549"/>
      <c r="AO321" s="549"/>
      <c r="AP321" s="549"/>
      <c r="AQ321" s="549"/>
      <c r="AR321" s="549"/>
      <c r="AS321" s="549"/>
      <c r="AT321" s="549"/>
      <c r="AU321" s="549"/>
      <c r="AV321" s="549"/>
      <c r="AW321" s="549"/>
      <c r="AX321" s="549"/>
      <c r="AY321" s="549"/>
      <c r="AZ321" s="549"/>
      <c r="BA321" s="549"/>
      <c r="BB321" s="549"/>
      <c r="BC321" s="549"/>
      <c r="BD321" s="546"/>
      <c r="BE321" s="440"/>
      <c r="BF321" s="440"/>
      <c r="BG321" s="440"/>
      <c r="BH321" s="440"/>
      <c r="BI321" s="440"/>
      <c r="BJ321" s="440"/>
      <c r="BK321" s="440"/>
      <c r="BM321" s="927"/>
      <c r="BN321" s="927"/>
      <c r="BO321" s="927"/>
      <c r="BP321" s="927"/>
      <c r="CA321" s="1023"/>
      <c r="DZ321" s="1026"/>
    </row>
    <row r="322" spans="1:130" s="748" customFormat="1" ht="15">
      <c r="A322" s="748">
        <v>49</v>
      </c>
      <c r="B322" s="859" t="s">
        <v>349</v>
      </c>
      <c r="C322" s="860" t="s">
        <v>29</v>
      </c>
      <c r="D322" s="924" t="s">
        <v>11</v>
      </c>
      <c r="E322" s="549"/>
      <c r="F322" s="545">
        <v>11000</v>
      </c>
      <c r="G322" s="549"/>
      <c r="H322" s="929">
        <v>44267</v>
      </c>
      <c r="I322" s="1176"/>
      <c r="J322" s="854"/>
      <c r="K322" s="549"/>
      <c r="L322" s="549"/>
      <c r="M322" s="549"/>
      <c r="N322" s="549"/>
      <c r="O322" s="549"/>
      <c r="P322" s="549"/>
      <c r="Q322" s="549"/>
      <c r="R322" s="549"/>
      <c r="S322" s="549"/>
      <c r="T322" s="549"/>
      <c r="U322" s="549"/>
      <c r="V322" s="549"/>
      <c r="W322" s="549"/>
      <c r="X322" s="549"/>
      <c r="Y322" s="549"/>
      <c r="Z322" s="549"/>
      <c r="AA322" s="549"/>
      <c r="AB322" s="549"/>
      <c r="AC322" s="549"/>
      <c r="AD322" s="545">
        <f t="shared" si="22"/>
        <v>11000</v>
      </c>
      <c r="AE322" s="549"/>
      <c r="AF322" s="549"/>
      <c r="AG322" s="549"/>
      <c r="AH322" s="549"/>
      <c r="AI322" s="549"/>
      <c r="AJ322" s="549"/>
      <c r="AK322" s="549"/>
      <c r="AL322" s="549"/>
      <c r="AM322" s="549"/>
      <c r="AN322" s="549"/>
      <c r="AO322" s="549"/>
      <c r="AP322" s="549"/>
      <c r="AQ322" s="549"/>
      <c r="AR322" s="549"/>
      <c r="AS322" s="549"/>
      <c r="AT322" s="549"/>
      <c r="AU322" s="549"/>
      <c r="AV322" s="549"/>
      <c r="AW322" s="549"/>
      <c r="AX322" s="549"/>
      <c r="AY322" s="549"/>
      <c r="AZ322" s="549"/>
      <c r="BA322" s="549"/>
      <c r="BB322" s="549"/>
      <c r="BC322" s="549"/>
      <c r="BD322" s="546"/>
      <c r="BE322" s="440"/>
      <c r="BF322" s="440"/>
      <c r="BG322" s="440"/>
      <c r="BH322" s="440"/>
      <c r="BI322" s="440"/>
      <c r="BJ322" s="440"/>
      <c r="BK322" s="440"/>
      <c r="BM322" s="927"/>
      <c r="BN322" s="927"/>
      <c r="BO322" s="927"/>
      <c r="BP322" s="927"/>
      <c r="CA322" s="1023"/>
      <c r="DZ322" s="1026"/>
    </row>
    <row r="323" spans="1:130" s="748" customFormat="1" ht="15">
      <c r="A323" s="748">
        <v>50</v>
      </c>
      <c r="B323" s="859">
        <v>60240</v>
      </c>
      <c r="C323" s="860" t="s">
        <v>29</v>
      </c>
      <c r="D323" s="924" t="s">
        <v>11</v>
      </c>
      <c r="E323" s="549"/>
      <c r="F323" s="545">
        <v>11000</v>
      </c>
      <c r="G323" s="549"/>
      <c r="H323" s="930">
        <v>44267</v>
      </c>
      <c r="I323" s="1176"/>
      <c r="J323" s="854"/>
      <c r="K323" s="549"/>
      <c r="L323" s="549"/>
      <c r="M323" s="549"/>
      <c r="N323" s="549"/>
      <c r="O323" s="549"/>
      <c r="P323" s="549"/>
      <c r="Q323" s="549"/>
      <c r="R323" s="549"/>
      <c r="S323" s="549"/>
      <c r="T323" s="549"/>
      <c r="U323" s="549"/>
      <c r="V323" s="549"/>
      <c r="W323" s="549"/>
      <c r="X323" s="549"/>
      <c r="Y323" s="549"/>
      <c r="Z323" s="549"/>
      <c r="AA323" s="549"/>
      <c r="AB323" s="549"/>
      <c r="AC323" s="549"/>
      <c r="AD323" s="549">
        <f t="shared" si="22"/>
        <v>11000</v>
      </c>
      <c r="AE323" s="549"/>
      <c r="AF323" s="549"/>
      <c r="AG323" s="549"/>
      <c r="AH323" s="549"/>
      <c r="AI323" s="549"/>
      <c r="AJ323" s="549"/>
      <c r="AK323" s="549"/>
      <c r="AL323" s="549"/>
      <c r="AM323" s="549"/>
      <c r="AN323" s="549"/>
      <c r="AO323" s="549"/>
      <c r="AP323" s="549"/>
      <c r="AQ323" s="549"/>
      <c r="AR323" s="549"/>
      <c r="AS323" s="549"/>
      <c r="AT323" s="549"/>
      <c r="AU323" s="549"/>
      <c r="AV323" s="549"/>
      <c r="AW323" s="549"/>
      <c r="AX323" s="549"/>
      <c r="AY323" s="549"/>
      <c r="AZ323" s="549"/>
      <c r="BA323" s="549"/>
      <c r="BB323" s="549"/>
      <c r="BC323" s="549"/>
      <c r="BD323" s="546"/>
      <c r="BE323" s="440"/>
      <c r="BF323" s="440"/>
      <c r="BG323" s="440"/>
      <c r="BH323" s="440"/>
      <c r="BI323" s="440"/>
      <c r="BJ323" s="440"/>
      <c r="BK323" s="440"/>
      <c r="BM323" s="927"/>
      <c r="BN323" s="927"/>
      <c r="BO323" s="927"/>
      <c r="BP323" s="927"/>
      <c r="CA323" s="1023"/>
      <c r="DZ323" s="1026"/>
    </row>
    <row r="324" spans="1:130" s="748" customFormat="1" ht="15">
      <c r="A324" s="748">
        <v>53</v>
      </c>
      <c r="B324" s="859">
        <v>60240</v>
      </c>
      <c r="C324" s="860" t="s">
        <v>29</v>
      </c>
      <c r="D324" s="924" t="s">
        <v>11</v>
      </c>
      <c r="E324" s="549"/>
      <c r="F324" s="545">
        <v>11000</v>
      </c>
      <c r="G324" s="549"/>
      <c r="H324" s="929">
        <v>44267</v>
      </c>
      <c r="I324" s="1176"/>
      <c r="J324" s="854"/>
      <c r="K324" s="549"/>
      <c r="L324" s="549"/>
      <c r="M324" s="549"/>
      <c r="N324" s="549"/>
      <c r="O324" s="549"/>
      <c r="P324" s="549"/>
      <c r="Q324" s="549"/>
      <c r="R324" s="549"/>
      <c r="S324" s="549"/>
      <c r="T324" s="549"/>
      <c r="U324" s="549"/>
      <c r="V324" s="549"/>
      <c r="W324" s="549"/>
      <c r="X324" s="549"/>
      <c r="Y324" s="549"/>
      <c r="Z324" s="549"/>
      <c r="AA324" s="549"/>
      <c r="AB324" s="549"/>
      <c r="AC324" s="549"/>
      <c r="AD324" s="549">
        <f t="shared" si="22"/>
        <v>11000</v>
      </c>
      <c r="AE324" s="549"/>
      <c r="AF324" s="549"/>
      <c r="AG324" s="549"/>
      <c r="AH324" s="549"/>
      <c r="AI324" s="549"/>
      <c r="AJ324" s="549"/>
      <c r="AK324" s="549"/>
      <c r="AL324" s="549"/>
      <c r="AM324" s="549"/>
      <c r="AN324" s="549"/>
      <c r="AO324" s="549"/>
      <c r="AP324" s="549"/>
      <c r="AQ324" s="549"/>
      <c r="AR324" s="549"/>
      <c r="AS324" s="549"/>
      <c r="AT324" s="549"/>
      <c r="AU324" s="549"/>
      <c r="AV324" s="549"/>
      <c r="AW324" s="549"/>
      <c r="AX324" s="549"/>
      <c r="AY324" s="549"/>
      <c r="AZ324" s="549"/>
      <c r="BA324" s="549"/>
      <c r="BB324" s="549"/>
      <c r="BC324" s="549"/>
      <c r="BD324" s="546"/>
      <c r="BE324" s="440"/>
      <c r="BF324" s="440"/>
      <c r="BG324" s="440"/>
      <c r="BH324" s="440"/>
      <c r="BI324" s="440"/>
      <c r="BJ324" s="440"/>
      <c r="BK324" s="440"/>
      <c r="BM324" s="927"/>
      <c r="BN324" s="927"/>
      <c r="BO324" s="927"/>
      <c r="BP324" s="927"/>
      <c r="CA324" s="1023"/>
      <c r="DZ324" s="1026"/>
    </row>
    <row r="325" spans="1:130" s="748" customFormat="1" ht="15">
      <c r="A325" s="748">
        <v>54</v>
      </c>
      <c r="B325" s="859">
        <v>60240</v>
      </c>
      <c r="C325" s="860" t="s">
        <v>29</v>
      </c>
      <c r="D325" s="924" t="s">
        <v>11</v>
      </c>
      <c r="E325" s="549"/>
      <c r="F325" s="545">
        <v>33000</v>
      </c>
      <c r="G325" s="549"/>
      <c r="H325" s="929">
        <v>44267</v>
      </c>
      <c r="I325" s="1176"/>
      <c r="J325" s="854"/>
      <c r="K325" s="549"/>
      <c r="L325" s="549"/>
      <c r="M325" s="549"/>
      <c r="N325" s="549"/>
      <c r="O325" s="549"/>
      <c r="P325" s="549"/>
      <c r="Q325" s="549"/>
      <c r="R325" s="549"/>
      <c r="S325" s="549"/>
      <c r="T325" s="549"/>
      <c r="U325" s="549"/>
      <c r="V325" s="549"/>
      <c r="W325" s="549"/>
      <c r="X325" s="549"/>
      <c r="Y325" s="549"/>
      <c r="Z325" s="549"/>
      <c r="AA325" s="549"/>
      <c r="AB325" s="549"/>
      <c r="AC325" s="549"/>
      <c r="AD325" s="549">
        <f t="shared" ref="AD325:AD330" si="23">F325</f>
        <v>33000</v>
      </c>
      <c r="AE325" s="549"/>
      <c r="AF325" s="549"/>
      <c r="AG325" s="549"/>
      <c r="AH325" s="549"/>
      <c r="AI325" s="549"/>
      <c r="AJ325" s="549"/>
      <c r="AK325" s="549"/>
      <c r="AL325" s="549"/>
      <c r="AM325" s="549"/>
      <c r="AN325" s="549"/>
      <c r="AO325" s="549"/>
      <c r="AP325" s="549"/>
      <c r="AQ325" s="549"/>
      <c r="AR325" s="549"/>
      <c r="AS325" s="549"/>
      <c r="AT325" s="549"/>
      <c r="AU325" s="549"/>
      <c r="AV325" s="549"/>
      <c r="AW325" s="549"/>
      <c r="AX325" s="549"/>
      <c r="AY325" s="549"/>
      <c r="AZ325" s="549"/>
      <c r="BA325" s="549"/>
      <c r="BB325" s="549"/>
      <c r="BC325" s="549"/>
      <c r="BD325" s="546"/>
      <c r="BE325" s="440"/>
      <c r="BF325" s="440"/>
      <c r="BG325" s="440"/>
      <c r="BH325" s="440"/>
      <c r="BI325" s="440"/>
      <c r="BJ325" s="440"/>
      <c r="BK325" s="440"/>
      <c r="BM325" s="927"/>
      <c r="BN325" s="927"/>
      <c r="BO325" s="927"/>
      <c r="BP325" s="927"/>
      <c r="CA325" s="1023"/>
      <c r="DZ325" s="1026"/>
    </row>
    <row r="326" spans="1:130" s="748" customFormat="1" ht="15">
      <c r="A326" s="748">
        <v>57</v>
      </c>
      <c r="B326" s="859">
        <v>60240</v>
      </c>
      <c r="C326" s="860" t="s">
        <v>29</v>
      </c>
      <c r="D326" s="924" t="s">
        <v>11</v>
      </c>
      <c r="E326" s="549"/>
      <c r="F326" s="545">
        <v>22000</v>
      </c>
      <c r="G326" s="549"/>
      <c r="H326" s="929">
        <v>44267</v>
      </c>
      <c r="I326" s="1176"/>
      <c r="J326" s="854"/>
      <c r="K326" s="549"/>
      <c r="L326" s="549"/>
      <c r="M326" s="549"/>
      <c r="N326" s="549"/>
      <c r="O326" s="549"/>
      <c r="P326" s="549"/>
      <c r="Q326" s="549"/>
      <c r="R326" s="549"/>
      <c r="S326" s="549"/>
      <c r="T326" s="549"/>
      <c r="U326" s="549"/>
      <c r="V326" s="549"/>
      <c r="W326" s="549"/>
      <c r="X326" s="549"/>
      <c r="Y326" s="549"/>
      <c r="Z326" s="549"/>
      <c r="AA326" s="549"/>
      <c r="AB326" s="549"/>
      <c r="AC326" s="549"/>
      <c r="AD326" s="549">
        <f t="shared" si="23"/>
        <v>22000</v>
      </c>
      <c r="AE326" s="549"/>
      <c r="AF326" s="549"/>
      <c r="AG326" s="549"/>
      <c r="AH326" s="549"/>
      <c r="AI326" s="549"/>
      <c r="AJ326" s="549"/>
      <c r="AK326" s="549"/>
      <c r="AL326" s="549"/>
      <c r="AM326" s="549"/>
      <c r="AN326" s="549"/>
      <c r="AO326" s="549"/>
      <c r="AP326" s="549"/>
      <c r="AQ326" s="549"/>
      <c r="AR326" s="549"/>
      <c r="AS326" s="549"/>
      <c r="AT326" s="549"/>
      <c r="AU326" s="549"/>
      <c r="AV326" s="549"/>
      <c r="AW326" s="549"/>
      <c r="AX326" s="549"/>
      <c r="AY326" s="549"/>
      <c r="AZ326" s="549"/>
      <c r="BA326" s="549"/>
      <c r="BB326" s="549"/>
      <c r="BC326" s="549"/>
      <c r="BD326" s="546"/>
      <c r="BE326" s="440"/>
      <c r="BF326" s="440"/>
      <c r="BG326" s="440"/>
      <c r="BH326" s="440"/>
      <c r="BI326" s="440"/>
      <c r="BJ326" s="440"/>
      <c r="BK326" s="440"/>
      <c r="BM326" s="927"/>
      <c r="BN326" s="927"/>
      <c r="BO326" s="927"/>
      <c r="BP326" s="927"/>
      <c r="CA326" s="1023"/>
      <c r="DZ326" s="1026"/>
    </row>
    <row r="327" spans="1:130" s="748" customFormat="1" ht="15">
      <c r="A327" s="748">
        <v>59</v>
      </c>
      <c r="B327" s="859">
        <v>60240</v>
      </c>
      <c r="C327" s="860" t="s">
        <v>29</v>
      </c>
      <c r="D327" s="924" t="s">
        <v>11</v>
      </c>
      <c r="E327" s="549"/>
      <c r="F327" s="545">
        <v>22000</v>
      </c>
      <c r="G327" s="549"/>
      <c r="H327" s="929">
        <v>44267</v>
      </c>
      <c r="I327" s="1176"/>
      <c r="J327" s="854"/>
      <c r="K327" s="549"/>
      <c r="L327" s="549"/>
      <c r="M327" s="549"/>
      <c r="N327" s="549"/>
      <c r="O327" s="549"/>
      <c r="P327" s="549"/>
      <c r="Q327" s="549"/>
      <c r="R327" s="549"/>
      <c r="S327" s="549"/>
      <c r="T327" s="549"/>
      <c r="U327" s="549"/>
      <c r="V327" s="549"/>
      <c r="W327" s="549"/>
      <c r="X327" s="549"/>
      <c r="Y327" s="549"/>
      <c r="Z327" s="549"/>
      <c r="AA327" s="549"/>
      <c r="AB327" s="549"/>
      <c r="AC327" s="549"/>
      <c r="AD327" s="549">
        <f t="shared" si="23"/>
        <v>22000</v>
      </c>
      <c r="AE327" s="549"/>
      <c r="AF327" s="549"/>
      <c r="AG327" s="549"/>
      <c r="AH327" s="549"/>
      <c r="AI327" s="549"/>
      <c r="AJ327" s="549"/>
      <c r="AK327" s="549"/>
      <c r="AL327" s="549"/>
      <c r="AM327" s="549"/>
      <c r="AN327" s="549"/>
      <c r="AO327" s="549"/>
      <c r="AP327" s="549"/>
      <c r="AQ327" s="549"/>
      <c r="AR327" s="549"/>
      <c r="AS327" s="549"/>
      <c r="AT327" s="549"/>
      <c r="AU327" s="549"/>
      <c r="AV327" s="549"/>
      <c r="AW327" s="549"/>
      <c r="AX327" s="549"/>
      <c r="AY327" s="549"/>
      <c r="AZ327" s="549"/>
      <c r="BA327" s="549"/>
      <c r="BB327" s="549"/>
      <c r="BC327" s="549"/>
      <c r="BD327" s="546"/>
      <c r="BE327" s="440"/>
      <c r="BF327" s="440"/>
      <c r="BG327" s="440"/>
      <c r="BH327" s="440"/>
      <c r="BI327" s="440"/>
      <c r="BJ327" s="440"/>
      <c r="BK327" s="440"/>
      <c r="BM327" s="927"/>
      <c r="BN327" s="927"/>
      <c r="BO327" s="927"/>
      <c r="BP327" s="927"/>
      <c r="CA327" s="1023"/>
      <c r="DZ327" s="1026"/>
    </row>
    <row r="328" spans="1:130" s="550" customFormat="1" ht="15">
      <c r="A328" s="1105">
        <v>58</v>
      </c>
      <c r="B328" s="859">
        <v>60240</v>
      </c>
      <c r="C328" s="860" t="s">
        <v>29</v>
      </c>
      <c r="D328" s="924" t="s">
        <v>11</v>
      </c>
      <c r="F328" s="1189">
        <v>11500</v>
      </c>
      <c r="G328" s="546"/>
      <c r="H328" s="929">
        <v>44267</v>
      </c>
      <c r="I328" s="1177"/>
      <c r="J328" s="759"/>
      <c r="K328" s="546"/>
      <c r="L328" s="546"/>
      <c r="M328" s="546"/>
      <c r="N328" s="546"/>
      <c r="O328" s="546"/>
      <c r="P328" s="546"/>
      <c r="Q328" s="546"/>
      <c r="R328" s="546"/>
      <c r="S328" s="546"/>
      <c r="T328" s="546"/>
      <c r="U328" s="546"/>
      <c r="V328" s="546"/>
      <c r="W328" s="546"/>
      <c r="X328" s="546"/>
      <c r="Y328" s="546"/>
      <c r="Z328" s="546"/>
      <c r="AA328" s="546"/>
      <c r="AB328" s="546"/>
      <c r="AC328" s="546"/>
      <c r="AD328" s="546">
        <f t="shared" si="23"/>
        <v>11500</v>
      </c>
      <c r="AE328" s="546"/>
      <c r="AF328" s="546"/>
      <c r="AG328" s="546"/>
      <c r="AH328" s="546"/>
      <c r="AI328" s="546"/>
      <c r="AJ328" s="546"/>
      <c r="AK328" s="546"/>
      <c r="AL328" s="546"/>
      <c r="AM328" s="546"/>
      <c r="AN328" s="546"/>
      <c r="AO328" s="546"/>
      <c r="AP328" s="546"/>
      <c r="AQ328" s="546"/>
      <c r="AR328" s="546"/>
      <c r="AS328" s="546"/>
      <c r="AT328" s="546"/>
      <c r="AU328" s="546"/>
      <c r="AV328" s="546"/>
      <c r="AW328" s="546"/>
      <c r="AX328" s="546"/>
      <c r="AY328" s="546"/>
      <c r="AZ328" s="546"/>
      <c r="BA328" s="546"/>
      <c r="BB328" s="546"/>
      <c r="BC328" s="546"/>
      <c r="BD328" s="549"/>
      <c r="BE328" s="440"/>
      <c r="BF328" s="440"/>
      <c r="BG328" s="440"/>
      <c r="BH328" s="440"/>
      <c r="BI328" s="440"/>
      <c r="BJ328" s="440"/>
      <c r="BK328" s="440"/>
      <c r="BM328" s="927"/>
      <c r="BN328" s="927"/>
      <c r="BO328" s="927"/>
      <c r="BP328" s="927"/>
      <c r="CA328" s="1024"/>
      <c r="DZ328" s="752"/>
    </row>
    <row r="329" spans="1:130" s="761" customFormat="1" ht="15">
      <c r="A329" s="1096">
        <v>60</v>
      </c>
      <c r="B329" s="859">
        <v>60240</v>
      </c>
      <c r="C329" s="860" t="s">
        <v>29</v>
      </c>
      <c r="D329" s="924" t="s">
        <v>11</v>
      </c>
      <c r="E329" s="1097"/>
      <c r="F329" s="1190">
        <v>11000</v>
      </c>
      <c r="G329" s="1098"/>
      <c r="H329" s="929">
        <v>44267</v>
      </c>
      <c r="I329" s="1187"/>
      <c r="J329" s="1200"/>
      <c r="K329" s="1100"/>
      <c r="L329" s="1099"/>
      <c r="M329" s="1098"/>
      <c r="N329" s="1100"/>
      <c r="O329" s="1099"/>
      <c r="P329" s="1098"/>
      <c r="Q329" s="1100"/>
      <c r="R329" s="1099"/>
      <c r="S329" s="1098"/>
      <c r="T329" s="1100"/>
      <c r="U329" s="1098"/>
      <c r="V329" s="1099"/>
      <c r="W329" s="1100"/>
      <c r="X329" s="1099"/>
      <c r="Y329" s="1098"/>
      <c r="Z329" s="1100"/>
      <c r="AA329" s="1099"/>
      <c r="AB329" s="1099"/>
      <c r="AC329" s="1099"/>
      <c r="AD329" s="1100">
        <f t="shared" si="23"/>
        <v>11000</v>
      </c>
      <c r="AE329" s="1099"/>
      <c r="AF329" s="1098"/>
      <c r="AG329" s="1100"/>
      <c r="AH329" s="1099"/>
      <c r="AI329" s="1098"/>
      <c r="AJ329" s="1099"/>
      <c r="AK329" s="1099"/>
      <c r="AL329" s="1100"/>
      <c r="AM329" s="1099"/>
      <c r="AN329" s="1099"/>
      <c r="AO329" s="1099"/>
      <c r="AP329" s="1099"/>
      <c r="AQ329" s="1099"/>
      <c r="AR329" s="1098"/>
      <c r="AS329" s="1100"/>
      <c r="AT329" s="1099"/>
      <c r="AU329" s="1098"/>
      <c r="AV329" s="1100"/>
      <c r="AW329" s="1099"/>
      <c r="AX329" s="1098"/>
      <c r="AY329" s="1099"/>
      <c r="AZ329" s="1099"/>
      <c r="BA329" s="1098"/>
      <c r="BB329" s="1100"/>
      <c r="BC329" s="1099"/>
      <c r="BD329" s="1101"/>
      <c r="BE329" s="1102"/>
      <c r="BF329" s="1102"/>
      <c r="BG329" s="1102"/>
      <c r="BH329" s="1102"/>
      <c r="BI329" s="1102"/>
      <c r="BJ329" s="1103"/>
      <c r="BK329" s="1104"/>
      <c r="BM329" s="762"/>
      <c r="BN329" s="762"/>
      <c r="BO329" s="762"/>
      <c r="BP329" s="762"/>
      <c r="CB329" s="550"/>
      <c r="CC329" s="550"/>
      <c r="CD329" s="550"/>
      <c r="CE329" s="550"/>
      <c r="CF329" s="550"/>
      <c r="CG329" s="550"/>
      <c r="CH329" s="550"/>
      <c r="CI329" s="550"/>
      <c r="CJ329" s="550"/>
      <c r="CK329" s="550"/>
      <c r="CL329" s="550"/>
      <c r="CM329" s="550"/>
      <c r="CN329" s="550"/>
      <c r="CO329" s="550"/>
      <c r="CP329" s="550"/>
      <c r="CQ329" s="550"/>
      <c r="CR329" s="550"/>
      <c r="CS329" s="550"/>
      <c r="CT329" s="550"/>
      <c r="CU329" s="550"/>
      <c r="CV329" s="550"/>
      <c r="CW329" s="550"/>
      <c r="CX329" s="550"/>
      <c r="CY329" s="550"/>
      <c r="CZ329" s="550"/>
      <c r="DA329" s="550"/>
      <c r="DB329" s="550"/>
      <c r="DC329" s="550"/>
      <c r="DD329" s="550"/>
      <c r="DE329" s="550"/>
      <c r="DF329" s="550"/>
      <c r="DG329" s="550"/>
      <c r="DH329" s="550"/>
      <c r="DI329" s="550"/>
      <c r="DJ329" s="550"/>
      <c r="DK329" s="550"/>
      <c r="DL329" s="550"/>
      <c r="DM329" s="550"/>
      <c r="DN329" s="550"/>
      <c r="DO329" s="550"/>
      <c r="DP329" s="550"/>
      <c r="DQ329" s="550"/>
      <c r="DR329" s="550"/>
      <c r="DS329" s="550"/>
      <c r="DT329" s="550"/>
      <c r="DU329" s="550"/>
      <c r="DV329" s="550"/>
      <c r="DW329" s="550"/>
      <c r="DX329" s="550"/>
      <c r="DY329" s="550"/>
    </row>
    <row r="330" spans="1:130" s="433" customFormat="1" ht="15">
      <c r="A330" s="618"/>
      <c r="B330" s="914">
        <v>60241</v>
      </c>
      <c r="C330" s="915" t="s">
        <v>30</v>
      </c>
      <c r="D330" s="9" t="s">
        <v>11</v>
      </c>
      <c r="E330" s="916">
        <f>'Buxheti 2021'!E55</f>
        <v>500000</v>
      </c>
      <c r="F330" s="917">
        <v>0</v>
      </c>
      <c r="G330" s="918"/>
      <c r="H330" s="919"/>
      <c r="I330" s="1187"/>
      <c r="J330" s="1201"/>
      <c r="K330" s="916"/>
      <c r="L330" s="917"/>
      <c r="M330" s="918"/>
      <c r="N330" s="919"/>
      <c r="O330" s="917"/>
      <c r="P330" s="920"/>
      <c r="Q330" s="916"/>
      <c r="R330" s="917"/>
      <c r="S330" s="918"/>
      <c r="T330" s="919"/>
      <c r="U330" s="920"/>
      <c r="V330" s="917"/>
      <c r="W330" s="919"/>
      <c r="X330" s="917"/>
      <c r="Y330" s="918"/>
      <c r="Z330" s="919"/>
      <c r="AA330" s="917"/>
      <c r="AB330" s="917"/>
      <c r="AC330" s="917"/>
      <c r="AD330" s="919">
        <f t="shared" si="23"/>
        <v>0</v>
      </c>
      <c r="AE330" s="917"/>
      <c r="AF330" s="918"/>
      <c r="AG330" s="919"/>
      <c r="AH330" s="917"/>
      <c r="AI330" s="920"/>
      <c r="AJ330" s="917"/>
      <c r="AK330" s="917"/>
      <c r="AL330" s="919"/>
      <c r="AM330" s="917"/>
      <c r="AN330" s="917"/>
      <c r="AO330" s="917"/>
      <c r="AP330" s="917"/>
      <c r="AQ330" s="917"/>
      <c r="AR330" s="920"/>
      <c r="AS330" s="916"/>
      <c r="AT330" s="917"/>
      <c r="AU330" s="918"/>
      <c r="AV330" s="919"/>
      <c r="AW330" s="917"/>
      <c r="AX330" s="920"/>
      <c r="AY330" s="917"/>
      <c r="AZ330" s="917"/>
      <c r="BA330" s="918"/>
      <c r="BB330" s="919"/>
      <c r="BC330" s="917"/>
      <c r="BD330" s="920"/>
      <c r="BE330" s="921"/>
      <c r="BF330" s="921"/>
      <c r="BG330" s="921"/>
      <c r="BH330" s="921"/>
      <c r="BI330" s="921"/>
      <c r="BJ330" s="922"/>
      <c r="BK330" s="923"/>
      <c r="BM330" s="414"/>
      <c r="BN330" s="414"/>
      <c r="BO330" s="414"/>
      <c r="BP330" s="414"/>
      <c r="CB330" s="571"/>
      <c r="CC330" s="571"/>
      <c r="CD330" s="571"/>
      <c r="CE330" s="571"/>
      <c r="CF330" s="571"/>
      <c r="CG330" s="571"/>
      <c r="CH330" s="571"/>
      <c r="CI330" s="571"/>
      <c r="CJ330" s="571"/>
      <c r="CK330" s="571"/>
      <c r="CL330" s="571"/>
      <c r="CM330" s="571"/>
      <c r="CN330" s="571"/>
      <c r="CO330" s="571"/>
      <c r="CP330" s="571"/>
      <c r="CQ330" s="571"/>
      <c r="CR330" s="571"/>
      <c r="CS330" s="571"/>
      <c r="CT330" s="571"/>
      <c r="CU330" s="571"/>
      <c r="CV330" s="571"/>
      <c r="CW330" s="571"/>
      <c r="CX330" s="571"/>
      <c r="CY330" s="571"/>
      <c r="CZ330" s="571"/>
      <c r="DA330" s="571"/>
      <c r="DB330" s="571"/>
      <c r="DC330" s="571"/>
      <c r="DD330" s="571"/>
      <c r="DE330" s="571"/>
      <c r="DF330" s="571"/>
      <c r="DG330" s="571"/>
      <c r="DH330" s="571"/>
      <c r="DI330" s="571"/>
      <c r="DJ330" s="571"/>
      <c r="DK330" s="571"/>
      <c r="DL330" s="571"/>
      <c r="DM330" s="571"/>
      <c r="DN330" s="571"/>
      <c r="DO330" s="571"/>
      <c r="DP330" s="571"/>
      <c r="DQ330" s="571"/>
      <c r="DR330" s="571"/>
      <c r="DS330" s="571"/>
      <c r="DT330" s="571"/>
      <c r="DU330" s="571"/>
      <c r="DV330" s="571"/>
      <c r="DW330" s="571"/>
      <c r="DX330" s="571"/>
      <c r="DY330" s="571"/>
    </row>
    <row r="331" spans="1:130" s="433" customFormat="1" ht="15">
      <c r="A331" s="265"/>
      <c r="B331" s="359">
        <v>6025</v>
      </c>
      <c r="C331" s="16" t="s">
        <v>97</v>
      </c>
      <c r="D331" s="25" t="s">
        <v>11</v>
      </c>
      <c r="E331" s="100">
        <f t="shared" ref="E331" si="24">SUM(E332:E339)</f>
        <v>1600000</v>
      </c>
      <c r="F331" s="147">
        <f>F332+F333+F334+F335+F336+F337+F338+F339</f>
        <v>117600</v>
      </c>
      <c r="G331" s="148">
        <f t="shared" ref="G331" si="25">SUM(G332:G339)</f>
        <v>0</v>
      </c>
      <c r="H331" s="149"/>
      <c r="I331" s="1176"/>
      <c r="J331" s="609"/>
      <c r="K331" s="100"/>
      <c r="L331" s="147"/>
      <c r="M331" s="148"/>
      <c r="N331" s="149"/>
      <c r="O331" s="147"/>
      <c r="P331" s="150"/>
      <c r="Q331" s="100"/>
      <c r="R331" s="147"/>
      <c r="S331" s="148"/>
      <c r="T331" s="149"/>
      <c r="U331" s="150"/>
      <c r="V331" s="147"/>
      <c r="W331" s="149"/>
      <c r="X331" s="147"/>
      <c r="Y331" s="148"/>
      <c r="Z331" s="149"/>
      <c r="AA331" s="147"/>
      <c r="AB331" s="147"/>
      <c r="AC331" s="147"/>
      <c r="AD331" s="149"/>
      <c r="AE331" s="147"/>
      <c r="AF331" s="148"/>
      <c r="AG331" s="149"/>
      <c r="AH331" s="147"/>
      <c r="AI331" s="150"/>
      <c r="AJ331" s="147"/>
      <c r="AK331" s="147"/>
      <c r="AL331" s="609"/>
      <c r="AM331" s="150"/>
      <c r="AN331" s="150"/>
      <c r="AO331" s="150"/>
      <c r="AP331" s="150"/>
      <c r="AQ331" s="150"/>
      <c r="AR331" s="150"/>
      <c r="AS331" s="100"/>
      <c r="AT331" s="147"/>
      <c r="AU331" s="148"/>
      <c r="AV331" s="149"/>
      <c r="AW331" s="147"/>
      <c r="AX331" s="150"/>
      <c r="AY331" s="147"/>
      <c r="AZ331" s="147"/>
      <c r="BA331" s="148"/>
      <c r="BB331" s="149"/>
      <c r="BC331" s="147"/>
      <c r="BD331" s="419"/>
      <c r="BE331" s="129"/>
      <c r="BF331" s="129"/>
      <c r="BG331" s="129"/>
      <c r="BH331" s="129"/>
      <c r="BI331" s="129"/>
      <c r="BJ331" s="430"/>
      <c r="BK331" s="509"/>
      <c r="BM331" s="414"/>
      <c r="BN331" s="414"/>
      <c r="BO331" s="414"/>
      <c r="BP331" s="414"/>
      <c r="CB331" s="571"/>
      <c r="CC331" s="571"/>
      <c r="CD331" s="571"/>
      <c r="CE331" s="571"/>
      <c r="CF331" s="571"/>
      <c r="CG331" s="571"/>
      <c r="CH331" s="571"/>
      <c r="CI331" s="571"/>
      <c r="CJ331" s="571"/>
      <c r="CK331" s="571"/>
      <c r="CL331" s="571"/>
      <c r="CM331" s="571"/>
      <c r="CN331" s="571"/>
      <c r="CO331" s="571"/>
      <c r="CP331" s="571"/>
      <c r="CQ331" s="571"/>
      <c r="CR331" s="571"/>
      <c r="CS331" s="571"/>
      <c r="CT331" s="571"/>
      <c r="CU331" s="571"/>
      <c r="CV331" s="571"/>
      <c r="CW331" s="571"/>
      <c r="CX331" s="571"/>
      <c r="CY331" s="571"/>
      <c r="CZ331" s="571"/>
      <c r="DA331" s="571"/>
      <c r="DB331" s="571"/>
      <c r="DC331" s="571"/>
      <c r="DD331" s="571"/>
      <c r="DE331" s="571"/>
      <c r="DF331" s="571"/>
      <c r="DG331" s="571"/>
      <c r="DH331" s="571"/>
      <c r="DI331" s="571"/>
      <c r="DJ331" s="571"/>
      <c r="DK331" s="571"/>
      <c r="DL331" s="571"/>
      <c r="DM331" s="571"/>
      <c r="DN331" s="571"/>
      <c r="DO331" s="571"/>
      <c r="DP331" s="571"/>
      <c r="DQ331" s="571"/>
      <c r="DR331" s="571"/>
      <c r="DS331" s="571"/>
      <c r="DT331" s="571"/>
      <c r="DU331" s="571"/>
      <c r="DV331" s="571"/>
      <c r="DW331" s="571"/>
      <c r="DX331" s="571"/>
      <c r="DY331" s="571"/>
    </row>
    <row r="332" spans="1:130" s="433" customFormat="1" ht="15">
      <c r="A332" s="265"/>
      <c r="B332" s="361">
        <v>60250</v>
      </c>
      <c r="C332" s="13" t="s">
        <v>58</v>
      </c>
      <c r="D332" s="7" t="s">
        <v>11</v>
      </c>
      <c r="E332" s="105"/>
      <c r="F332" s="151"/>
      <c r="G332" s="152"/>
      <c r="H332" s="153"/>
      <c r="I332" s="1177"/>
      <c r="J332" s="604"/>
      <c r="K332" s="105"/>
      <c r="L332" s="151"/>
      <c r="M332" s="152"/>
      <c r="N332" s="153"/>
      <c r="O332" s="151"/>
      <c r="P332" s="154"/>
      <c r="Q332" s="105"/>
      <c r="R332" s="151"/>
      <c r="S332" s="152"/>
      <c r="T332" s="153"/>
      <c r="U332" s="154"/>
      <c r="V332" s="151"/>
      <c r="W332" s="153"/>
      <c r="X332" s="151"/>
      <c r="Y332" s="152"/>
      <c r="Z332" s="153"/>
      <c r="AA332" s="151"/>
      <c r="AB332" s="151"/>
      <c r="AC332" s="151"/>
      <c r="AD332" s="153"/>
      <c r="AE332" s="151"/>
      <c r="AF332" s="152"/>
      <c r="AG332" s="153"/>
      <c r="AH332" s="151"/>
      <c r="AI332" s="154"/>
      <c r="AJ332" s="151"/>
      <c r="AK332" s="151"/>
      <c r="AL332" s="153"/>
      <c r="AM332" s="152"/>
      <c r="AN332" s="153"/>
      <c r="AO332" s="153"/>
      <c r="AP332" s="153"/>
      <c r="AQ332" s="151"/>
      <c r="AR332" s="154"/>
      <c r="AS332" s="105"/>
      <c r="AT332" s="151"/>
      <c r="AU332" s="152"/>
      <c r="AV332" s="153"/>
      <c r="AW332" s="151"/>
      <c r="AX332" s="154"/>
      <c r="AY332" s="151"/>
      <c r="AZ332" s="151"/>
      <c r="BA332" s="152"/>
      <c r="BB332" s="153"/>
      <c r="BC332" s="151"/>
      <c r="BD332" s="154"/>
      <c r="BE332" s="128"/>
      <c r="BF332" s="128"/>
      <c r="BG332" s="128"/>
      <c r="BH332" s="128"/>
      <c r="BI332" s="128"/>
      <c r="BJ332" s="421"/>
      <c r="BK332" s="510"/>
      <c r="BM332" s="414"/>
      <c r="BN332" s="414"/>
      <c r="BO332" s="414"/>
      <c r="BP332" s="414"/>
      <c r="CB332" s="571"/>
      <c r="CC332" s="571"/>
      <c r="CD332" s="571"/>
      <c r="CE332" s="571"/>
      <c r="CF332" s="571"/>
      <c r="CG332" s="571"/>
      <c r="CH332" s="571"/>
      <c r="CI332" s="571"/>
      <c r="CJ332" s="571"/>
      <c r="CK332" s="571"/>
      <c r="CL332" s="571"/>
      <c r="CM332" s="571"/>
      <c r="CN332" s="571"/>
      <c r="CO332" s="571"/>
      <c r="CP332" s="571"/>
      <c r="CQ332" s="571"/>
      <c r="CR332" s="571"/>
      <c r="CS332" s="571"/>
      <c r="CT332" s="571"/>
      <c r="CU332" s="571"/>
      <c r="CV332" s="571"/>
      <c r="CW332" s="571"/>
      <c r="CX332" s="571"/>
      <c r="CY332" s="571"/>
      <c r="CZ332" s="571"/>
      <c r="DA332" s="571"/>
      <c r="DB332" s="571"/>
      <c r="DC332" s="571"/>
      <c r="DD332" s="571"/>
      <c r="DE332" s="571"/>
      <c r="DF332" s="571"/>
      <c r="DG332" s="571"/>
      <c r="DH332" s="571"/>
      <c r="DI332" s="571"/>
      <c r="DJ332" s="571"/>
      <c r="DK332" s="571"/>
      <c r="DL332" s="571"/>
      <c r="DM332" s="571"/>
      <c r="DN332" s="571"/>
      <c r="DO332" s="571"/>
      <c r="DP332" s="571"/>
      <c r="DQ332" s="571"/>
      <c r="DR332" s="571"/>
      <c r="DS332" s="571"/>
      <c r="DT332" s="571"/>
      <c r="DU332" s="571"/>
      <c r="DV332" s="571"/>
      <c r="DW332" s="571"/>
      <c r="DX332" s="571"/>
      <c r="DY332" s="571"/>
    </row>
    <row r="333" spans="1:130" s="433" customFormat="1" ht="15">
      <c r="A333" s="265"/>
      <c r="B333" s="361">
        <v>60251</v>
      </c>
      <c r="C333" s="13" t="s">
        <v>59</v>
      </c>
      <c r="D333" s="7" t="s">
        <v>11</v>
      </c>
      <c r="E333" s="105"/>
      <c r="F333" s="151"/>
      <c r="G333" s="152"/>
      <c r="H333" s="153"/>
      <c r="I333" s="1177"/>
      <c r="J333" s="604"/>
      <c r="K333" s="105"/>
      <c r="L333" s="151"/>
      <c r="M333" s="152"/>
      <c r="N333" s="153"/>
      <c r="O333" s="151"/>
      <c r="P333" s="154"/>
      <c r="Q333" s="105"/>
      <c r="R333" s="151"/>
      <c r="S333" s="152"/>
      <c r="T333" s="153"/>
      <c r="U333" s="154"/>
      <c r="V333" s="151"/>
      <c r="W333" s="153"/>
      <c r="X333" s="151"/>
      <c r="Y333" s="152"/>
      <c r="Z333" s="153"/>
      <c r="AA333" s="151"/>
      <c r="AB333" s="151"/>
      <c r="AC333" s="151"/>
      <c r="AD333" s="153"/>
      <c r="AE333" s="151"/>
      <c r="AF333" s="152"/>
      <c r="AG333" s="153"/>
      <c r="AH333" s="151"/>
      <c r="AI333" s="154"/>
      <c r="AJ333" s="151"/>
      <c r="AK333" s="151"/>
      <c r="AL333" s="153"/>
      <c r="AM333" s="152"/>
      <c r="AN333" s="153"/>
      <c r="AO333" s="153"/>
      <c r="AP333" s="153"/>
      <c r="AQ333" s="151"/>
      <c r="AR333" s="154"/>
      <c r="AS333" s="105"/>
      <c r="AT333" s="151"/>
      <c r="AU333" s="152"/>
      <c r="AV333" s="153"/>
      <c r="AW333" s="151"/>
      <c r="AX333" s="154"/>
      <c r="AY333" s="151"/>
      <c r="AZ333" s="151"/>
      <c r="BA333" s="152"/>
      <c r="BB333" s="153"/>
      <c r="BC333" s="151"/>
      <c r="BD333" s="162"/>
      <c r="BE333" s="128"/>
      <c r="BF333" s="128"/>
      <c r="BG333" s="128"/>
      <c r="BH333" s="128"/>
      <c r="BI333" s="128"/>
      <c r="BJ333" s="421"/>
      <c r="BK333" s="510"/>
      <c r="BM333" s="414"/>
      <c r="BN333" s="414"/>
      <c r="BO333" s="414"/>
      <c r="BP333" s="414"/>
      <c r="CB333" s="571"/>
      <c r="CC333" s="571"/>
      <c r="CD333" s="571"/>
      <c r="CE333" s="571"/>
      <c r="CF333" s="571"/>
      <c r="CG333" s="571"/>
      <c r="CH333" s="571"/>
      <c r="CI333" s="571"/>
      <c r="CJ333" s="571"/>
      <c r="CK333" s="571"/>
      <c r="CL333" s="571"/>
      <c r="CM333" s="571"/>
      <c r="CN333" s="571"/>
      <c r="CO333" s="571"/>
      <c r="CP333" s="571"/>
      <c r="CQ333" s="571"/>
      <c r="CR333" s="571"/>
      <c r="CS333" s="571"/>
      <c r="CT333" s="571"/>
      <c r="CU333" s="571"/>
      <c r="CV333" s="571"/>
      <c r="CW333" s="571"/>
      <c r="CX333" s="571"/>
      <c r="CY333" s="571"/>
      <c r="CZ333" s="571"/>
      <c r="DA333" s="571"/>
      <c r="DB333" s="571"/>
      <c r="DC333" s="571"/>
      <c r="DD333" s="571"/>
      <c r="DE333" s="571"/>
      <c r="DF333" s="571"/>
      <c r="DG333" s="571"/>
      <c r="DH333" s="571"/>
      <c r="DI333" s="571"/>
      <c r="DJ333" s="571"/>
      <c r="DK333" s="571"/>
      <c r="DL333" s="571"/>
      <c r="DM333" s="571"/>
      <c r="DN333" s="571"/>
      <c r="DO333" s="571"/>
      <c r="DP333" s="571"/>
      <c r="DQ333" s="571"/>
      <c r="DR333" s="571"/>
      <c r="DS333" s="571"/>
      <c r="DT333" s="571"/>
      <c r="DU333" s="571"/>
      <c r="DV333" s="571"/>
      <c r="DW333" s="571"/>
      <c r="DX333" s="571"/>
      <c r="DY333" s="571"/>
    </row>
    <row r="334" spans="1:130" s="433" customFormat="1" ht="15">
      <c r="A334" s="265">
        <v>48</v>
      </c>
      <c r="B334" s="360">
        <v>60252</v>
      </c>
      <c r="C334" s="13" t="s">
        <v>31</v>
      </c>
      <c r="D334" s="7" t="s">
        <v>11</v>
      </c>
      <c r="E334" s="95">
        <f>'Buxheti 2021'!E57</f>
        <v>800000</v>
      </c>
      <c r="F334" s="546">
        <v>117600</v>
      </c>
      <c r="G334" s="144"/>
      <c r="H334" s="481">
        <v>44263</v>
      </c>
      <c r="I334" s="1175"/>
      <c r="J334" s="604"/>
      <c r="K334" s="95"/>
      <c r="L334" s="151"/>
      <c r="M334" s="144"/>
      <c r="N334" s="153"/>
      <c r="O334" s="143"/>
      <c r="P334" s="154"/>
      <c r="Q334" s="95"/>
      <c r="R334" s="151"/>
      <c r="S334" s="144"/>
      <c r="T334" s="153"/>
      <c r="U334" s="146"/>
      <c r="V334" s="151"/>
      <c r="W334" s="145"/>
      <c r="X334" s="151"/>
      <c r="Y334" s="144"/>
      <c r="Z334" s="153"/>
      <c r="AA334" s="143"/>
      <c r="AB334" s="151"/>
      <c r="AC334" s="151"/>
      <c r="AD334" s="145"/>
      <c r="AE334" s="151"/>
      <c r="AF334" s="144"/>
      <c r="AG334" s="153"/>
      <c r="AH334" s="143"/>
      <c r="AI334" s="154"/>
      <c r="AJ334" s="143"/>
      <c r="AK334" s="143"/>
      <c r="AL334" s="153"/>
      <c r="AM334" s="144"/>
      <c r="AN334" s="153"/>
      <c r="AO334" s="153"/>
      <c r="AP334" s="153"/>
      <c r="AQ334" s="143"/>
      <c r="AR334" s="154"/>
      <c r="AS334" s="95"/>
      <c r="AT334" s="151"/>
      <c r="AU334" s="144"/>
      <c r="AV334" s="153"/>
      <c r="AW334" s="143"/>
      <c r="AX334" s="154"/>
      <c r="AY334" s="151"/>
      <c r="AZ334" s="151"/>
      <c r="BA334" s="144"/>
      <c r="BB334" s="153"/>
      <c r="BC334" s="143"/>
      <c r="BD334" s="162"/>
      <c r="BE334" s="128"/>
      <c r="BF334" s="128"/>
      <c r="BG334" s="128"/>
      <c r="BH334" s="128"/>
      <c r="BI334" s="128"/>
      <c r="BJ334" s="421"/>
      <c r="BK334" s="510"/>
      <c r="BM334" s="414"/>
      <c r="BN334" s="414"/>
      <c r="BO334" s="414"/>
      <c r="BP334" s="414"/>
      <c r="CB334" s="571"/>
      <c r="CC334" s="571"/>
      <c r="CD334" s="571"/>
      <c r="CE334" s="571"/>
      <c r="CF334" s="571"/>
      <c r="CG334" s="571"/>
      <c r="CH334" s="571"/>
      <c r="CI334" s="571"/>
      <c r="CJ334" s="571"/>
      <c r="CK334" s="571"/>
      <c r="CL334" s="571"/>
      <c r="CM334" s="571"/>
      <c r="CN334" s="571"/>
      <c r="CO334" s="571"/>
      <c r="CP334" s="571"/>
      <c r="CQ334" s="571"/>
      <c r="CR334" s="571"/>
      <c r="CS334" s="571"/>
      <c r="CT334" s="571"/>
      <c r="CU334" s="571"/>
      <c r="CV334" s="571"/>
      <c r="CW334" s="571"/>
      <c r="CX334" s="571"/>
      <c r="CY334" s="571"/>
      <c r="CZ334" s="571"/>
      <c r="DA334" s="571"/>
      <c r="DB334" s="571"/>
      <c r="DC334" s="571"/>
      <c r="DD334" s="571"/>
      <c r="DE334" s="571"/>
      <c r="DF334" s="571"/>
      <c r="DG334" s="571"/>
      <c r="DH334" s="571"/>
      <c r="DI334" s="571"/>
      <c r="DJ334" s="571"/>
      <c r="DK334" s="571"/>
      <c r="DL334" s="571"/>
      <c r="DM334" s="571"/>
      <c r="DN334" s="571"/>
      <c r="DO334" s="571"/>
      <c r="DP334" s="571"/>
      <c r="DQ334" s="571"/>
      <c r="DR334" s="571"/>
      <c r="DS334" s="571"/>
      <c r="DT334" s="571"/>
      <c r="DU334" s="571"/>
      <c r="DV334" s="571"/>
      <c r="DW334" s="571"/>
      <c r="DX334" s="571"/>
      <c r="DY334" s="571"/>
    </row>
    <row r="335" spans="1:130" s="433" customFormat="1" ht="25.5">
      <c r="A335" s="265"/>
      <c r="B335" s="360">
        <v>60253</v>
      </c>
      <c r="C335" s="17" t="s">
        <v>60</v>
      </c>
      <c r="D335" s="7" t="s">
        <v>11</v>
      </c>
      <c r="E335" s="95"/>
      <c r="F335" s="160"/>
      <c r="G335" s="144"/>
      <c r="H335" s="161"/>
      <c r="I335" s="1175"/>
      <c r="J335" s="656"/>
      <c r="K335" s="95"/>
      <c r="L335" s="160"/>
      <c r="M335" s="144"/>
      <c r="N335" s="161"/>
      <c r="O335" s="143"/>
      <c r="P335" s="162"/>
      <c r="Q335" s="95"/>
      <c r="R335" s="160"/>
      <c r="S335" s="144"/>
      <c r="T335" s="161"/>
      <c r="U335" s="146"/>
      <c r="V335" s="160"/>
      <c r="W335" s="145"/>
      <c r="X335" s="160"/>
      <c r="Y335" s="144"/>
      <c r="Z335" s="161"/>
      <c r="AA335" s="143"/>
      <c r="AB335" s="160"/>
      <c r="AC335" s="160"/>
      <c r="AD335" s="145"/>
      <c r="AE335" s="160"/>
      <c r="AF335" s="144"/>
      <c r="AG335" s="161"/>
      <c r="AH335" s="143"/>
      <c r="AI335" s="162"/>
      <c r="AJ335" s="143"/>
      <c r="AK335" s="143"/>
      <c r="AL335" s="161"/>
      <c r="AM335" s="144"/>
      <c r="AN335" s="161"/>
      <c r="AO335" s="161"/>
      <c r="AP335" s="161"/>
      <c r="AQ335" s="161"/>
      <c r="AR335" s="162"/>
      <c r="AS335" s="95"/>
      <c r="AT335" s="160"/>
      <c r="AU335" s="144"/>
      <c r="AV335" s="161"/>
      <c r="AW335" s="143"/>
      <c r="AX335" s="162"/>
      <c r="AY335" s="160"/>
      <c r="AZ335" s="160"/>
      <c r="BA335" s="144"/>
      <c r="BB335" s="161"/>
      <c r="BC335" s="143"/>
      <c r="BD335" s="154"/>
      <c r="BE335" s="128"/>
      <c r="BF335" s="128"/>
      <c r="BG335" s="128"/>
      <c r="BH335" s="128"/>
      <c r="BI335" s="128"/>
      <c r="BJ335" s="421"/>
      <c r="BK335" s="510"/>
      <c r="BM335" s="414"/>
      <c r="BN335" s="414"/>
      <c r="BO335" s="414"/>
      <c r="BP335" s="414"/>
      <c r="CB335" s="571"/>
      <c r="CC335" s="571"/>
      <c r="CD335" s="571"/>
      <c r="CE335" s="571"/>
      <c r="CF335" s="571"/>
      <c r="CG335" s="571"/>
      <c r="CH335" s="571"/>
      <c r="CI335" s="571"/>
      <c r="CJ335" s="571"/>
      <c r="CK335" s="571"/>
      <c r="CL335" s="571"/>
      <c r="CM335" s="571"/>
      <c r="CN335" s="571"/>
      <c r="CO335" s="571"/>
      <c r="CP335" s="571"/>
      <c r="CQ335" s="571"/>
      <c r="CR335" s="571"/>
      <c r="CS335" s="571"/>
      <c r="CT335" s="571"/>
      <c r="CU335" s="571"/>
      <c r="CV335" s="571"/>
      <c r="CW335" s="571"/>
      <c r="CX335" s="571"/>
      <c r="CY335" s="571"/>
      <c r="CZ335" s="571"/>
      <c r="DA335" s="571"/>
      <c r="DB335" s="571"/>
      <c r="DC335" s="571"/>
      <c r="DD335" s="571"/>
      <c r="DE335" s="571"/>
      <c r="DF335" s="571"/>
      <c r="DG335" s="571"/>
      <c r="DH335" s="571"/>
      <c r="DI335" s="571"/>
      <c r="DJ335" s="571"/>
      <c r="DK335" s="571"/>
      <c r="DL335" s="571"/>
      <c r="DM335" s="571"/>
      <c r="DN335" s="571"/>
      <c r="DO335" s="571"/>
      <c r="DP335" s="571"/>
      <c r="DQ335" s="571"/>
      <c r="DR335" s="571"/>
      <c r="DS335" s="571"/>
      <c r="DT335" s="571"/>
      <c r="DU335" s="571"/>
      <c r="DV335" s="571"/>
      <c r="DW335" s="571"/>
      <c r="DX335" s="571"/>
      <c r="DY335" s="571"/>
    </row>
    <row r="336" spans="1:130" s="433" customFormat="1" ht="25.5">
      <c r="A336" s="265"/>
      <c r="B336" s="361">
        <v>60254</v>
      </c>
      <c r="C336" s="17" t="s">
        <v>61</v>
      </c>
      <c r="D336" s="7" t="s">
        <v>11</v>
      </c>
      <c r="E336" s="105"/>
      <c r="F336" s="160"/>
      <c r="G336" s="152"/>
      <c r="H336" s="161"/>
      <c r="I336" s="1177"/>
      <c r="J336" s="656"/>
      <c r="K336" s="105"/>
      <c r="L336" s="160"/>
      <c r="M336" s="152"/>
      <c r="N336" s="161"/>
      <c r="O336" s="151"/>
      <c r="P336" s="162"/>
      <c r="Q336" s="105"/>
      <c r="R336" s="160"/>
      <c r="S336" s="152"/>
      <c r="T336" s="161"/>
      <c r="U336" s="154"/>
      <c r="V336" s="160"/>
      <c r="W336" s="153"/>
      <c r="X336" s="160"/>
      <c r="Y336" s="152"/>
      <c r="Z336" s="161"/>
      <c r="AA336" s="151"/>
      <c r="AB336" s="160"/>
      <c r="AC336" s="160"/>
      <c r="AD336" s="153"/>
      <c r="AE336" s="160"/>
      <c r="AF336" s="152"/>
      <c r="AG336" s="161"/>
      <c r="AH336" s="151"/>
      <c r="AI336" s="162"/>
      <c r="AJ336" s="151"/>
      <c r="AK336" s="151"/>
      <c r="AL336" s="161"/>
      <c r="AM336" s="152"/>
      <c r="AN336" s="161"/>
      <c r="AO336" s="161"/>
      <c r="AP336" s="161"/>
      <c r="AQ336" s="151"/>
      <c r="AR336" s="162"/>
      <c r="AS336" s="105"/>
      <c r="AT336" s="160"/>
      <c r="AU336" s="152"/>
      <c r="AV336" s="161"/>
      <c r="AW336" s="151"/>
      <c r="AX336" s="162"/>
      <c r="AY336" s="160"/>
      <c r="AZ336" s="160"/>
      <c r="BA336" s="152"/>
      <c r="BB336" s="161"/>
      <c r="BC336" s="151"/>
      <c r="BD336" s="154"/>
      <c r="BE336" s="128"/>
      <c r="BF336" s="128"/>
      <c r="BG336" s="128"/>
      <c r="BH336" s="128"/>
      <c r="BI336" s="128"/>
      <c r="BJ336" s="421"/>
      <c r="BK336" s="510"/>
      <c r="BM336" s="414"/>
      <c r="BN336" s="414"/>
      <c r="BO336" s="414"/>
      <c r="BP336" s="414"/>
      <c r="CB336" s="571"/>
      <c r="CC336" s="571"/>
      <c r="CD336" s="571"/>
      <c r="CE336" s="571"/>
      <c r="CF336" s="571"/>
      <c r="CG336" s="571"/>
      <c r="CH336" s="571"/>
      <c r="CI336" s="571"/>
      <c r="CJ336" s="571"/>
      <c r="CK336" s="571"/>
      <c r="CL336" s="571"/>
      <c r="CM336" s="571"/>
      <c r="CN336" s="571"/>
      <c r="CO336" s="571"/>
      <c r="CP336" s="571"/>
      <c r="CQ336" s="571"/>
      <c r="CR336" s="571"/>
      <c r="CS336" s="571"/>
      <c r="CT336" s="571"/>
      <c r="CU336" s="571"/>
      <c r="CV336" s="571"/>
      <c r="CW336" s="571"/>
      <c r="CX336" s="571"/>
      <c r="CY336" s="571"/>
      <c r="CZ336" s="571"/>
      <c r="DA336" s="571"/>
      <c r="DB336" s="571"/>
      <c r="DC336" s="571"/>
      <c r="DD336" s="571"/>
      <c r="DE336" s="571"/>
      <c r="DF336" s="571"/>
      <c r="DG336" s="571"/>
      <c r="DH336" s="571"/>
      <c r="DI336" s="571"/>
      <c r="DJ336" s="571"/>
      <c r="DK336" s="571"/>
      <c r="DL336" s="571"/>
      <c r="DM336" s="571"/>
      <c r="DN336" s="571"/>
      <c r="DO336" s="571"/>
      <c r="DP336" s="571"/>
      <c r="DQ336" s="571"/>
      <c r="DR336" s="571"/>
      <c r="DS336" s="571"/>
      <c r="DT336" s="571"/>
      <c r="DU336" s="571"/>
      <c r="DV336" s="571"/>
      <c r="DW336" s="571"/>
      <c r="DX336" s="571"/>
      <c r="DY336" s="571"/>
    </row>
    <row r="337" spans="1:129" s="436" customFormat="1" ht="15">
      <c r="A337" s="370"/>
      <c r="B337" s="361">
        <v>60255</v>
      </c>
      <c r="C337" s="13" t="s">
        <v>62</v>
      </c>
      <c r="D337" s="7" t="s">
        <v>11</v>
      </c>
      <c r="E337" s="105">
        <f>'Buxheti 2021'!E272</f>
        <v>0</v>
      </c>
      <c r="F337" s="151"/>
      <c r="G337" s="152"/>
      <c r="H337" s="153"/>
      <c r="I337" s="1177"/>
      <c r="J337" s="604"/>
      <c r="K337" s="105"/>
      <c r="L337" s="151"/>
      <c r="M337" s="152"/>
      <c r="N337" s="153"/>
      <c r="O337" s="151"/>
      <c r="P337" s="154"/>
      <c r="Q337" s="105"/>
      <c r="R337" s="151"/>
      <c r="S337" s="152"/>
      <c r="T337" s="153"/>
      <c r="U337" s="154"/>
      <c r="V337" s="151"/>
      <c r="W337" s="153"/>
      <c r="X337" s="151"/>
      <c r="Y337" s="152"/>
      <c r="Z337" s="153"/>
      <c r="AA337" s="151"/>
      <c r="AB337" s="151"/>
      <c r="AC337" s="151"/>
      <c r="AD337" s="153"/>
      <c r="AE337" s="151"/>
      <c r="AF337" s="152"/>
      <c r="AG337" s="153"/>
      <c r="AH337" s="151"/>
      <c r="AI337" s="154"/>
      <c r="AJ337" s="151"/>
      <c r="AK337" s="151"/>
      <c r="AL337" s="153"/>
      <c r="AM337" s="152"/>
      <c r="AN337" s="151"/>
      <c r="AO337" s="151"/>
      <c r="AP337" s="151"/>
      <c r="AQ337" s="151"/>
      <c r="AR337" s="154"/>
      <c r="AS337" s="105"/>
      <c r="AT337" s="151"/>
      <c r="AU337" s="152"/>
      <c r="AV337" s="153"/>
      <c r="AW337" s="151"/>
      <c r="AX337" s="154"/>
      <c r="AY337" s="151"/>
      <c r="AZ337" s="151"/>
      <c r="BA337" s="152"/>
      <c r="BB337" s="153"/>
      <c r="BC337" s="151"/>
      <c r="BD337" s="415"/>
      <c r="BE337" s="413"/>
      <c r="BF337" s="413"/>
      <c r="BG337" s="413"/>
      <c r="BH337" s="413"/>
      <c r="BI337" s="413"/>
      <c r="BJ337" s="432"/>
      <c r="BK337" s="512"/>
      <c r="BM337" s="414"/>
      <c r="BN337" s="414"/>
      <c r="BO337" s="414"/>
      <c r="BP337" s="414"/>
      <c r="CB337" s="1028"/>
      <c r="CC337" s="1028"/>
      <c r="CD337" s="1028"/>
      <c r="CE337" s="1028"/>
      <c r="CF337" s="1028"/>
      <c r="CG337" s="1028"/>
      <c r="CH337" s="1028"/>
      <c r="CI337" s="1028"/>
      <c r="CJ337" s="1028"/>
      <c r="CK337" s="1028"/>
      <c r="CL337" s="1028"/>
      <c r="CM337" s="1028"/>
      <c r="CN337" s="1028"/>
      <c r="CO337" s="1028"/>
      <c r="CP337" s="1028"/>
      <c r="CQ337" s="1028"/>
      <c r="CR337" s="1028"/>
      <c r="CS337" s="1028"/>
      <c r="CT337" s="1028"/>
      <c r="CU337" s="1028"/>
      <c r="CV337" s="1028"/>
      <c r="CW337" s="1028"/>
      <c r="CX337" s="1028"/>
      <c r="CY337" s="1028"/>
      <c r="CZ337" s="1028"/>
      <c r="DA337" s="1028"/>
      <c r="DB337" s="1028"/>
      <c r="DC337" s="1028"/>
      <c r="DD337" s="1028"/>
      <c r="DE337" s="1028"/>
      <c r="DF337" s="1028"/>
      <c r="DG337" s="1028"/>
      <c r="DH337" s="1028"/>
      <c r="DI337" s="1028"/>
      <c r="DJ337" s="1028"/>
      <c r="DK337" s="1028"/>
      <c r="DL337" s="1028"/>
      <c r="DM337" s="1028"/>
      <c r="DN337" s="1028"/>
      <c r="DO337" s="1028"/>
      <c r="DP337" s="1028"/>
      <c r="DQ337" s="1028"/>
      <c r="DR337" s="1028"/>
      <c r="DS337" s="1028"/>
      <c r="DT337" s="1028"/>
      <c r="DU337" s="1028"/>
      <c r="DV337" s="1028"/>
      <c r="DW337" s="1028"/>
      <c r="DX337" s="1028"/>
      <c r="DY337" s="1028"/>
    </row>
    <row r="338" spans="1:129" s="435" customFormat="1" ht="15">
      <c r="A338" s="369"/>
      <c r="B338" s="360">
        <v>60256</v>
      </c>
      <c r="C338" s="13" t="s">
        <v>63</v>
      </c>
      <c r="D338" s="7" t="s">
        <v>11</v>
      </c>
      <c r="E338" s="95"/>
      <c r="F338" s="151"/>
      <c r="G338" s="144"/>
      <c r="H338" s="153"/>
      <c r="I338" s="1175"/>
      <c r="J338" s="604"/>
      <c r="K338" s="95"/>
      <c r="L338" s="151"/>
      <c r="M338" s="144"/>
      <c r="N338" s="153"/>
      <c r="O338" s="143"/>
      <c r="P338" s="154"/>
      <c r="Q338" s="95"/>
      <c r="R338" s="151"/>
      <c r="S338" s="144"/>
      <c r="T338" s="153"/>
      <c r="U338" s="146"/>
      <c r="V338" s="151"/>
      <c r="W338" s="145"/>
      <c r="X338" s="151"/>
      <c r="Y338" s="144"/>
      <c r="Z338" s="153"/>
      <c r="AA338" s="143"/>
      <c r="AB338" s="151"/>
      <c r="AC338" s="151"/>
      <c r="AD338" s="145"/>
      <c r="AE338" s="151"/>
      <c r="AF338" s="144"/>
      <c r="AG338" s="153"/>
      <c r="AH338" s="143"/>
      <c r="AI338" s="154"/>
      <c r="AJ338" s="143"/>
      <c r="AK338" s="143"/>
      <c r="AL338" s="153"/>
      <c r="AM338" s="144"/>
      <c r="AN338" s="143"/>
      <c r="AO338" s="143"/>
      <c r="AP338" s="143"/>
      <c r="AQ338" s="143"/>
      <c r="AR338" s="154"/>
      <c r="AS338" s="95"/>
      <c r="AT338" s="151"/>
      <c r="AU338" s="144"/>
      <c r="AV338" s="153"/>
      <c r="AW338" s="143"/>
      <c r="AX338" s="154"/>
      <c r="AY338" s="151"/>
      <c r="AZ338" s="151"/>
      <c r="BA338" s="144"/>
      <c r="BB338" s="153"/>
      <c r="BC338" s="143"/>
      <c r="BD338" s="412"/>
      <c r="BE338" s="413"/>
      <c r="BF338" s="413"/>
      <c r="BG338" s="413"/>
      <c r="BH338" s="413"/>
      <c r="BI338" s="413"/>
      <c r="BJ338" s="432"/>
      <c r="BK338" s="512"/>
      <c r="BM338" s="414"/>
      <c r="BN338" s="414"/>
      <c r="BO338" s="414"/>
      <c r="BP338" s="414"/>
      <c r="CB338" s="1027"/>
      <c r="CC338" s="1027"/>
      <c r="CD338" s="1027"/>
      <c r="CE338" s="1027"/>
      <c r="CF338" s="1027"/>
      <c r="CG338" s="1027"/>
      <c r="CH338" s="1027"/>
      <c r="CI338" s="1027"/>
      <c r="CJ338" s="1027"/>
      <c r="CK338" s="1027"/>
      <c r="CL338" s="1027"/>
      <c r="CM338" s="1027"/>
      <c r="CN338" s="1027"/>
      <c r="CO338" s="1027"/>
      <c r="CP338" s="1027"/>
      <c r="CQ338" s="1027"/>
      <c r="CR338" s="1027"/>
      <c r="CS338" s="1027"/>
      <c r="CT338" s="1027"/>
      <c r="CU338" s="1027"/>
      <c r="CV338" s="1027"/>
      <c r="CW338" s="1027"/>
      <c r="CX338" s="1027"/>
      <c r="CY338" s="1027"/>
      <c r="CZ338" s="1027"/>
      <c r="DA338" s="1027"/>
      <c r="DB338" s="1027"/>
      <c r="DC338" s="1027"/>
      <c r="DD338" s="1027"/>
      <c r="DE338" s="1027"/>
      <c r="DF338" s="1027"/>
      <c r="DG338" s="1027"/>
      <c r="DH338" s="1027"/>
      <c r="DI338" s="1027"/>
      <c r="DJ338" s="1027"/>
      <c r="DK338" s="1027"/>
      <c r="DL338" s="1027"/>
      <c r="DM338" s="1027"/>
      <c r="DN338" s="1027"/>
      <c r="DO338" s="1027"/>
      <c r="DP338" s="1027"/>
      <c r="DQ338" s="1027"/>
      <c r="DR338" s="1027"/>
      <c r="DS338" s="1027"/>
      <c r="DT338" s="1027"/>
      <c r="DU338" s="1027"/>
      <c r="DV338" s="1027"/>
      <c r="DW338" s="1027"/>
      <c r="DX338" s="1027"/>
      <c r="DY338" s="1027"/>
    </row>
    <row r="339" spans="1:129" s="433" customFormat="1" ht="15">
      <c r="A339" s="265"/>
      <c r="B339" s="360" t="s">
        <v>98</v>
      </c>
      <c r="C339" s="13" t="s">
        <v>64</v>
      </c>
      <c r="D339" s="7" t="s">
        <v>11</v>
      </c>
      <c r="E339" s="95">
        <f>'Buxheti 2021'!E59</f>
        <v>800000</v>
      </c>
      <c r="F339" s="546"/>
      <c r="G339" s="144"/>
      <c r="H339" s="153"/>
      <c r="I339" s="1175"/>
      <c r="J339" s="604"/>
      <c r="K339" s="95"/>
      <c r="L339" s="151"/>
      <c r="M339" s="144"/>
      <c r="N339" s="153"/>
      <c r="O339" s="143"/>
      <c r="P339" s="154"/>
      <c r="Q339" s="95"/>
      <c r="R339" s="151"/>
      <c r="S339" s="144"/>
      <c r="T339" s="153"/>
      <c r="U339" s="146"/>
      <c r="V339" s="151"/>
      <c r="W339" s="145"/>
      <c r="X339" s="151"/>
      <c r="Y339" s="144"/>
      <c r="Z339" s="153"/>
      <c r="AA339" s="143"/>
      <c r="AB339" s="151"/>
      <c r="AC339" s="151"/>
      <c r="AD339" s="145"/>
      <c r="AE339" s="151"/>
      <c r="AF339" s="144"/>
      <c r="AG339" s="153"/>
      <c r="AH339" s="143"/>
      <c r="AI339" s="154"/>
      <c r="AJ339" s="143"/>
      <c r="AK339" s="143"/>
      <c r="AL339" s="153"/>
      <c r="AM339" s="144"/>
      <c r="AN339" s="151"/>
      <c r="AO339" s="153"/>
      <c r="AP339" s="153"/>
      <c r="AQ339" s="143"/>
      <c r="AR339" s="154"/>
      <c r="AS339" s="95"/>
      <c r="AT339" s="151"/>
      <c r="AU339" s="144"/>
      <c r="AV339" s="153"/>
      <c r="AW339" s="143"/>
      <c r="AX339" s="154"/>
      <c r="AY339" s="151"/>
      <c r="AZ339" s="151"/>
      <c r="BA339" s="144"/>
      <c r="BB339" s="153"/>
      <c r="BC339" s="143"/>
      <c r="BD339" s="146"/>
      <c r="BE339" s="128"/>
      <c r="BF339" s="128"/>
      <c r="BG339" s="128"/>
      <c r="BH339" s="128"/>
      <c r="BI339" s="128"/>
      <c r="BJ339" s="421"/>
      <c r="BK339" s="510"/>
      <c r="BM339" s="414"/>
      <c r="BN339" s="414"/>
      <c r="BO339" s="414"/>
      <c r="BP339" s="414"/>
      <c r="CB339" s="571"/>
      <c r="CC339" s="571"/>
      <c r="CD339" s="571"/>
      <c r="CE339" s="571"/>
      <c r="CF339" s="571"/>
      <c r="CG339" s="571"/>
      <c r="CH339" s="571"/>
      <c r="CI339" s="571"/>
      <c r="CJ339" s="571"/>
      <c r="CK339" s="571"/>
      <c r="CL339" s="571"/>
      <c r="CM339" s="571"/>
      <c r="CN339" s="571"/>
      <c r="CO339" s="571"/>
      <c r="CP339" s="571"/>
      <c r="CQ339" s="571"/>
      <c r="CR339" s="571"/>
      <c r="CS339" s="571"/>
      <c r="CT339" s="571"/>
      <c r="CU339" s="571"/>
      <c r="CV339" s="571"/>
      <c r="CW339" s="571"/>
      <c r="CX339" s="571"/>
      <c r="CY339" s="571"/>
      <c r="CZ339" s="571"/>
      <c r="DA339" s="571"/>
      <c r="DB339" s="571"/>
      <c r="DC339" s="571"/>
      <c r="DD339" s="571"/>
      <c r="DE339" s="571"/>
      <c r="DF339" s="571"/>
      <c r="DG339" s="571"/>
      <c r="DH339" s="571"/>
      <c r="DI339" s="571"/>
      <c r="DJ339" s="571"/>
      <c r="DK339" s="571"/>
      <c r="DL339" s="571"/>
      <c r="DM339" s="571"/>
      <c r="DN339" s="571"/>
      <c r="DO339" s="571"/>
      <c r="DP339" s="571"/>
      <c r="DQ339" s="571"/>
      <c r="DR339" s="571"/>
      <c r="DS339" s="571"/>
      <c r="DT339" s="571"/>
      <c r="DU339" s="571"/>
      <c r="DV339" s="571"/>
      <c r="DW339" s="571"/>
      <c r="DX339" s="571"/>
      <c r="DY339" s="571"/>
    </row>
    <row r="340" spans="1:129" s="433" customFormat="1" ht="15">
      <c r="A340" s="265"/>
      <c r="B340" s="359" t="s">
        <v>32</v>
      </c>
      <c r="C340" s="16" t="s">
        <v>84</v>
      </c>
      <c r="D340" s="25" t="s">
        <v>11</v>
      </c>
      <c r="E340" s="100">
        <f t="shared" ref="E340" si="26">SUM(E341:E345)</f>
        <v>1500000</v>
      </c>
      <c r="F340" s="147">
        <f>F341+F342+F343+F344+F345</f>
        <v>214352</v>
      </c>
      <c r="G340" s="148">
        <f t="shared" ref="G340" si="27">SUM(G341:G345)</f>
        <v>0</v>
      </c>
      <c r="H340" s="149"/>
      <c r="I340" s="1176"/>
      <c r="J340" s="609"/>
      <c r="K340" s="100"/>
      <c r="L340" s="147"/>
      <c r="M340" s="148"/>
      <c r="N340" s="149"/>
      <c r="O340" s="147"/>
      <c r="P340" s="150"/>
      <c r="Q340" s="100"/>
      <c r="R340" s="147"/>
      <c r="S340" s="148"/>
      <c r="T340" s="149"/>
      <c r="U340" s="150"/>
      <c r="V340" s="147"/>
      <c r="W340" s="149"/>
      <c r="X340" s="147"/>
      <c r="Y340" s="148"/>
      <c r="Z340" s="149"/>
      <c r="AA340" s="147"/>
      <c r="AB340" s="147"/>
      <c r="AC340" s="147"/>
      <c r="AD340" s="149"/>
      <c r="AE340" s="147"/>
      <c r="AF340" s="148"/>
      <c r="AG340" s="149"/>
      <c r="AH340" s="147"/>
      <c r="AI340" s="150"/>
      <c r="AJ340" s="147"/>
      <c r="AK340" s="147"/>
      <c r="AL340" s="609"/>
      <c r="AM340" s="150"/>
      <c r="AN340" s="150"/>
      <c r="AO340" s="150"/>
      <c r="AP340" s="150"/>
      <c r="AQ340" s="150"/>
      <c r="AR340" s="150"/>
      <c r="AS340" s="100"/>
      <c r="AT340" s="147"/>
      <c r="AU340" s="148"/>
      <c r="AV340" s="149"/>
      <c r="AW340" s="147"/>
      <c r="AX340" s="150"/>
      <c r="AY340" s="147"/>
      <c r="AZ340" s="147"/>
      <c r="BA340" s="148"/>
      <c r="BB340" s="149"/>
      <c r="BC340" s="147"/>
      <c r="BD340" s="423"/>
      <c r="BE340" s="129"/>
      <c r="BF340" s="129"/>
      <c r="BG340" s="129"/>
      <c r="BH340" s="129"/>
      <c r="BI340" s="129"/>
      <c r="BJ340" s="430"/>
      <c r="BK340" s="509"/>
      <c r="BM340" s="414"/>
      <c r="BN340" s="414"/>
      <c r="BO340" s="414"/>
      <c r="BP340" s="414"/>
      <c r="CB340" s="571"/>
      <c r="CC340" s="571"/>
      <c r="CD340" s="571"/>
      <c r="CE340" s="571"/>
      <c r="CF340" s="571"/>
      <c r="CG340" s="571"/>
      <c r="CH340" s="571"/>
      <c r="CI340" s="571"/>
      <c r="CJ340" s="571"/>
      <c r="CK340" s="571"/>
      <c r="CL340" s="571"/>
      <c r="CM340" s="571"/>
      <c r="CN340" s="571"/>
      <c r="CO340" s="571"/>
      <c r="CP340" s="571"/>
      <c r="CQ340" s="571"/>
      <c r="CR340" s="571"/>
      <c r="CS340" s="571"/>
      <c r="CT340" s="571"/>
      <c r="CU340" s="571"/>
      <c r="CV340" s="571"/>
      <c r="CW340" s="571"/>
      <c r="CX340" s="571"/>
      <c r="CY340" s="571"/>
      <c r="CZ340" s="571"/>
      <c r="DA340" s="571"/>
      <c r="DB340" s="571"/>
      <c r="DC340" s="571"/>
      <c r="DD340" s="571"/>
      <c r="DE340" s="571"/>
      <c r="DF340" s="571"/>
      <c r="DG340" s="571"/>
      <c r="DH340" s="571"/>
      <c r="DI340" s="571"/>
      <c r="DJ340" s="571"/>
      <c r="DK340" s="571"/>
      <c r="DL340" s="571"/>
      <c r="DM340" s="571"/>
      <c r="DN340" s="571"/>
      <c r="DO340" s="571"/>
      <c r="DP340" s="571"/>
      <c r="DQ340" s="571"/>
      <c r="DR340" s="571"/>
      <c r="DS340" s="571"/>
      <c r="DT340" s="571"/>
      <c r="DU340" s="571"/>
      <c r="DV340" s="571"/>
      <c r="DW340" s="571"/>
      <c r="DX340" s="571"/>
      <c r="DY340" s="571"/>
    </row>
    <row r="341" spans="1:129" s="433" customFormat="1" ht="15">
      <c r="A341" s="265"/>
      <c r="B341" s="360">
        <v>60261</v>
      </c>
      <c r="C341" s="12" t="s">
        <v>33</v>
      </c>
      <c r="D341" s="7" t="s">
        <v>11</v>
      </c>
      <c r="E341" s="95">
        <f>'Buxheti 2021'!E61</f>
        <v>1500000</v>
      </c>
      <c r="F341" s="143">
        <v>214352</v>
      </c>
      <c r="G341" s="144"/>
      <c r="H341" s="145"/>
      <c r="I341" s="1175"/>
      <c r="J341" s="653"/>
      <c r="K341" s="95"/>
      <c r="L341" s="143"/>
      <c r="M341" s="144"/>
      <c r="N341" s="145"/>
      <c r="O341" s="143"/>
      <c r="P341" s="146"/>
      <c r="Q341" s="95"/>
      <c r="R341" s="143"/>
      <c r="S341" s="144"/>
      <c r="T341" s="145"/>
      <c r="U341" s="146"/>
      <c r="V341" s="143"/>
      <c r="W341" s="145"/>
      <c r="X341" s="143"/>
      <c r="Y341" s="144"/>
      <c r="Z341" s="145"/>
      <c r="AA341" s="143"/>
      <c r="AB341" s="143"/>
      <c r="AC341" s="143"/>
      <c r="AD341" s="145"/>
      <c r="AE341" s="143"/>
      <c r="AF341" s="144"/>
      <c r="AG341" s="145"/>
      <c r="AH341" s="143"/>
      <c r="AI341" s="146"/>
      <c r="AJ341" s="143"/>
      <c r="AK341" s="143"/>
      <c r="AL341" s="145"/>
      <c r="AM341" s="144"/>
      <c r="AN341" s="145"/>
      <c r="AO341" s="145"/>
      <c r="AP341" s="145"/>
      <c r="AQ341" s="143"/>
      <c r="AR341" s="146"/>
      <c r="AS341" s="95"/>
      <c r="AT341" s="143"/>
      <c r="AU341" s="144"/>
      <c r="AV341" s="145"/>
      <c r="AW341" s="143"/>
      <c r="AX341" s="146"/>
      <c r="AY341" s="143"/>
      <c r="AZ341" s="143"/>
      <c r="BA341" s="144"/>
      <c r="BB341" s="145"/>
      <c r="BC341" s="143"/>
      <c r="BD341" s="146"/>
      <c r="BE341" s="128"/>
      <c r="BF341" s="128"/>
      <c r="BG341" s="128"/>
      <c r="BH341" s="128"/>
      <c r="BI341" s="128"/>
      <c r="BJ341" s="421"/>
      <c r="BK341" s="510"/>
      <c r="BM341" s="414"/>
      <c r="BN341" s="414"/>
      <c r="BO341" s="414"/>
      <c r="BP341" s="414"/>
      <c r="CB341" s="571"/>
      <c r="CC341" s="571"/>
      <c r="CD341" s="571"/>
      <c r="CE341" s="571"/>
      <c r="CF341" s="571"/>
      <c r="CG341" s="571"/>
      <c r="CH341" s="571"/>
      <c r="CI341" s="571"/>
      <c r="CJ341" s="571"/>
      <c r="CK341" s="571"/>
      <c r="CL341" s="571"/>
      <c r="CM341" s="571"/>
      <c r="CN341" s="571"/>
      <c r="CO341" s="571"/>
      <c r="CP341" s="571"/>
      <c r="CQ341" s="571"/>
      <c r="CR341" s="571"/>
      <c r="CS341" s="571"/>
      <c r="CT341" s="571"/>
      <c r="CU341" s="571"/>
      <c r="CV341" s="571"/>
      <c r="CW341" s="571"/>
      <c r="CX341" s="571"/>
      <c r="CY341" s="571"/>
      <c r="CZ341" s="571"/>
      <c r="DA341" s="571"/>
      <c r="DB341" s="571"/>
      <c r="DC341" s="571"/>
      <c r="DD341" s="571"/>
      <c r="DE341" s="571"/>
      <c r="DF341" s="571"/>
      <c r="DG341" s="571"/>
      <c r="DH341" s="571"/>
      <c r="DI341" s="571"/>
      <c r="DJ341" s="571"/>
      <c r="DK341" s="571"/>
      <c r="DL341" s="571"/>
      <c r="DM341" s="571"/>
      <c r="DN341" s="571"/>
      <c r="DO341" s="571"/>
      <c r="DP341" s="571"/>
      <c r="DQ341" s="571"/>
      <c r="DR341" s="571"/>
      <c r="DS341" s="571"/>
      <c r="DT341" s="571"/>
      <c r="DU341" s="571"/>
      <c r="DV341" s="571"/>
      <c r="DW341" s="571"/>
      <c r="DX341" s="571"/>
      <c r="DY341" s="571"/>
    </row>
    <row r="342" spans="1:129" s="433" customFormat="1" ht="15">
      <c r="A342" s="265"/>
      <c r="B342" s="360">
        <v>60262</v>
      </c>
      <c r="C342" s="12" t="s">
        <v>34</v>
      </c>
      <c r="D342" s="7" t="s">
        <v>11</v>
      </c>
      <c r="E342" s="95"/>
      <c r="F342" s="143"/>
      <c r="G342" s="144"/>
      <c r="H342" s="145"/>
      <c r="I342" s="1175"/>
      <c r="J342" s="653"/>
      <c r="K342" s="95"/>
      <c r="L342" s="143"/>
      <c r="M342" s="144"/>
      <c r="N342" s="145"/>
      <c r="O342" s="143"/>
      <c r="P342" s="146"/>
      <c r="Q342" s="95"/>
      <c r="R342" s="143"/>
      <c r="S342" s="144"/>
      <c r="T342" s="145"/>
      <c r="U342" s="146"/>
      <c r="V342" s="143"/>
      <c r="W342" s="145"/>
      <c r="X342" s="143"/>
      <c r="Y342" s="144"/>
      <c r="Z342" s="145"/>
      <c r="AA342" s="143"/>
      <c r="AB342" s="143"/>
      <c r="AC342" s="143"/>
      <c r="AD342" s="145"/>
      <c r="AE342" s="143"/>
      <c r="AF342" s="144"/>
      <c r="AG342" s="145"/>
      <c r="AH342" s="143"/>
      <c r="AI342" s="146"/>
      <c r="AJ342" s="143"/>
      <c r="AK342" s="143"/>
      <c r="AL342" s="145"/>
      <c r="AM342" s="144"/>
      <c r="AN342" s="145"/>
      <c r="AO342" s="145"/>
      <c r="AP342" s="145"/>
      <c r="AQ342" s="143"/>
      <c r="AR342" s="146"/>
      <c r="AS342" s="95"/>
      <c r="AT342" s="143"/>
      <c r="AU342" s="144"/>
      <c r="AV342" s="145"/>
      <c r="AW342" s="143"/>
      <c r="AX342" s="146"/>
      <c r="AY342" s="143"/>
      <c r="AZ342" s="143"/>
      <c r="BA342" s="144"/>
      <c r="BB342" s="145"/>
      <c r="BC342" s="143"/>
      <c r="BD342" s="154"/>
      <c r="BE342" s="128"/>
      <c r="BF342" s="128"/>
      <c r="BG342" s="128"/>
      <c r="BH342" s="128"/>
      <c r="BI342" s="128"/>
      <c r="BJ342" s="421"/>
      <c r="BK342" s="510"/>
      <c r="BM342" s="414"/>
      <c r="BN342" s="414"/>
      <c r="BO342" s="414"/>
      <c r="BP342" s="414"/>
      <c r="CB342" s="571"/>
      <c r="CC342" s="571"/>
      <c r="CD342" s="571"/>
      <c r="CE342" s="571"/>
      <c r="CF342" s="571"/>
      <c r="CG342" s="571"/>
      <c r="CH342" s="571"/>
      <c r="CI342" s="571"/>
      <c r="CJ342" s="571"/>
      <c r="CK342" s="571"/>
      <c r="CL342" s="571"/>
      <c r="CM342" s="571"/>
      <c r="CN342" s="571"/>
      <c r="CO342" s="571"/>
      <c r="CP342" s="571"/>
      <c r="CQ342" s="571"/>
      <c r="CR342" s="571"/>
      <c r="CS342" s="571"/>
      <c r="CT342" s="571"/>
      <c r="CU342" s="571"/>
      <c r="CV342" s="571"/>
      <c r="CW342" s="571"/>
      <c r="CX342" s="571"/>
      <c r="CY342" s="571"/>
      <c r="CZ342" s="571"/>
      <c r="DA342" s="571"/>
      <c r="DB342" s="571"/>
      <c r="DC342" s="571"/>
      <c r="DD342" s="571"/>
      <c r="DE342" s="571"/>
      <c r="DF342" s="571"/>
      <c r="DG342" s="571"/>
      <c r="DH342" s="571"/>
      <c r="DI342" s="571"/>
      <c r="DJ342" s="571"/>
      <c r="DK342" s="571"/>
      <c r="DL342" s="571"/>
      <c r="DM342" s="571"/>
      <c r="DN342" s="571"/>
      <c r="DO342" s="571"/>
      <c r="DP342" s="571"/>
      <c r="DQ342" s="571"/>
      <c r="DR342" s="571"/>
      <c r="DS342" s="571"/>
      <c r="DT342" s="571"/>
      <c r="DU342" s="571"/>
      <c r="DV342" s="571"/>
      <c r="DW342" s="571"/>
      <c r="DX342" s="571"/>
      <c r="DY342" s="571"/>
    </row>
    <row r="343" spans="1:129" s="433" customFormat="1" ht="15">
      <c r="A343" s="265"/>
      <c r="B343" s="360" t="s">
        <v>65</v>
      </c>
      <c r="C343" s="18" t="s">
        <v>35</v>
      </c>
      <c r="D343" s="7" t="s">
        <v>11</v>
      </c>
      <c r="E343" s="95"/>
      <c r="F343" s="143"/>
      <c r="G343" s="144"/>
      <c r="H343" s="145"/>
      <c r="I343" s="1175"/>
      <c r="J343" s="653"/>
      <c r="K343" s="95"/>
      <c r="L343" s="143"/>
      <c r="M343" s="144"/>
      <c r="N343" s="145"/>
      <c r="O343" s="143"/>
      <c r="P343" s="146"/>
      <c r="Q343" s="95"/>
      <c r="R343" s="143"/>
      <c r="S343" s="144"/>
      <c r="T343" s="145"/>
      <c r="U343" s="146"/>
      <c r="V343" s="143"/>
      <c r="W343" s="145"/>
      <c r="X343" s="143"/>
      <c r="Y343" s="144"/>
      <c r="Z343" s="145"/>
      <c r="AA343" s="143"/>
      <c r="AB343" s="143"/>
      <c r="AC343" s="143"/>
      <c r="AD343" s="145"/>
      <c r="AE343" s="143"/>
      <c r="AF343" s="144"/>
      <c r="AG343" s="145"/>
      <c r="AH343" s="143"/>
      <c r="AI343" s="146"/>
      <c r="AJ343" s="143"/>
      <c r="AK343" s="143"/>
      <c r="AL343" s="145"/>
      <c r="AM343" s="144"/>
      <c r="AN343" s="145"/>
      <c r="AO343" s="145"/>
      <c r="AP343" s="145"/>
      <c r="AQ343" s="143"/>
      <c r="AR343" s="146"/>
      <c r="AS343" s="95"/>
      <c r="AT343" s="143"/>
      <c r="AU343" s="144"/>
      <c r="AV343" s="145"/>
      <c r="AW343" s="143"/>
      <c r="AX343" s="146"/>
      <c r="AY343" s="143"/>
      <c r="AZ343" s="143"/>
      <c r="BA343" s="144"/>
      <c r="BB343" s="145"/>
      <c r="BC343" s="143"/>
      <c r="BD343" s="146"/>
      <c r="BE343" s="128"/>
      <c r="BF343" s="128"/>
      <c r="BG343" s="128"/>
      <c r="BH343" s="128"/>
      <c r="BI343" s="128"/>
      <c r="BJ343" s="421"/>
      <c r="BK343" s="510"/>
      <c r="BM343" s="414"/>
      <c r="BN343" s="414"/>
      <c r="BO343" s="414"/>
      <c r="BP343" s="414"/>
      <c r="CB343" s="571"/>
      <c r="CC343" s="571"/>
      <c r="CD343" s="571"/>
      <c r="CE343" s="571"/>
      <c r="CF343" s="571"/>
      <c r="CG343" s="571"/>
      <c r="CH343" s="571"/>
      <c r="CI343" s="571"/>
      <c r="CJ343" s="571"/>
      <c r="CK343" s="571"/>
      <c r="CL343" s="571"/>
      <c r="CM343" s="571"/>
      <c r="CN343" s="571"/>
      <c r="CO343" s="571"/>
      <c r="CP343" s="571"/>
      <c r="CQ343" s="571"/>
      <c r="CR343" s="571"/>
      <c r="CS343" s="571"/>
      <c r="CT343" s="571"/>
      <c r="CU343" s="571"/>
      <c r="CV343" s="571"/>
      <c r="CW343" s="571"/>
      <c r="CX343" s="571"/>
      <c r="CY343" s="571"/>
      <c r="CZ343" s="571"/>
      <c r="DA343" s="571"/>
      <c r="DB343" s="571"/>
      <c r="DC343" s="571"/>
      <c r="DD343" s="571"/>
      <c r="DE343" s="571"/>
      <c r="DF343" s="571"/>
      <c r="DG343" s="571"/>
      <c r="DH343" s="571"/>
      <c r="DI343" s="571"/>
      <c r="DJ343" s="571"/>
      <c r="DK343" s="571"/>
      <c r="DL343" s="571"/>
      <c r="DM343" s="571"/>
      <c r="DN343" s="571"/>
      <c r="DO343" s="571"/>
      <c r="DP343" s="571"/>
      <c r="DQ343" s="571"/>
      <c r="DR343" s="571"/>
      <c r="DS343" s="571"/>
      <c r="DT343" s="571"/>
      <c r="DU343" s="571"/>
      <c r="DV343" s="571"/>
      <c r="DW343" s="571"/>
      <c r="DX343" s="571"/>
      <c r="DY343" s="571"/>
    </row>
    <row r="344" spans="1:129" s="435" customFormat="1" ht="15">
      <c r="A344" s="369"/>
      <c r="B344" s="361">
        <v>60264</v>
      </c>
      <c r="C344" s="13" t="s">
        <v>36</v>
      </c>
      <c r="D344" s="7" t="s">
        <v>11</v>
      </c>
      <c r="E344" s="105"/>
      <c r="F344" s="151"/>
      <c r="G344" s="152"/>
      <c r="H344" s="153"/>
      <c r="I344" s="1177"/>
      <c r="J344" s="604"/>
      <c r="K344" s="105"/>
      <c r="L344" s="151"/>
      <c r="M344" s="152"/>
      <c r="N344" s="153"/>
      <c r="O344" s="151"/>
      <c r="P344" s="154"/>
      <c r="Q344" s="105"/>
      <c r="R344" s="151"/>
      <c r="S344" s="152"/>
      <c r="T344" s="153"/>
      <c r="U344" s="154"/>
      <c r="V344" s="151"/>
      <c r="W344" s="153"/>
      <c r="X344" s="151"/>
      <c r="Y344" s="152"/>
      <c r="Z344" s="153"/>
      <c r="AA344" s="151"/>
      <c r="AB344" s="151"/>
      <c r="AC344" s="151"/>
      <c r="AD344" s="153"/>
      <c r="AE344" s="151"/>
      <c r="AF344" s="152"/>
      <c r="AG344" s="153"/>
      <c r="AH344" s="151"/>
      <c r="AI344" s="154"/>
      <c r="AJ344" s="151"/>
      <c r="AK344" s="151"/>
      <c r="AL344" s="153"/>
      <c r="AM344" s="152"/>
      <c r="AN344" s="153"/>
      <c r="AO344" s="153"/>
      <c r="AP344" s="153"/>
      <c r="AQ344" s="151"/>
      <c r="AR344" s="154"/>
      <c r="AS344" s="105"/>
      <c r="AT344" s="151"/>
      <c r="AU344" s="152"/>
      <c r="AV344" s="153"/>
      <c r="AW344" s="151"/>
      <c r="AX344" s="154"/>
      <c r="AY344" s="151"/>
      <c r="AZ344" s="151"/>
      <c r="BA344" s="152"/>
      <c r="BB344" s="153"/>
      <c r="BC344" s="151"/>
      <c r="BD344" s="412"/>
      <c r="BE344" s="413"/>
      <c r="BF344" s="413"/>
      <c r="BG344" s="413"/>
      <c r="BH344" s="413"/>
      <c r="BI344" s="413"/>
      <c r="BJ344" s="432"/>
      <c r="BK344" s="512"/>
      <c r="BM344" s="414"/>
      <c r="BN344" s="414"/>
      <c r="BO344" s="414"/>
      <c r="BP344" s="414"/>
      <c r="CB344" s="1027"/>
      <c r="CC344" s="1027"/>
      <c r="CD344" s="1027"/>
      <c r="CE344" s="1027"/>
      <c r="CF344" s="1027"/>
      <c r="CG344" s="1027"/>
      <c r="CH344" s="1027"/>
      <c r="CI344" s="1027"/>
      <c r="CJ344" s="1027"/>
      <c r="CK344" s="1027"/>
      <c r="CL344" s="1027"/>
      <c r="CM344" s="1027"/>
      <c r="CN344" s="1027"/>
      <c r="CO344" s="1027"/>
      <c r="CP344" s="1027"/>
      <c r="CQ344" s="1027"/>
      <c r="CR344" s="1027"/>
      <c r="CS344" s="1027"/>
      <c r="CT344" s="1027"/>
      <c r="CU344" s="1027"/>
      <c r="CV344" s="1027"/>
      <c r="CW344" s="1027"/>
      <c r="CX344" s="1027"/>
      <c r="CY344" s="1027"/>
      <c r="CZ344" s="1027"/>
      <c r="DA344" s="1027"/>
      <c r="DB344" s="1027"/>
      <c r="DC344" s="1027"/>
      <c r="DD344" s="1027"/>
      <c r="DE344" s="1027"/>
      <c r="DF344" s="1027"/>
      <c r="DG344" s="1027"/>
      <c r="DH344" s="1027"/>
      <c r="DI344" s="1027"/>
      <c r="DJ344" s="1027"/>
      <c r="DK344" s="1027"/>
      <c r="DL344" s="1027"/>
      <c r="DM344" s="1027"/>
      <c r="DN344" s="1027"/>
      <c r="DO344" s="1027"/>
      <c r="DP344" s="1027"/>
      <c r="DQ344" s="1027"/>
      <c r="DR344" s="1027"/>
      <c r="DS344" s="1027"/>
      <c r="DT344" s="1027"/>
      <c r="DU344" s="1027"/>
      <c r="DV344" s="1027"/>
      <c r="DW344" s="1027"/>
      <c r="DX344" s="1027"/>
      <c r="DY344" s="1027"/>
    </row>
    <row r="345" spans="1:129" s="433" customFormat="1" ht="15">
      <c r="A345" s="265"/>
      <c r="B345" s="360">
        <v>60269</v>
      </c>
      <c r="C345" s="12" t="s">
        <v>37</v>
      </c>
      <c r="D345" s="7" t="s">
        <v>11</v>
      </c>
      <c r="E345" s="95"/>
      <c r="F345" s="143"/>
      <c r="G345" s="144"/>
      <c r="H345" s="145"/>
      <c r="I345" s="1175"/>
      <c r="J345" s="653"/>
      <c r="K345" s="95"/>
      <c r="L345" s="143"/>
      <c r="M345" s="144"/>
      <c r="N345" s="145"/>
      <c r="O345" s="143"/>
      <c r="P345" s="146"/>
      <c r="Q345" s="95"/>
      <c r="R345" s="143"/>
      <c r="S345" s="144"/>
      <c r="T345" s="145"/>
      <c r="U345" s="146"/>
      <c r="V345" s="143"/>
      <c r="W345" s="145"/>
      <c r="X345" s="143"/>
      <c r="Y345" s="144"/>
      <c r="Z345" s="145"/>
      <c r="AA345" s="143"/>
      <c r="AB345" s="143"/>
      <c r="AC345" s="143"/>
      <c r="AD345" s="145"/>
      <c r="AE345" s="143"/>
      <c r="AF345" s="144"/>
      <c r="AG345" s="145"/>
      <c r="AH345" s="143"/>
      <c r="AI345" s="146"/>
      <c r="AJ345" s="143"/>
      <c r="AK345" s="143"/>
      <c r="AL345" s="145"/>
      <c r="AM345" s="144"/>
      <c r="AN345" s="145"/>
      <c r="AO345" s="145"/>
      <c r="AP345" s="145"/>
      <c r="AQ345" s="143"/>
      <c r="AR345" s="146"/>
      <c r="AS345" s="95"/>
      <c r="AT345" s="143"/>
      <c r="AU345" s="144"/>
      <c r="AV345" s="145"/>
      <c r="AW345" s="143"/>
      <c r="AX345" s="146"/>
      <c r="AY345" s="143"/>
      <c r="AZ345" s="143"/>
      <c r="BA345" s="144"/>
      <c r="BB345" s="145"/>
      <c r="BC345" s="143"/>
      <c r="BD345" s="146"/>
      <c r="BE345" s="128"/>
      <c r="BF345" s="128"/>
      <c r="BG345" s="128"/>
      <c r="BH345" s="128"/>
      <c r="BI345" s="128"/>
      <c r="BJ345" s="421"/>
      <c r="BK345" s="510"/>
      <c r="BM345" s="414"/>
      <c r="BN345" s="414"/>
      <c r="BO345" s="414"/>
      <c r="BP345" s="414"/>
      <c r="CB345" s="571"/>
      <c r="CC345" s="571"/>
      <c r="CD345" s="571"/>
      <c r="CE345" s="571"/>
      <c r="CF345" s="571"/>
      <c r="CG345" s="571"/>
      <c r="CH345" s="571"/>
      <c r="CI345" s="571"/>
      <c r="CJ345" s="571"/>
      <c r="CK345" s="571"/>
      <c r="CL345" s="571"/>
      <c r="CM345" s="571"/>
      <c r="CN345" s="571"/>
      <c r="CO345" s="571"/>
      <c r="CP345" s="571"/>
      <c r="CQ345" s="571"/>
      <c r="CR345" s="571"/>
      <c r="CS345" s="571"/>
      <c r="CT345" s="571"/>
      <c r="CU345" s="571"/>
      <c r="CV345" s="571"/>
      <c r="CW345" s="571"/>
      <c r="CX345" s="571"/>
      <c r="CY345" s="571"/>
      <c r="CZ345" s="571"/>
      <c r="DA345" s="571"/>
      <c r="DB345" s="571"/>
      <c r="DC345" s="571"/>
      <c r="DD345" s="571"/>
      <c r="DE345" s="571"/>
      <c r="DF345" s="571"/>
      <c r="DG345" s="571"/>
      <c r="DH345" s="571"/>
      <c r="DI345" s="571"/>
      <c r="DJ345" s="571"/>
      <c r="DK345" s="571"/>
      <c r="DL345" s="571"/>
      <c r="DM345" s="571"/>
      <c r="DN345" s="571"/>
      <c r="DO345" s="571"/>
      <c r="DP345" s="571"/>
      <c r="DQ345" s="571"/>
      <c r="DR345" s="571"/>
      <c r="DS345" s="571"/>
      <c r="DT345" s="571"/>
      <c r="DU345" s="571"/>
      <c r="DV345" s="571"/>
      <c r="DW345" s="571"/>
      <c r="DX345" s="571"/>
      <c r="DY345" s="571"/>
    </row>
    <row r="346" spans="1:129" s="433" customFormat="1" ht="15">
      <c r="A346" s="265"/>
      <c r="B346" s="359" t="s">
        <v>38</v>
      </c>
      <c r="C346" s="16" t="s">
        <v>85</v>
      </c>
      <c r="D346" s="25" t="s">
        <v>11</v>
      </c>
      <c r="E346" s="100">
        <f t="shared" ref="E346" si="28">SUM(E347:E352)</f>
        <v>0</v>
      </c>
      <c r="F346" s="147">
        <f>F347+F348+F349+F350+F351+F352</f>
        <v>0</v>
      </c>
      <c r="G346" s="148">
        <f t="shared" ref="G346" si="29">SUM(G347:G352)</f>
        <v>0</v>
      </c>
      <c r="H346" s="149"/>
      <c r="I346" s="1176"/>
      <c r="J346" s="609"/>
      <c r="K346" s="100"/>
      <c r="L346" s="147"/>
      <c r="M346" s="148"/>
      <c r="N346" s="149"/>
      <c r="O346" s="147"/>
      <c r="P346" s="150"/>
      <c r="Q346" s="100"/>
      <c r="R346" s="147"/>
      <c r="S346" s="148"/>
      <c r="T346" s="149"/>
      <c r="U346" s="150"/>
      <c r="V346" s="147"/>
      <c r="W346" s="149"/>
      <c r="X346" s="147"/>
      <c r="Y346" s="148"/>
      <c r="Z346" s="149"/>
      <c r="AA346" s="147"/>
      <c r="AB346" s="147"/>
      <c r="AC346" s="147"/>
      <c r="AD346" s="149"/>
      <c r="AE346" s="147"/>
      <c r="AF346" s="148"/>
      <c r="AG346" s="149"/>
      <c r="AH346" s="147"/>
      <c r="AI346" s="150"/>
      <c r="AJ346" s="147"/>
      <c r="AK346" s="147"/>
      <c r="AL346" s="609"/>
      <c r="AM346" s="150"/>
      <c r="AN346" s="150"/>
      <c r="AO346" s="150"/>
      <c r="AP346" s="150"/>
      <c r="AQ346" s="150"/>
      <c r="AR346" s="150"/>
      <c r="AS346" s="100"/>
      <c r="AT346" s="147"/>
      <c r="AU346" s="148"/>
      <c r="AV346" s="149"/>
      <c r="AW346" s="147"/>
      <c r="AX346" s="150"/>
      <c r="AY346" s="147"/>
      <c r="AZ346" s="147"/>
      <c r="BA346" s="148"/>
      <c r="BB346" s="149"/>
      <c r="BC346" s="147"/>
      <c r="BD346" s="423"/>
      <c r="BE346" s="129"/>
      <c r="BF346" s="129"/>
      <c r="BG346" s="129"/>
      <c r="BH346" s="129"/>
      <c r="BI346" s="129"/>
      <c r="BJ346" s="430"/>
      <c r="BK346" s="509"/>
      <c r="BM346" s="414"/>
      <c r="BN346" s="414"/>
      <c r="BO346" s="414"/>
      <c r="BP346" s="414"/>
      <c r="CB346" s="571"/>
      <c r="CC346" s="571"/>
      <c r="CD346" s="571"/>
      <c r="CE346" s="571"/>
      <c r="CF346" s="571"/>
      <c r="CG346" s="571"/>
      <c r="CH346" s="571"/>
      <c r="CI346" s="571"/>
      <c r="CJ346" s="571"/>
      <c r="CK346" s="571"/>
      <c r="CL346" s="571"/>
      <c r="CM346" s="571"/>
      <c r="CN346" s="571"/>
      <c r="CO346" s="571"/>
      <c r="CP346" s="571"/>
      <c r="CQ346" s="571"/>
      <c r="CR346" s="571"/>
      <c r="CS346" s="571"/>
      <c r="CT346" s="571"/>
      <c r="CU346" s="571"/>
      <c r="CV346" s="571"/>
      <c r="CW346" s="571"/>
      <c r="CX346" s="571"/>
      <c r="CY346" s="571"/>
      <c r="CZ346" s="571"/>
      <c r="DA346" s="571"/>
      <c r="DB346" s="571"/>
      <c r="DC346" s="571"/>
      <c r="DD346" s="571"/>
      <c r="DE346" s="571"/>
      <c r="DF346" s="571"/>
      <c r="DG346" s="571"/>
      <c r="DH346" s="571"/>
      <c r="DI346" s="571"/>
      <c r="DJ346" s="571"/>
      <c r="DK346" s="571"/>
      <c r="DL346" s="571"/>
      <c r="DM346" s="571"/>
      <c r="DN346" s="571"/>
      <c r="DO346" s="571"/>
      <c r="DP346" s="571"/>
      <c r="DQ346" s="571"/>
      <c r="DR346" s="571"/>
      <c r="DS346" s="571"/>
      <c r="DT346" s="571"/>
      <c r="DU346" s="571"/>
      <c r="DV346" s="571"/>
      <c r="DW346" s="571"/>
      <c r="DX346" s="571"/>
      <c r="DY346" s="571"/>
    </row>
    <row r="347" spans="1:129" s="433" customFormat="1" ht="15">
      <c r="A347" s="265"/>
      <c r="B347" s="360">
        <v>60271</v>
      </c>
      <c r="C347" s="12" t="s">
        <v>66</v>
      </c>
      <c r="D347" s="7" t="s">
        <v>11</v>
      </c>
      <c r="E347" s="95"/>
      <c r="F347" s="143"/>
      <c r="G347" s="144"/>
      <c r="H347" s="145"/>
      <c r="I347" s="1175"/>
      <c r="J347" s="653"/>
      <c r="K347" s="95"/>
      <c r="L347" s="143"/>
      <c r="M347" s="144"/>
      <c r="N347" s="145"/>
      <c r="O347" s="143"/>
      <c r="P347" s="146"/>
      <c r="Q347" s="95"/>
      <c r="R347" s="143"/>
      <c r="S347" s="144"/>
      <c r="T347" s="145"/>
      <c r="U347" s="146"/>
      <c r="V347" s="143"/>
      <c r="W347" s="145"/>
      <c r="X347" s="143"/>
      <c r="Y347" s="144"/>
      <c r="Z347" s="145"/>
      <c r="AA347" s="143"/>
      <c r="AB347" s="143"/>
      <c r="AC347" s="143"/>
      <c r="AD347" s="145"/>
      <c r="AE347" s="143"/>
      <c r="AF347" s="144"/>
      <c r="AG347" s="145"/>
      <c r="AH347" s="143"/>
      <c r="AI347" s="146"/>
      <c r="AJ347" s="143"/>
      <c r="AK347" s="143"/>
      <c r="AL347" s="145"/>
      <c r="AM347" s="144"/>
      <c r="AN347" s="145"/>
      <c r="AO347" s="145"/>
      <c r="AP347" s="145"/>
      <c r="AQ347" s="143"/>
      <c r="AR347" s="146"/>
      <c r="AS347" s="95"/>
      <c r="AT347" s="143"/>
      <c r="AU347" s="144"/>
      <c r="AV347" s="145"/>
      <c r="AW347" s="143"/>
      <c r="AX347" s="146"/>
      <c r="AY347" s="143"/>
      <c r="AZ347" s="143"/>
      <c r="BA347" s="144"/>
      <c r="BB347" s="145"/>
      <c r="BC347" s="143"/>
      <c r="BD347" s="146"/>
      <c r="BE347" s="128"/>
      <c r="BF347" s="128"/>
      <c r="BG347" s="128"/>
      <c r="BH347" s="128"/>
      <c r="BI347" s="128"/>
      <c r="BJ347" s="421"/>
      <c r="BK347" s="510"/>
      <c r="BM347" s="414"/>
      <c r="BN347" s="414"/>
      <c r="BO347" s="414"/>
      <c r="BP347" s="414"/>
      <c r="CB347" s="571"/>
      <c r="CC347" s="571"/>
      <c r="CD347" s="571"/>
      <c r="CE347" s="571"/>
      <c r="CF347" s="571"/>
      <c r="CG347" s="571"/>
      <c r="CH347" s="571"/>
      <c r="CI347" s="571"/>
      <c r="CJ347" s="571"/>
      <c r="CK347" s="571"/>
      <c r="CL347" s="571"/>
      <c r="CM347" s="571"/>
      <c r="CN347" s="571"/>
      <c r="CO347" s="571"/>
      <c r="CP347" s="571"/>
      <c r="CQ347" s="571"/>
      <c r="CR347" s="571"/>
      <c r="CS347" s="571"/>
      <c r="CT347" s="571"/>
      <c r="CU347" s="571"/>
      <c r="CV347" s="571"/>
      <c r="CW347" s="571"/>
      <c r="CX347" s="571"/>
      <c r="CY347" s="571"/>
      <c r="CZ347" s="571"/>
      <c r="DA347" s="571"/>
      <c r="DB347" s="571"/>
      <c r="DC347" s="571"/>
      <c r="DD347" s="571"/>
      <c r="DE347" s="571"/>
      <c r="DF347" s="571"/>
      <c r="DG347" s="571"/>
      <c r="DH347" s="571"/>
      <c r="DI347" s="571"/>
      <c r="DJ347" s="571"/>
      <c r="DK347" s="571"/>
      <c r="DL347" s="571"/>
      <c r="DM347" s="571"/>
      <c r="DN347" s="571"/>
      <c r="DO347" s="571"/>
      <c r="DP347" s="571"/>
      <c r="DQ347" s="571"/>
      <c r="DR347" s="571"/>
      <c r="DS347" s="571"/>
      <c r="DT347" s="571"/>
      <c r="DU347" s="571"/>
      <c r="DV347" s="571"/>
      <c r="DW347" s="571"/>
      <c r="DX347" s="571"/>
      <c r="DY347" s="571"/>
    </row>
    <row r="348" spans="1:129" s="433" customFormat="1" ht="15">
      <c r="A348" s="265"/>
      <c r="B348" s="360">
        <v>60272</v>
      </c>
      <c r="C348" s="12" t="s">
        <v>67</v>
      </c>
      <c r="D348" s="7" t="s">
        <v>11</v>
      </c>
      <c r="E348" s="95"/>
      <c r="F348" s="143"/>
      <c r="G348" s="144"/>
      <c r="H348" s="145"/>
      <c r="I348" s="1175"/>
      <c r="J348" s="653"/>
      <c r="K348" s="95"/>
      <c r="L348" s="143"/>
      <c r="M348" s="144"/>
      <c r="N348" s="145"/>
      <c r="O348" s="143"/>
      <c r="P348" s="146"/>
      <c r="Q348" s="95"/>
      <c r="R348" s="143"/>
      <c r="S348" s="144"/>
      <c r="T348" s="145"/>
      <c r="U348" s="146"/>
      <c r="V348" s="143"/>
      <c r="W348" s="145"/>
      <c r="X348" s="143"/>
      <c r="Y348" s="144"/>
      <c r="Z348" s="145"/>
      <c r="AA348" s="143"/>
      <c r="AB348" s="143"/>
      <c r="AC348" s="143"/>
      <c r="AD348" s="145"/>
      <c r="AE348" s="143"/>
      <c r="AF348" s="144"/>
      <c r="AG348" s="145"/>
      <c r="AH348" s="143"/>
      <c r="AI348" s="146"/>
      <c r="AJ348" s="143"/>
      <c r="AK348" s="143"/>
      <c r="AL348" s="145"/>
      <c r="AM348" s="144"/>
      <c r="AN348" s="145"/>
      <c r="AO348" s="145"/>
      <c r="AP348" s="145"/>
      <c r="AQ348" s="143"/>
      <c r="AR348" s="146"/>
      <c r="AS348" s="95"/>
      <c r="AT348" s="143"/>
      <c r="AU348" s="144"/>
      <c r="AV348" s="145"/>
      <c r="AW348" s="143"/>
      <c r="AX348" s="146"/>
      <c r="AY348" s="143"/>
      <c r="AZ348" s="143"/>
      <c r="BA348" s="144"/>
      <c r="BB348" s="145"/>
      <c r="BC348" s="143"/>
      <c r="BD348" s="146"/>
      <c r="BE348" s="128"/>
      <c r="BF348" s="128"/>
      <c r="BG348" s="128"/>
      <c r="BH348" s="128"/>
      <c r="BI348" s="128"/>
      <c r="BJ348" s="421"/>
      <c r="BK348" s="510"/>
      <c r="BM348" s="414"/>
      <c r="BN348" s="414"/>
      <c r="BO348" s="414"/>
      <c r="BP348" s="414"/>
      <c r="CB348" s="571"/>
      <c r="CC348" s="571"/>
      <c r="CD348" s="571"/>
      <c r="CE348" s="571"/>
      <c r="CF348" s="571"/>
      <c r="CG348" s="571"/>
      <c r="CH348" s="571"/>
      <c r="CI348" s="571"/>
      <c r="CJ348" s="571"/>
      <c r="CK348" s="571"/>
      <c r="CL348" s="571"/>
      <c r="CM348" s="571"/>
      <c r="CN348" s="571"/>
      <c r="CO348" s="571"/>
      <c r="CP348" s="571"/>
      <c r="CQ348" s="571"/>
      <c r="CR348" s="571"/>
      <c r="CS348" s="571"/>
      <c r="CT348" s="571"/>
      <c r="CU348" s="571"/>
      <c r="CV348" s="571"/>
      <c r="CW348" s="571"/>
      <c r="CX348" s="571"/>
      <c r="CY348" s="571"/>
      <c r="CZ348" s="571"/>
      <c r="DA348" s="571"/>
      <c r="DB348" s="571"/>
      <c r="DC348" s="571"/>
      <c r="DD348" s="571"/>
      <c r="DE348" s="571"/>
      <c r="DF348" s="571"/>
      <c r="DG348" s="571"/>
      <c r="DH348" s="571"/>
      <c r="DI348" s="571"/>
      <c r="DJ348" s="571"/>
      <c r="DK348" s="571"/>
      <c r="DL348" s="571"/>
      <c r="DM348" s="571"/>
      <c r="DN348" s="571"/>
      <c r="DO348" s="571"/>
      <c r="DP348" s="571"/>
      <c r="DQ348" s="571"/>
      <c r="DR348" s="571"/>
      <c r="DS348" s="571"/>
      <c r="DT348" s="571"/>
      <c r="DU348" s="571"/>
      <c r="DV348" s="571"/>
      <c r="DW348" s="571"/>
      <c r="DX348" s="571"/>
      <c r="DY348" s="571"/>
    </row>
    <row r="349" spans="1:129" s="433" customFormat="1" ht="21" customHeight="1">
      <c r="A349" s="265"/>
      <c r="B349" s="360">
        <v>60273</v>
      </c>
      <c r="C349" s="12" t="s">
        <v>68</v>
      </c>
      <c r="D349" s="7" t="s">
        <v>11</v>
      </c>
      <c r="E349" s="95"/>
      <c r="F349" s="143"/>
      <c r="G349" s="144"/>
      <c r="H349" s="145"/>
      <c r="I349" s="1175"/>
      <c r="J349" s="653"/>
      <c r="K349" s="95"/>
      <c r="L349" s="143"/>
      <c r="M349" s="144"/>
      <c r="N349" s="145"/>
      <c r="O349" s="143"/>
      <c r="P349" s="146"/>
      <c r="Q349" s="95"/>
      <c r="R349" s="143"/>
      <c r="S349" s="144"/>
      <c r="T349" s="145"/>
      <c r="U349" s="146"/>
      <c r="V349" s="143"/>
      <c r="W349" s="145"/>
      <c r="X349" s="143"/>
      <c r="Y349" s="144"/>
      <c r="Z349" s="145"/>
      <c r="AA349" s="143"/>
      <c r="AB349" s="143"/>
      <c r="AC349" s="143"/>
      <c r="AD349" s="145"/>
      <c r="AE349" s="143"/>
      <c r="AF349" s="144"/>
      <c r="AG349" s="145"/>
      <c r="AH349" s="143"/>
      <c r="AI349" s="146"/>
      <c r="AJ349" s="143"/>
      <c r="AK349" s="143"/>
      <c r="AL349" s="145"/>
      <c r="AM349" s="144"/>
      <c r="AN349" s="145"/>
      <c r="AO349" s="145"/>
      <c r="AP349" s="145"/>
      <c r="AQ349" s="143"/>
      <c r="AR349" s="146"/>
      <c r="AS349" s="95"/>
      <c r="AT349" s="143"/>
      <c r="AU349" s="144"/>
      <c r="AV349" s="145"/>
      <c r="AW349" s="143"/>
      <c r="AX349" s="146"/>
      <c r="AY349" s="143"/>
      <c r="AZ349" s="143"/>
      <c r="BA349" s="144"/>
      <c r="BB349" s="145"/>
      <c r="BC349" s="143"/>
      <c r="BD349" s="146"/>
      <c r="BE349" s="128"/>
      <c r="BF349" s="128"/>
      <c r="BG349" s="128"/>
      <c r="BH349" s="128"/>
      <c r="BI349" s="128"/>
      <c r="BJ349" s="421"/>
      <c r="BK349" s="510"/>
      <c r="BM349" s="414"/>
      <c r="BN349" s="414"/>
      <c r="BO349" s="414"/>
      <c r="BP349" s="414"/>
      <c r="CB349" s="571"/>
      <c r="CC349" s="571"/>
      <c r="CD349" s="571"/>
      <c r="CE349" s="571"/>
      <c r="CF349" s="571"/>
      <c r="CG349" s="571"/>
      <c r="CH349" s="571"/>
      <c r="CI349" s="571"/>
      <c r="CJ349" s="571"/>
      <c r="CK349" s="571"/>
      <c r="CL349" s="571"/>
      <c r="CM349" s="571"/>
      <c r="CN349" s="571"/>
      <c r="CO349" s="571"/>
      <c r="CP349" s="571"/>
      <c r="CQ349" s="571"/>
      <c r="CR349" s="571"/>
      <c r="CS349" s="571"/>
      <c r="CT349" s="571"/>
      <c r="CU349" s="571"/>
      <c r="CV349" s="571"/>
      <c r="CW349" s="571"/>
      <c r="CX349" s="571"/>
      <c r="CY349" s="571"/>
      <c r="CZ349" s="571"/>
      <c r="DA349" s="571"/>
      <c r="DB349" s="571"/>
      <c r="DC349" s="571"/>
      <c r="DD349" s="571"/>
      <c r="DE349" s="571"/>
      <c r="DF349" s="571"/>
      <c r="DG349" s="571"/>
      <c r="DH349" s="571"/>
      <c r="DI349" s="571"/>
      <c r="DJ349" s="571"/>
      <c r="DK349" s="571"/>
      <c r="DL349" s="571"/>
      <c r="DM349" s="571"/>
      <c r="DN349" s="571"/>
      <c r="DO349" s="571"/>
      <c r="DP349" s="571"/>
      <c r="DQ349" s="571"/>
      <c r="DR349" s="571"/>
      <c r="DS349" s="571"/>
      <c r="DT349" s="571"/>
      <c r="DU349" s="571"/>
      <c r="DV349" s="571"/>
      <c r="DW349" s="571"/>
      <c r="DX349" s="571"/>
      <c r="DY349" s="571"/>
    </row>
    <row r="350" spans="1:129" s="433" customFormat="1" ht="25.5">
      <c r="A350" s="265"/>
      <c r="B350" s="360" t="s">
        <v>99</v>
      </c>
      <c r="C350" s="19" t="s">
        <v>39</v>
      </c>
      <c r="D350" s="7" t="s">
        <v>11</v>
      </c>
      <c r="E350" s="95"/>
      <c r="F350" s="143"/>
      <c r="G350" s="144"/>
      <c r="H350" s="145"/>
      <c r="I350" s="1175"/>
      <c r="J350" s="653"/>
      <c r="K350" s="95"/>
      <c r="L350" s="143"/>
      <c r="M350" s="144"/>
      <c r="N350" s="145"/>
      <c r="O350" s="143"/>
      <c r="P350" s="146"/>
      <c r="Q350" s="95"/>
      <c r="R350" s="143"/>
      <c r="S350" s="144"/>
      <c r="T350" s="145"/>
      <c r="U350" s="146"/>
      <c r="V350" s="143"/>
      <c r="W350" s="145"/>
      <c r="X350" s="143"/>
      <c r="Y350" s="144"/>
      <c r="Z350" s="145"/>
      <c r="AA350" s="143"/>
      <c r="AB350" s="143"/>
      <c r="AC350" s="143"/>
      <c r="AD350" s="145"/>
      <c r="AE350" s="143"/>
      <c r="AF350" s="144"/>
      <c r="AG350" s="145"/>
      <c r="AH350" s="143"/>
      <c r="AI350" s="146"/>
      <c r="AJ350" s="151"/>
      <c r="AK350" s="151"/>
      <c r="AL350" s="153"/>
      <c r="AM350" s="144"/>
      <c r="AN350" s="145"/>
      <c r="AO350" s="145"/>
      <c r="AP350" s="145"/>
      <c r="AQ350" s="145"/>
      <c r="AR350" s="146"/>
      <c r="AS350" s="95"/>
      <c r="AT350" s="143"/>
      <c r="AU350" s="144"/>
      <c r="AV350" s="145"/>
      <c r="AW350" s="143"/>
      <c r="AX350" s="146"/>
      <c r="AY350" s="143"/>
      <c r="AZ350" s="143"/>
      <c r="BA350" s="144"/>
      <c r="BB350" s="145"/>
      <c r="BC350" s="143"/>
      <c r="BD350" s="146"/>
      <c r="BE350" s="128"/>
      <c r="BF350" s="128"/>
      <c r="BG350" s="128"/>
      <c r="BH350" s="128"/>
      <c r="BI350" s="128"/>
      <c r="BJ350" s="421"/>
      <c r="BK350" s="510"/>
      <c r="BM350" s="414"/>
      <c r="BN350" s="414"/>
      <c r="BO350" s="414"/>
      <c r="BP350" s="414"/>
      <c r="CB350" s="571"/>
      <c r="CC350" s="571"/>
      <c r="CD350" s="571"/>
      <c r="CE350" s="571"/>
      <c r="CF350" s="571"/>
      <c r="CG350" s="571"/>
      <c r="CH350" s="571"/>
      <c r="CI350" s="571"/>
      <c r="CJ350" s="571"/>
      <c r="CK350" s="571"/>
      <c r="CL350" s="571"/>
      <c r="CM350" s="571"/>
      <c r="CN350" s="571"/>
      <c r="CO350" s="571"/>
      <c r="CP350" s="571"/>
      <c r="CQ350" s="571"/>
      <c r="CR350" s="571"/>
      <c r="CS350" s="571"/>
      <c r="CT350" s="571"/>
      <c r="CU350" s="571"/>
      <c r="CV350" s="571"/>
      <c r="CW350" s="571"/>
      <c r="CX350" s="571"/>
      <c r="CY350" s="571"/>
      <c r="CZ350" s="571"/>
      <c r="DA350" s="571"/>
      <c r="DB350" s="571"/>
      <c r="DC350" s="571"/>
      <c r="DD350" s="571"/>
      <c r="DE350" s="571"/>
      <c r="DF350" s="571"/>
      <c r="DG350" s="571"/>
      <c r="DH350" s="571"/>
      <c r="DI350" s="571"/>
      <c r="DJ350" s="571"/>
      <c r="DK350" s="571"/>
      <c r="DL350" s="571"/>
      <c r="DM350" s="571"/>
      <c r="DN350" s="571"/>
      <c r="DO350" s="571"/>
      <c r="DP350" s="571"/>
      <c r="DQ350" s="571"/>
      <c r="DR350" s="571"/>
      <c r="DS350" s="571"/>
      <c r="DT350" s="571"/>
      <c r="DU350" s="571"/>
      <c r="DV350" s="571"/>
      <c r="DW350" s="571"/>
      <c r="DX350" s="571"/>
      <c r="DY350" s="571"/>
    </row>
    <row r="351" spans="1:129" s="435" customFormat="1" ht="15">
      <c r="A351" s="369"/>
      <c r="B351" s="360">
        <v>60275</v>
      </c>
      <c r="C351" s="19" t="s">
        <v>69</v>
      </c>
      <c r="D351" s="7" t="s">
        <v>11</v>
      </c>
      <c r="E351" s="95"/>
      <c r="F351" s="143"/>
      <c r="G351" s="144"/>
      <c r="H351" s="145"/>
      <c r="I351" s="1175"/>
      <c r="J351" s="653"/>
      <c r="K351" s="95"/>
      <c r="L351" s="143"/>
      <c r="M351" s="144"/>
      <c r="N351" s="145"/>
      <c r="O351" s="143"/>
      <c r="P351" s="146"/>
      <c r="Q351" s="95"/>
      <c r="R351" s="143"/>
      <c r="S351" s="144"/>
      <c r="T351" s="145"/>
      <c r="U351" s="146"/>
      <c r="V351" s="143"/>
      <c r="W351" s="145"/>
      <c r="X351" s="143"/>
      <c r="Y351" s="144"/>
      <c r="Z351" s="145"/>
      <c r="AA351" s="143"/>
      <c r="AB351" s="143"/>
      <c r="AC351" s="143"/>
      <c r="AD351" s="145"/>
      <c r="AE351" s="143"/>
      <c r="AF351" s="144"/>
      <c r="AG351" s="145"/>
      <c r="AH351" s="143"/>
      <c r="AI351" s="146"/>
      <c r="AJ351" s="143"/>
      <c r="AK351" s="143"/>
      <c r="AL351" s="145"/>
      <c r="AM351" s="144"/>
      <c r="AN351" s="145"/>
      <c r="AO351" s="145"/>
      <c r="AP351" s="145"/>
      <c r="AQ351" s="143"/>
      <c r="AR351" s="146"/>
      <c r="AS351" s="95"/>
      <c r="AT351" s="143"/>
      <c r="AU351" s="144"/>
      <c r="AV351" s="145"/>
      <c r="AW351" s="143"/>
      <c r="AX351" s="146"/>
      <c r="AY351" s="143"/>
      <c r="AZ351" s="143"/>
      <c r="BA351" s="144"/>
      <c r="BB351" s="145"/>
      <c r="BC351" s="143"/>
      <c r="BD351" s="412"/>
      <c r="BE351" s="413"/>
      <c r="BF351" s="413"/>
      <c r="BG351" s="413"/>
      <c r="BH351" s="413"/>
      <c r="BI351" s="413"/>
      <c r="BJ351" s="432"/>
      <c r="BK351" s="512"/>
      <c r="BM351" s="414"/>
      <c r="BN351" s="414"/>
      <c r="BO351" s="414"/>
      <c r="BP351" s="414"/>
      <c r="CB351" s="1027"/>
      <c r="CC351" s="1027"/>
      <c r="CD351" s="1027"/>
      <c r="CE351" s="1027"/>
      <c r="CF351" s="1027"/>
      <c r="CG351" s="1027"/>
      <c r="CH351" s="1027"/>
      <c r="CI351" s="1027"/>
      <c r="CJ351" s="1027"/>
      <c r="CK351" s="1027"/>
      <c r="CL351" s="1027"/>
      <c r="CM351" s="1027"/>
      <c r="CN351" s="1027"/>
      <c r="CO351" s="1027"/>
      <c r="CP351" s="1027"/>
      <c r="CQ351" s="1027"/>
      <c r="CR351" s="1027"/>
      <c r="CS351" s="1027"/>
      <c r="CT351" s="1027"/>
      <c r="CU351" s="1027"/>
      <c r="CV351" s="1027"/>
      <c r="CW351" s="1027"/>
      <c r="CX351" s="1027"/>
      <c r="CY351" s="1027"/>
      <c r="CZ351" s="1027"/>
      <c r="DA351" s="1027"/>
      <c r="DB351" s="1027"/>
      <c r="DC351" s="1027"/>
      <c r="DD351" s="1027"/>
      <c r="DE351" s="1027"/>
      <c r="DF351" s="1027"/>
      <c r="DG351" s="1027"/>
      <c r="DH351" s="1027"/>
      <c r="DI351" s="1027"/>
      <c r="DJ351" s="1027"/>
      <c r="DK351" s="1027"/>
      <c r="DL351" s="1027"/>
      <c r="DM351" s="1027"/>
      <c r="DN351" s="1027"/>
      <c r="DO351" s="1027"/>
      <c r="DP351" s="1027"/>
      <c r="DQ351" s="1027"/>
      <c r="DR351" s="1027"/>
      <c r="DS351" s="1027"/>
      <c r="DT351" s="1027"/>
      <c r="DU351" s="1027"/>
      <c r="DV351" s="1027"/>
      <c r="DW351" s="1027"/>
      <c r="DX351" s="1027"/>
      <c r="DY351" s="1027"/>
    </row>
    <row r="352" spans="1:129" s="433" customFormat="1" ht="15">
      <c r="A352" s="265"/>
      <c r="B352" s="360">
        <v>60279</v>
      </c>
      <c r="C352" s="12" t="s">
        <v>70</v>
      </c>
      <c r="D352" s="7" t="s">
        <v>11</v>
      </c>
      <c r="E352" s="95"/>
      <c r="F352" s="143"/>
      <c r="G352" s="144"/>
      <c r="H352" s="145"/>
      <c r="I352" s="1175"/>
      <c r="J352" s="653"/>
      <c r="K352" s="95"/>
      <c r="L352" s="143"/>
      <c r="M352" s="144"/>
      <c r="N352" s="145"/>
      <c r="O352" s="143"/>
      <c r="P352" s="146"/>
      <c r="Q352" s="95"/>
      <c r="R352" s="143"/>
      <c r="S352" s="144"/>
      <c r="T352" s="145"/>
      <c r="U352" s="146"/>
      <c r="V352" s="143"/>
      <c r="W352" s="145"/>
      <c r="X352" s="143"/>
      <c r="Y352" s="144"/>
      <c r="Z352" s="145"/>
      <c r="AA352" s="143"/>
      <c r="AB352" s="143"/>
      <c r="AC352" s="143"/>
      <c r="AD352" s="145"/>
      <c r="AE352" s="143"/>
      <c r="AF352" s="144"/>
      <c r="AG352" s="145"/>
      <c r="AH352" s="143"/>
      <c r="AI352" s="146"/>
      <c r="AJ352" s="143"/>
      <c r="AK352" s="143"/>
      <c r="AL352" s="145"/>
      <c r="AM352" s="144"/>
      <c r="AN352" s="145"/>
      <c r="AO352" s="145"/>
      <c r="AP352" s="145"/>
      <c r="AQ352" s="143"/>
      <c r="AR352" s="146"/>
      <c r="AS352" s="95"/>
      <c r="AT352" s="143"/>
      <c r="AU352" s="144"/>
      <c r="AV352" s="145"/>
      <c r="AW352" s="143"/>
      <c r="AX352" s="146"/>
      <c r="AY352" s="143"/>
      <c r="AZ352" s="143"/>
      <c r="BA352" s="144"/>
      <c r="BB352" s="145"/>
      <c r="BC352" s="143"/>
      <c r="BD352" s="415"/>
      <c r="BE352" s="413"/>
      <c r="BF352" s="413"/>
      <c r="BG352" s="413"/>
      <c r="BH352" s="413"/>
      <c r="BI352" s="413"/>
      <c r="BJ352" s="432"/>
      <c r="BK352" s="512"/>
      <c r="BM352" s="414"/>
      <c r="BN352" s="414"/>
      <c r="BO352" s="414"/>
      <c r="BP352" s="414"/>
      <c r="CB352" s="571"/>
      <c r="CC352" s="571"/>
      <c r="CD352" s="571"/>
      <c r="CE352" s="571"/>
      <c r="CF352" s="571"/>
      <c r="CG352" s="571"/>
      <c r="CH352" s="571"/>
      <c r="CI352" s="571"/>
      <c r="CJ352" s="571"/>
      <c r="CK352" s="571"/>
      <c r="CL352" s="571"/>
      <c r="CM352" s="571"/>
      <c r="CN352" s="571"/>
      <c r="CO352" s="571"/>
      <c r="CP352" s="571"/>
      <c r="CQ352" s="571"/>
      <c r="CR352" s="571"/>
      <c r="CS352" s="571"/>
      <c r="CT352" s="571"/>
      <c r="CU352" s="571"/>
      <c r="CV352" s="571"/>
      <c r="CW352" s="571"/>
      <c r="CX352" s="571"/>
      <c r="CY352" s="571"/>
      <c r="CZ352" s="571"/>
      <c r="DA352" s="571"/>
      <c r="DB352" s="571"/>
      <c r="DC352" s="571"/>
      <c r="DD352" s="571"/>
      <c r="DE352" s="571"/>
      <c r="DF352" s="571"/>
      <c r="DG352" s="571"/>
      <c r="DH352" s="571"/>
      <c r="DI352" s="571"/>
      <c r="DJ352" s="571"/>
      <c r="DK352" s="571"/>
      <c r="DL352" s="571"/>
      <c r="DM352" s="571"/>
      <c r="DN352" s="571"/>
      <c r="DO352" s="571"/>
      <c r="DP352" s="571"/>
      <c r="DQ352" s="571"/>
      <c r="DR352" s="571"/>
      <c r="DS352" s="571"/>
      <c r="DT352" s="571"/>
      <c r="DU352" s="571"/>
      <c r="DV352" s="571"/>
      <c r="DW352" s="571"/>
      <c r="DX352" s="571"/>
      <c r="DY352" s="571"/>
    </row>
    <row r="353" spans="1:129" s="433" customFormat="1" ht="15">
      <c r="A353" s="265"/>
      <c r="B353" s="359" t="s">
        <v>88</v>
      </c>
      <c r="C353" s="14" t="s">
        <v>81</v>
      </c>
      <c r="D353" s="25" t="s">
        <v>11</v>
      </c>
      <c r="E353" s="100">
        <f t="shared" ref="E353" si="30">SUM(E354:E355)</f>
        <v>0</v>
      </c>
      <c r="F353" s="147">
        <f>F354+F355</f>
        <v>0</v>
      </c>
      <c r="G353" s="148">
        <f t="shared" ref="G353" si="31">SUM(G354:G355)</f>
        <v>0</v>
      </c>
      <c r="H353" s="149"/>
      <c r="I353" s="1176"/>
      <c r="J353" s="609"/>
      <c r="K353" s="100"/>
      <c r="L353" s="147"/>
      <c r="M353" s="148"/>
      <c r="N353" s="149"/>
      <c r="O353" s="147"/>
      <c r="P353" s="150"/>
      <c r="Q353" s="100"/>
      <c r="R353" s="147"/>
      <c r="S353" s="148"/>
      <c r="T353" s="149"/>
      <c r="U353" s="150"/>
      <c r="V353" s="147"/>
      <c r="W353" s="149"/>
      <c r="X353" s="147"/>
      <c r="Y353" s="148"/>
      <c r="Z353" s="149"/>
      <c r="AA353" s="147"/>
      <c r="AB353" s="147"/>
      <c r="AC353" s="147"/>
      <c r="AD353" s="149"/>
      <c r="AE353" s="147"/>
      <c r="AF353" s="148"/>
      <c r="AG353" s="149"/>
      <c r="AH353" s="147"/>
      <c r="AI353" s="150"/>
      <c r="AJ353" s="147"/>
      <c r="AK353" s="147"/>
      <c r="AL353" s="609"/>
      <c r="AM353" s="150"/>
      <c r="AN353" s="150"/>
      <c r="AO353" s="150"/>
      <c r="AP353" s="150"/>
      <c r="AQ353" s="150"/>
      <c r="AR353" s="150"/>
      <c r="AS353" s="100"/>
      <c r="AT353" s="147"/>
      <c r="AU353" s="148"/>
      <c r="AV353" s="149"/>
      <c r="AW353" s="147"/>
      <c r="AX353" s="150"/>
      <c r="AY353" s="147"/>
      <c r="AZ353" s="147"/>
      <c r="BA353" s="148"/>
      <c r="BB353" s="149"/>
      <c r="BC353" s="147"/>
      <c r="BD353" s="419"/>
      <c r="BE353" s="129"/>
      <c r="BF353" s="129"/>
      <c r="BG353" s="129"/>
      <c r="BH353" s="129"/>
      <c r="BI353" s="129"/>
      <c r="BJ353" s="430"/>
      <c r="BK353" s="509"/>
      <c r="BM353" s="414"/>
      <c r="BN353" s="414"/>
      <c r="BO353" s="414"/>
      <c r="BP353" s="414"/>
      <c r="CB353" s="571"/>
      <c r="CC353" s="571"/>
      <c r="CD353" s="571"/>
      <c r="CE353" s="571"/>
      <c r="CF353" s="571"/>
      <c r="CG353" s="571"/>
      <c r="CH353" s="571"/>
      <c r="CI353" s="571"/>
      <c r="CJ353" s="571"/>
      <c r="CK353" s="571"/>
      <c r="CL353" s="571"/>
      <c r="CM353" s="571"/>
      <c r="CN353" s="571"/>
      <c r="CO353" s="571"/>
      <c r="CP353" s="571"/>
      <c r="CQ353" s="571"/>
      <c r="CR353" s="571"/>
      <c r="CS353" s="571"/>
      <c r="CT353" s="571"/>
      <c r="CU353" s="571"/>
      <c r="CV353" s="571"/>
      <c r="CW353" s="571"/>
      <c r="CX353" s="571"/>
      <c r="CY353" s="571"/>
      <c r="CZ353" s="571"/>
      <c r="DA353" s="571"/>
      <c r="DB353" s="571"/>
      <c r="DC353" s="571"/>
      <c r="DD353" s="571"/>
      <c r="DE353" s="571"/>
      <c r="DF353" s="571"/>
      <c r="DG353" s="571"/>
      <c r="DH353" s="571"/>
      <c r="DI353" s="571"/>
      <c r="DJ353" s="571"/>
      <c r="DK353" s="571"/>
      <c r="DL353" s="571"/>
      <c r="DM353" s="571"/>
      <c r="DN353" s="571"/>
      <c r="DO353" s="571"/>
      <c r="DP353" s="571"/>
      <c r="DQ353" s="571"/>
      <c r="DR353" s="571"/>
      <c r="DS353" s="571"/>
      <c r="DT353" s="571"/>
      <c r="DU353" s="571"/>
      <c r="DV353" s="571"/>
      <c r="DW353" s="571"/>
      <c r="DX353" s="571"/>
      <c r="DY353" s="571"/>
    </row>
    <row r="354" spans="1:129" s="435" customFormat="1" ht="15">
      <c r="A354" s="369"/>
      <c r="B354" s="361">
        <v>60281</v>
      </c>
      <c r="C354" s="13" t="s">
        <v>71</v>
      </c>
      <c r="D354" s="7" t="s">
        <v>11</v>
      </c>
      <c r="E354" s="105"/>
      <c r="F354" s="151"/>
      <c r="G354" s="152"/>
      <c r="H354" s="153"/>
      <c r="I354" s="1177"/>
      <c r="J354" s="604"/>
      <c r="K354" s="105"/>
      <c r="L354" s="151"/>
      <c r="M354" s="152"/>
      <c r="N354" s="153"/>
      <c r="O354" s="151"/>
      <c r="P354" s="154"/>
      <c r="Q354" s="105"/>
      <c r="R354" s="151"/>
      <c r="S354" s="152"/>
      <c r="T354" s="153"/>
      <c r="U354" s="154"/>
      <c r="V354" s="151"/>
      <c r="W354" s="153"/>
      <c r="X354" s="151"/>
      <c r="Y354" s="152"/>
      <c r="Z354" s="153"/>
      <c r="AA354" s="151"/>
      <c r="AB354" s="151"/>
      <c r="AC354" s="151"/>
      <c r="AD354" s="153"/>
      <c r="AE354" s="151"/>
      <c r="AF354" s="152"/>
      <c r="AG354" s="153"/>
      <c r="AH354" s="151"/>
      <c r="AI354" s="154"/>
      <c r="AJ354" s="151"/>
      <c r="AK354" s="151"/>
      <c r="AL354" s="153"/>
      <c r="AM354" s="152"/>
      <c r="AN354" s="153"/>
      <c r="AO354" s="153"/>
      <c r="AP354" s="153"/>
      <c r="AQ354" s="151"/>
      <c r="AR354" s="154"/>
      <c r="AS354" s="105"/>
      <c r="AT354" s="151"/>
      <c r="AU354" s="152"/>
      <c r="AV354" s="153"/>
      <c r="AW354" s="151"/>
      <c r="AX354" s="154"/>
      <c r="AY354" s="151"/>
      <c r="AZ354" s="151"/>
      <c r="BA354" s="152"/>
      <c r="BB354" s="153"/>
      <c r="BC354" s="151"/>
      <c r="BD354" s="412"/>
      <c r="BE354" s="413"/>
      <c r="BF354" s="413"/>
      <c r="BG354" s="413"/>
      <c r="BH354" s="413"/>
      <c r="BI354" s="413"/>
      <c r="BJ354" s="432"/>
      <c r="BK354" s="512"/>
      <c r="BM354" s="414"/>
      <c r="BN354" s="414"/>
      <c r="BO354" s="414"/>
      <c r="BP354" s="414"/>
      <c r="CB354" s="1027"/>
      <c r="CC354" s="1027"/>
      <c r="CD354" s="1027"/>
      <c r="CE354" s="1027"/>
      <c r="CF354" s="1027"/>
      <c r="CG354" s="1027"/>
      <c r="CH354" s="1027"/>
      <c r="CI354" s="1027"/>
      <c r="CJ354" s="1027"/>
      <c r="CK354" s="1027"/>
      <c r="CL354" s="1027"/>
      <c r="CM354" s="1027"/>
      <c r="CN354" s="1027"/>
      <c r="CO354" s="1027"/>
      <c r="CP354" s="1027"/>
      <c r="CQ354" s="1027"/>
      <c r="CR354" s="1027"/>
      <c r="CS354" s="1027"/>
      <c r="CT354" s="1027"/>
      <c r="CU354" s="1027"/>
      <c r="CV354" s="1027"/>
      <c r="CW354" s="1027"/>
      <c r="CX354" s="1027"/>
      <c r="CY354" s="1027"/>
      <c r="CZ354" s="1027"/>
      <c r="DA354" s="1027"/>
      <c r="DB354" s="1027"/>
      <c r="DC354" s="1027"/>
      <c r="DD354" s="1027"/>
      <c r="DE354" s="1027"/>
      <c r="DF354" s="1027"/>
      <c r="DG354" s="1027"/>
      <c r="DH354" s="1027"/>
      <c r="DI354" s="1027"/>
      <c r="DJ354" s="1027"/>
      <c r="DK354" s="1027"/>
      <c r="DL354" s="1027"/>
      <c r="DM354" s="1027"/>
      <c r="DN354" s="1027"/>
      <c r="DO354" s="1027"/>
      <c r="DP354" s="1027"/>
      <c r="DQ354" s="1027"/>
      <c r="DR354" s="1027"/>
      <c r="DS354" s="1027"/>
      <c r="DT354" s="1027"/>
      <c r="DU354" s="1027"/>
      <c r="DV354" s="1027"/>
      <c r="DW354" s="1027"/>
      <c r="DX354" s="1027"/>
      <c r="DY354" s="1027"/>
    </row>
    <row r="355" spans="1:129" s="433" customFormat="1" ht="15">
      <c r="A355" s="265"/>
      <c r="B355" s="361">
        <v>60282</v>
      </c>
      <c r="C355" s="13" t="s">
        <v>86</v>
      </c>
      <c r="D355" s="24" t="s">
        <v>11</v>
      </c>
      <c r="E355" s="105"/>
      <c r="F355" s="151"/>
      <c r="G355" s="152"/>
      <c r="H355" s="153"/>
      <c r="I355" s="1177"/>
      <c r="J355" s="604"/>
      <c r="K355" s="105"/>
      <c r="L355" s="151"/>
      <c r="M355" s="152"/>
      <c r="N355" s="153"/>
      <c r="O355" s="151"/>
      <c r="P355" s="154"/>
      <c r="Q355" s="105"/>
      <c r="R355" s="151"/>
      <c r="S355" s="152"/>
      <c r="T355" s="153"/>
      <c r="U355" s="154"/>
      <c r="V355" s="151"/>
      <c r="W355" s="153"/>
      <c r="X355" s="151"/>
      <c r="Y355" s="152"/>
      <c r="Z355" s="153"/>
      <c r="AA355" s="151"/>
      <c r="AB355" s="151"/>
      <c r="AC355" s="151"/>
      <c r="AD355" s="153"/>
      <c r="AE355" s="151"/>
      <c r="AF355" s="152"/>
      <c r="AG355" s="153"/>
      <c r="AH355" s="151"/>
      <c r="AI355" s="154"/>
      <c r="AJ355" s="151"/>
      <c r="AK355" s="151"/>
      <c r="AL355" s="153"/>
      <c r="AM355" s="152"/>
      <c r="AN355" s="153"/>
      <c r="AO355" s="153"/>
      <c r="AP355" s="153"/>
      <c r="AQ355" s="151"/>
      <c r="AR355" s="154"/>
      <c r="AS355" s="105"/>
      <c r="AT355" s="151"/>
      <c r="AU355" s="152"/>
      <c r="AV355" s="153"/>
      <c r="AW355" s="151"/>
      <c r="AX355" s="154"/>
      <c r="AY355" s="151"/>
      <c r="AZ355" s="151"/>
      <c r="BA355" s="152"/>
      <c r="BB355" s="153"/>
      <c r="BC355" s="151"/>
      <c r="BD355" s="146"/>
      <c r="BE355" s="128"/>
      <c r="BF355" s="128"/>
      <c r="BG355" s="128"/>
      <c r="BH355" s="128"/>
      <c r="BI355" s="128"/>
      <c r="BJ355" s="421"/>
      <c r="BK355" s="510"/>
      <c r="BM355" s="414"/>
      <c r="BN355" s="414"/>
      <c r="BO355" s="414"/>
      <c r="BP355" s="414"/>
      <c r="CB355" s="571"/>
      <c r="CC355" s="571"/>
      <c r="CD355" s="571"/>
      <c r="CE355" s="571"/>
      <c r="CF355" s="571"/>
      <c r="CG355" s="571"/>
      <c r="CH355" s="571"/>
      <c r="CI355" s="571"/>
      <c r="CJ355" s="571"/>
      <c r="CK355" s="571"/>
      <c r="CL355" s="571"/>
      <c r="CM355" s="571"/>
      <c r="CN355" s="571"/>
      <c r="CO355" s="571"/>
      <c r="CP355" s="571"/>
      <c r="CQ355" s="571"/>
      <c r="CR355" s="571"/>
      <c r="CS355" s="571"/>
      <c r="CT355" s="571"/>
      <c r="CU355" s="571"/>
      <c r="CV355" s="571"/>
      <c r="CW355" s="571"/>
      <c r="CX355" s="571"/>
      <c r="CY355" s="571"/>
      <c r="CZ355" s="571"/>
      <c r="DA355" s="571"/>
      <c r="DB355" s="571"/>
      <c r="DC355" s="571"/>
      <c r="DD355" s="571"/>
      <c r="DE355" s="571"/>
      <c r="DF355" s="571"/>
      <c r="DG355" s="571"/>
      <c r="DH355" s="571"/>
      <c r="DI355" s="571"/>
      <c r="DJ355" s="571"/>
      <c r="DK355" s="571"/>
      <c r="DL355" s="571"/>
      <c r="DM355" s="571"/>
      <c r="DN355" s="571"/>
      <c r="DO355" s="571"/>
      <c r="DP355" s="571"/>
      <c r="DQ355" s="571"/>
      <c r="DR355" s="571"/>
      <c r="DS355" s="571"/>
      <c r="DT355" s="571"/>
      <c r="DU355" s="571"/>
      <c r="DV355" s="571"/>
      <c r="DW355" s="571"/>
      <c r="DX355" s="571"/>
      <c r="DY355" s="571"/>
    </row>
    <row r="356" spans="1:129" s="433" customFormat="1" ht="15">
      <c r="A356" s="265"/>
      <c r="B356" s="359" t="s">
        <v>72</v>
      </c>
      <c r="C356" s="11" t="s">
        <v>73</v>
      </c>
      <c r="D356" s="25" t="s">
        <v>11</v>
      </c>
      <c r="E356" s="100">
        <f>SUM(E357:E370)</f>
        <v>1270000</v>
      </c>
      <c r="F356" s="147">
        <f>F357+F358+F359+F360+F361+F362+F364+F363+F365+F366+F367+F368+F369+F370</f>
        <v>30000</v>
      </c>
      <c r="G356" s="148">
        <f>SUM(G357:G370)</f>
        <v>0</v>
      </c>
      <c r="H356" s="149"/>
      <c r="I356" s="1176"/>
      <c r="J356" s="609"/>
      <c r="K356" s="100"/>
      <c r="L356" s="147"/>
      <c r="M356" s="148"/>
      <c r="N356" s="149"/>
      <c r="O356" s="147"/>
      <c r="P356" s="150"/>
      <c r="Q356" s="100"/>
      <c r="R356" s="147"/>
      <c r="S356" s="148"/>
      <c r="T356" s="149"/>
      <c r="U356" s="150"/>
      <c r="V356" s="147"/>
      <c r="W356" s="149"/>
      <c r="X356" s="147"/>
      <c r="Y356" s="148"/>
      <c r="Z356" s="149"/>
      <c r="AA356" s="147"/>
      <c r="AB356" s="147"/>
      <c r="AC356" s="147"/>
      <c r="AD356" s="149"/>
      <c r="AE356" s="147"/>
      <c r="AF356" s="148"/>
      <c r="AG356" s="149"/>
      <c r="AH356" s="147"/>
      <c r="AI356" s="150"/>
      <c r="AJ356" s="147"/>
      <c r="AK356" s="147"/>
      <c r="AL356" s="609"/>
      <c r="AM356" s="150"/>
      <c r="AN356" s="150"/>
      <c r="AO356" s="150"/>
      <c r="AP356" s="150"/>
      <c r="AQ356" s="150"/>
      <c r="AR356" s="150"/>
      <c r="AS356" s="100"/>
      <c r="AT356" s="147"/>
      <c r="AU356" s="148"/>
      <c r="AV356" s="149"/>
      <c r="AW356" s="147"/>
      <c r="AX356" s="150"/>
      <c r="AY356" s="147"/>
      <c r="AZ356" s="147"/>
      <c r="BA356" s="148"/>
      <c r="BB356" s="149"/>
      <c r="BC356" s="147"/>
      <c r="BD356" s="423"/>
      <c r="BE356" s="129"/>
      <c r="BF356" s="129"/>
      <c r="BG356" s="129"/>
      <c r="BH356" s="129"/>
      <c r="BI356" s="129"/>
      <c r="BJ356" s="430"/>
      <c r="BK356" s="509"/>
      <c r="BM356" s="414"/>
      <c r="BN356" s="414"/>
      <c r="BO356" s="414"/>
      <c r="BP356" s="414"/>
      <c r="CB356" s="571"/>
      <c r="CC356" s="571"/>
      <c r="CD356" s="571"/>
      <c r="CE356" s="571"/>
      <c r="CF356" s="571"/>
      <c r="CG356" s="571"/>
      <c r="CH356" s="571"/>
      <c r="CI356" s="571"/>
      <c r="CJ356" s="571"/>
      <c r="CK356" s="571"/>
      <c r="CL356" s="571"/>
      <c r="CM356" s="571"/>
      <c r="CN356" s="571"/>
      <c r="CO356" s="571"/>
      <c r="CP356" s="571"/>
      <c r="CQ356" s="571"/>
      <c r="CR356" s="571"/>
      <c r="CS356" s="571"/>
      <c r="CT356" s="571"/>
      <c r="CU356" s="571"/>
      <c r="CV356" s="571"/>
      <c r="CW356" s="571"/>
      <c r="CX356" s="571"/>
      <c r="CY356" s="571"/>
      <c r="CZ356" s="571"/>
      <c r="DA356" s="571"/>
      <c r="DB356" s="571"/>
      <c r="DC356" s="571"/>
      <c r="DD356" s="571"/>
      <c r="DE356" s="571"/>
      <c r="DF356" s="571"/>
      <c r="DG356" s="571"/>
      <c r="DH356" s="571"/>
      <c r="DI356" s="571"/>
      <c r="DJ356" s="571"/>
      <c r="DK356" s="571"/>
      <c r="DL356" s="571"/>
      <c r="DM356" s="571"/>
      <c r="DN356" s="571"/>
      <c r="DO356" s="571"/>
      <c r="DP356" s="571"/>
      <c r="DQ356" s="571"/>
      <c r="DR356" s="571"/>
      <c r="DS356" s="571"/>
      <c r="DT356" s="571"/>
      <c r="DU356" s="571"/>
      <c r="DV356" s="571"/>
      <c r="DW356" s="571"/>
      <c r="DX356" s="571"/>
      <c r="DY356" s="571"/>
    </row>
    <row r="357" spans="1:129" s="433" customFormat="1" ht="15">
      <c r="A357" s="265"/>
      <c r="B357" s="360">
        <v>6029001</v>
      </c>
      <c r="C357" s="12" t="s">
        <v>74</v>
      </c>
      <c r="D357" s="7" t="s">
        <v>11</v>
      </c>
      <c r="E357" s="95">
        <f>'Buxheti 2021'!E70</f>
        <v>250000</v>
      </c>
      <c r="F357" s="143"/>
      <c r="G357" s="144"/>
      <c r="H357" s="145"/>
      <c r="I357" s="1175"/>
      <c r="J357" s="653"/>
      <c r="K357" s="95"/>
      <c r="L357" s="143"/>
      <c r="M357" s="144"/>
      <c r="N357" s="145"/>
      <c r="O357" s="143"/>
      <c r="P357" s="146"/>
      <c r="Q357" s="95"/>
      <c r="R357" s="143"/>
      <c r="S357" s="144"/>
      <c r="T357" s="145"/>
      <c r="U357" s="146"/>
      <c r="V357" s="143"/>
      <c r="W357" s="145"/>
      <c r="X357" s="143"/>
      <c r="Y357" s="144"/>
      <c r="Z357" s="145"/>
      <c r="AA357" s="143"/>
      <c r="AB357" s="143"/>
      <c r="AC357" s="143"/>
      <c r="AD357" s="145"/>
      <c r="AE357" s="143"/>
      <c r="AF357" s="144"/>
      <c r="AG357" s="145"/>
      <c r="AH357" s="143"/>
      <c r="AI357" s="146"/>
      <c r="AJ357" s="143"/>
      <c r="AK357" s="143"/>
      <c r="AL357" s="145"/>
      <c r="AM357" s="144"/>
      <c r="AN357" s="145"/>
      <c r="AO357" s="145"/>
      <c r="AP357" s="145"/>
      <c r="AQ357" s="143"/>
      <c r="AR357" s="146"/>
      <c r="AS357" s="95"/>
      <c r="AT357" s="143"/>
      <c r="AU357" s="144"/>
      <c r="AV357" s="145"/>
      <c r="AW357" s="143"/>
      <c r="AX357" s="146"/>
      <c r="AY357" s="143"/>
      <c r="AZ357" s="143"/>
      <c r="BA357" s="144"/>
      <c r="BB357" s="145"/>
      <c r="BC357" s="143"/>
      <c r="BD357" s="146"/>
      <c r="BE357" s="128"/>
      <c r="BF357" s="128"/>
      <c r="BG357" s="128"/>
      <c r="BH357" s="128"/>
      <c r="BI357" s="128"/>
      <c r="BJ357" s="421"/>
      <c r="BK357" s="510"/>
      <c r="BM357" s="414"/>
      <c r="BN357" s="414"/>
      <c r="BO357" s="414"/>
      <c r="BP357" s="414"/>
      <c r="CB357" s="571"/>
      <c r="CC357" s="571"/>
      <c r="CD357" s="571"/>
      <c r="CE357" s="571"/>
      <c r="CF357" s="571"/>
      <c r="CG357" s="571"/>
      <c r="CH357" s="571"/>
      <c r="CI357" s="571"/>
      <c r="CJ357" s="571"/>
      <c r="CK357" s="571"/>
      <c r="CL357" s="571"/>
      <c r="CM357" s="571"/>
      <c r="CN357" s="571"/>
      <c r="CO357" s="571"/>
      <c r="CP357" s="571"/>
      <c r="CQ357" s="571"/>
      <c r="CR357" s="571"/>
      <c r="CS357" s="571"/>
      <c r="CT357" s="571"/>
      <c r="CU357" s="571"/>
      <c r="CV357" s="571"/>
      <c r="CW357" s="571"/>
      <c r="CX357" s="571"/>
      <c r="CY357" s="571"/>
      <c r="CZ357" s="571"/>
      <c r="DA357" s="571"/>
      <c r="DB357" s="571"/>
      <c r="DC357" s="571"/>
      <c r="DD357" s="571"/>
      <c r="DE357" s="571"/>
      <c r="DF357" s="571"/>
      <c r="DG357" s="571"/>
      <c r="DH357" s="571"/>
      <c r="DI357" s="571"/>
      <c r="DJ357" s="571"/>
      <c r="DK357" s="571"/>
      <c r="DL357" s="571"/>
      <c r="DM357" s="571"/>
      <c r="DN357" s="571"/>
      <c r="DO357" s="571"/>
      <c r="DP357" s="571"/>
      <c r="DQ357" s="571"/>
      <c r="DR357" s="571"/>
      <c r="DS357" s="571"/>
      <c r="DT357" s="571"/>
      <c r="DU357" s="571"/>
      <c r="DV357" s="571"/>
      <c r="DW357" s="571"/>
      <c r="DX357" s="571"/>
      <c r="DY357" s="571"/>
    </row>
    <row r="358" spans="1:129" s="433" customFormat="1" ht="15">
      <c r="A358" s="265"/>
      <c r="B358" s="360">
        <v>6029002</v>
      </c>
      <c r="C358" s="12" t="s">
        <v>75</v>
      </c>
      <c r="D358" s="7" t="s">
        <v>11</v>
      </c>
      <c r="E358" s="95"/>
      <c r="F358" s="143"/>
      <c r="G358" s="144"/>
      <c r="H358" s="145"/>
      <c r="I358" s="1175"/>
      <c r="J358" s="653"/>
      <c r="K358" s="95"/>
      <c r="L358" s="143"/>
      <c r="M358" s="144"/>
      <c r="N358" s="145"/>
      <c r="O358" s="143"/>
      <c r="P358" s="146"/>
      <c r="Q358" s="95"/>
      <c r="R358" s="143"/>
      <c r="S358" s="144"/>
      <c r="T358" s="145"/>
      <c r="U358" s="146"/>
      <c r="V358" s="143"/>
      <c r="W358" s="145"/>
      <c r="X358" s="143"/>
      <c r="Y358" s="144"/>
      <c r="Z358" s="145"/>
      <c r="AA358" s="143"/>
      <c r="AB358" s="143"/>
      <c r="AC358" s="143"/>
      <c r="AD358" s="145"/>
      <c r="AE358" s="143"/>
      <c r="AF358" s="144"/>
      <c r="AG358" s="145"/>
      <c r="AH358" s="143"/>
      <c r="AI358" s="146"/>
      <c r="AJ358" s="143"/>
      <c r="AK358" s="143"/>
      <c r="AL358" s="145"/>
      <c r="AM358" s="144"/>
      <c r="AN358" s="145"/>
      <c r="AO358" s="145"/>
      <c r="AP358" s="145"/>
      <c r="AQ358" s="143"/>
      <c r="AR358" s="146"/>
      <c r="AS358" s="95"/>
      <c r="AT358" s="143"/>
      <c r="AU358" s="144"/>
      <c r="AV358" s="145"/>
      <c r="AW358" s="143"/>
      <c r="AX358" s="146"/>
      <c r="AY358" s="143"/>
      <c r="AZ358" s="143"/>
      <c r="BA358" s="144"/>
      <c r="BB358" s="145"/>
      <c r="BC358" s="143"/>
      <c r="BD358" s="162"/>
      <c r="BE358" s="128"/>
      <c r="BF358" s="128"/>
      <c r="BG358" s="128"/>
      <c r="BH358" s="128"/>
      <c r="BI358" s="128"/>
      <c r="BJ358" s="421"/>
      <c r="BK358" s="510"/>
      <c r="BM358" s="414"/>
      <c r="BN358" s="414"/>
      <c r="BO358" s="414"/>
      <c r="BP358" s="414"/>
      <c r="CB358" s="571"/>
      <c r="CC358" s="571"/>
      <c r="CD358" s="571"/>
      <c r="CE358" s="571"/>
      <c r="CF358" s="571"/>
      <c r="CG358" s="571"/>
      <c r="CH358" s="571"/>
      <c r="CI358" s="571"/>
      <c r="CJ358" s="571"/>
      <c r="CK358" s="571"/>
      <c r="CL358" s="571"/>
      <c r="CM358" s="571"/>
      <c r="CN358" s="571"/>
      <c r="CO358" s="571"/>
      <c r="CP358" s="571"/>
      <c r="CQ358" s="571"/>
      <c r="CR358" s="571"/>
      <c r="CS358" s="571"/>
      <c r="CT358" s="571"/>
      <c r="CU358" s="571"/>
      <c r="CV358" s="571"/>
      <c r="CW358" s="571"/>
      <c r="CX358" s="571"/>
      <c r="CY358" s="571"/>
      <c r="CZ358" s="571"/>
      <c r="DA358" s="571"/>
      <c r="DB358" s="571"/>
      <c r="DC358" s="571"/>
      <c r="DD358" s="571"/>
      <c r="DE358" s="571"/>
      <c r="DF358" s="571"/>
      <c r="DG358" s="571"/>
      <c r="DH358" s="571"/>
      <c r="DI358" s="571"/>
      <c r="DJ358" s="571"/>
      <c r="DK358" s="571"/>
      <c r="DL358" s="571"/>
      <c r="DM358" s="571"/>
      <c r="DN358" s="571"/>
      <c r="DO358" s="571"/>
      <c r="DP358" s="571"/>
      <c r="DQ358" s="571"/>
      <c r="DR358" s="571"/>
      <c r="DS358" s="571"/>
      <c r="DT358" s="571"/>
      <c r="DU358" s="571"/>
      <c r="DV358" s="571"/>
      <c r="DW358" s="571"/>
      <c r="DX358" s="571"/>
      <c r="DY358" s="571"/>
    </row>
    <row r="359" spans="1:129" s="433" customFormat="1" ht="15">
      <c r="A359" s="265"/>
      <c r="B359" s="360">
        <v>6029003</v>
      </c>
      <c r="C359" s="12" t="s">
        <v>76</v>
      </c>
      <c r="D359" s="7" t="s">
        <v>11</v>
      </c>
      <c r="E359" s="95">
        <f>'Buxheti 2021'!E72</f>
        <v>100000</v>
      </c>
      <c r="F359" s="143"/>
      <c r="G359" s="144"/>
      <c r="H359" s="145"/>
      <c r="I359" s="1175"/>
      <c r="J359" s="653"/>
      <c r="K359" s="95"/>
      <c r="L359" s="143"/>
      <c r="M359" s="144"/>
      <c r="N359" s="145"/>
      <c r="O359" s="143"/>
      <c r="P359" s="146"/>
      <c r="Q359" s="95"/>
      <c r="R359" s="143"/>
      <c r="S359" s="144"/>
      <c r="T359" s="145"/>
      <c r="U359" s="146"/>
      <c r="V359" s="143"/>
      <c r="W359" s="145"/>
      <c r="X359" s="143"/>
      <c r="Y359" s="144"/>
      <c r="Z359" s="145"/>
      <c r="AA359" s="143"/>
      <c r="AB359" s="143"/>
      <c r="AC359" s="143"/>
      <c r="AD359" s="145"/>
      <c r="AE359" s="143"/>
      <c r="AF359" s="144"/>
      <c r="AG359" s="145"/>
      <c r="AH359" s="143"/>
      <c r="AI359" s="146"/>
      <c r="AJ359" s="143"/>
      <c r="AK359" s="143"/>
      <c r="AL359" s="145"/>
      <c r="AM359" s="144"/>
      <c r="AN359" s="145"/>
      <c r="AO359" s="145"/>
      <c r="AP359" s="145"/>
      <c r="AQ359" s="143"/>
      <c r="AR359" s="146"/>
      <c r="AS359" s="95"/>
      <c r="AT359" s="143"/>
      <c r="AU359" s="144"/>
      <c r="AV359" s="145"/>
      <c r="AW359" s="143"/>
      <c r="AX359" s="146"/>
      <c r="AY359" s="143"/>
      <c r="AZ359" s="143"/>
      <c r="BA359" s="144"/>
      <c r="BB359" s="145"/>
      <c r="BC359" s="143"/>
      <c r="BD359" s="154"/>
      <c r="BE359" s="128"/>
      <c r="BF359" s="128"/>
      <c r="BG359" s="128"/>
      <c r="BH359" s="128"/>
      <c r="BI359" s="128"/>
      <c r="BJ359" s="421"/>
      <c r="BK359" s="510"/>
      <c r="BM359" s="414"/>
      <c r="BN359" s="414"/>
      <c r="BO359" s="414"/>
      <c r="BP359" s="414"/>
      <c r="CB359" s="571"/>
      <c r="CC359" s="571"/>
      <c r="CD359" s="571"/>
      <c r="CE359" s="571"/>
      <c r="CF359" s="571"/>
      <c r="CG359" s="571"/>
      <c r="CH359" s="571"/>
      <c r="CI359" s="571"/>
      <c r="CJ359" s="571"/>
      <c r="CK359" s="571"/>
      <c r="CL359" s="571"/>
      <c r="CM359" s="571"/>
      <c r="CN359" s="571"/>
      <c r="CO359" s="571"/>
      <c r="CP359" s="571"/>
      <c r="CQ359" s="571"/>
      <c r="CR359" s="571"/>
      <c r="CS359" s="571"/>
      <c r="CT359" s="571"/>
      <c r="CU359" s="571"/>
      <c r="CV359" s="571"/>
      <c r="CW359" s="571"/>
      <c r="CX359" s="571"/>
      <c r="CY359" s="571"/>
      <c r="CZ359" s="571"/>
      <c r="DA359" s="571"/>
      <c r="DB359" s="571"/>
      <c r="DC359" s="571"/>
      <c r="DD359" s="571"/>
      <c r="DE359" s="571"/>
      <c r="DF359" s="571"/>
      <c r="DG359" s="571"/>
      <c r="DH359" s="571"/>
      <c r="DI359" s="571"/>
      <c r="DJ359" s="571"/>
      <c r="DK359" s="571"/>
      <c r="DL359" s="571"/>
      <c r="DM359" s="571"/>
      <c r="DN359" s="571"/>
      <c r="DO359" s="571"/>
      <c r="DP359" s="571"/>
      <c r="DQ359" s="571"/>
      <c r="DR359" s="571"/>
      <c r="DS359" s="571"/>
      <c r="DT359" s="571"/>
      <c r="DU359" s="571"/>
      <c r="DV359" s="571"/>
      <c r="DW359" s="571"/>
      <c r="DX359" s="571"/>
      <c r="DY359" s="571"/>
    </row>
    <row r="360" spans="1:129" s="433" customFormat="1" ht="25.5">
      <c r="A360" s="265"/>
      <c r="B360" s="360">
        <v>6029004</v>
      </c>
      <c r="C360" s="17" t="s">
        <v>87</v>
      </c>
      <c r="D360" s="7" t="s">
        <v>11</v>
      </c>
      <c r="E360" s="95"/>
      <c r="F360" s="551"/>
      <c r="G360" s="144"/>
      <c r="H360" s="161"/>
      <c r="I360" s="1175"/>
      <c r="J360" s="656"/>
      <c r="K360" s="95"/>
      <c r="L360" s="160"/>
      <c r="M360" s="144"/>
      <c r="N360" s="161"/>
      <c r="O360" s="143"/>
      <c r="P360" s="162"/>
      <c r="Q360" s="95"/>
      <c r="R360" s="160"/>
      <c r="S360" s="144"/>
      <c r="T360" s="161"/>
      <c r="U360" s="146"/>
      <c r="V360" s="160"/>
      <c r="W360" s="145"/>
      <c r="X360" s="160"/>
      <c r="Y360" s="144"/>
      <c r="Z360" s="161"/>
      <c r="AA360" s="143"/>
      <c r="AB360" s="160"/>
      <c r="AC360" s="160"/>
      <c r="AD360" s="145"/>
      <c r="AE360" s="160"/>
      <c r="AF360" s="144"/>
      <c r="AG360" s="161"/>
      <c r="AH360" s="143"/>
      <c r="AI360" s="162"/>
      <c r="AJ360" s="143"/>
      <c r="AK360" s="143"/>
      <c r="AL360" s="161"/>
      <c r="AM360" s="144"/>
      <c r="AN360" s="161"/>
      <c r="AO360" s="161"/>
      <c r="AP360" s="161"/>
      <c r="AQ360" s="143"/>
      <c r="AR360" s="162"/>
      <c r="AS360" s="95"/>
      <c r="AT360" s="160"/>
      <c r="AU360" s="144"/>
      <c r="AV360" s="161"/>
      <c r="AW360" s="143"/>
      <c r="AX360" s="162"/>
      <c r="AY360" s="160"/>
      <c r="AZ360" s="160"/>
      <c r="BA360" s="144"/>
      <c r="BB360" s="161"/>
      <c r="BC360" s="143"/>
      <c r="BD360" s="162"/>
      <c r="BE360" s="128"/>
      <c r="BF360" s="128"/>
      <c r="BG360" s="128"/>
      <c r="BH360" s="128"/>
      <c r="BI360" s="128"/>
      <c r="BJ360" s="421"/>
      <c r="BK360" s="510"/>
      <c r="BM360" s="414"/>
      <c r="BN360" s="414"/>
      <c r="BO360" s="414"/>
      <c r="BP360" s="414"/>
      <c r="CB360" s="571"/>
      <c r="CC360" s="571"/>
      <c r="CD360" s="571"/>
      <c r="CE360" s="571"/>
      <c r="CF360" s="571"/>
      <c r="CG360" s="571"/>
      <c r="CH360" s="571"/>
      <c r="CI360" s="571"/>
      <c r="CJ360" s="571"/>
      <c r="CK360" s="571"/>
      <c r="CL360" s="571"/>
      <c r="CM360" s="571"/>
      <c r="CN360" s="571"/>
      <c r="CO360" s="571"/>
      <c r="CP360" s="571"/>
      <c r="CQ360" s="571"/>
      <c r="CR360" s="571"/>
      <c r="CS360" s="571"/>
      <c r="CT360" s="571"/>
      <c r="CU360" s="571"/>
      <c r="CV360" s="571"/>
      <c r="CW360" s="571"/>
      <c r="CX360" s="571"/>
      <c r="CY360" s="571"/>
      <c r="CZ360" s="571"/>
      <c r="DA360" s="571"/>
      <c r="DB360" s="571"/>
      <c r="DC360" s="571"/>
      <c r="DD360" s="571"/>
      <c r="DE360" s="571"/>
      <c r="DF360" s="571"/>
      <c r="DG360" s="571"/>
      <c r="DH360" s="571"/>
      <c r="DI360" s="571"/>
      <c r="DJ360" s="571"/>
      <c r="DK360" s="571"/>
      <c r="DL360" s="571"/>
      <c r="DM360" s="571"/>
      <c r="DN360" s="571"/>
      <c r="DO360" s="571"/>
      <c r="DP360" s="571"/>
      <c r="DQ360" s="571"/>
      <c r="DR360" s="571"/>
      <c r="DS360" s="571"/>
      <c r="DT360" s="571"/>
      <c r="DU360" s="571"/>
      <c r="DV360" s="571"/>
      <c r="DW360" s="571"/>
      <c r="DX360" s="571"/>
      <c r="DY360" s="571"/>
    </row>
    <row r="361" spans="1:129" s="764" customFormat="1" ht="15">
      <c r="A361" s="932"/>
      <c r="B361" s="866" t="s">
        <v>337</v>
      </c>
      <c r="C361" s="756" t="s">
        <v>335</v>
      </c>
      <c r="D361" s="24" t="s">
        <v>11</v>
      </c>
      <c r="E361" s="867">
        <f>'Buxheti 2021'!E73</f>
        <v>800000</v>
      </c>
      <c r="F361" s="551">
        <v>12750</v>
      </c>
      <c r="G361" s="868"/>
      <c r="H361" s="754"/>
      <c r="I361" s="1175"/>
      <c r="J361" s="873"/>
      <c r="K361" s="867"/>
      <c r="L361" s="551"/>
      <c r="M361" s="868"/>
      <c r="N361" s="870"/>
      <c r="O361" s="545"/>
      <c r="P361" s="869"/>
      <c r="Q361" s="867"/>
      <c r="R361" s="551"/>
      <c r="S361" s="868"/>
      <c r="T361" s="870"/>
      <c r="U361" s="871"/>
      <c r="V361" s="551"/>
      <c r="W361" s="872"/>
      <c r="X361" s="551"/>
      <c r="Y361" s="868">
        <f>F361</f>
        <v>12750</v>
      </c>
      <c r="Z361" s="870"/>
      <c r="AA361" s="545"/>
      <c r="AB361" s="551"/>
      <c r="AC361" s="551"/>
      <c r="AD361" s="872"/>
      <c r="AE361" s="551"/>
      <c r="AF361" s="868"/>
      <c r="AG361" s="870"/>
      <c r="AH361" s="545"/>
      <c r="AI361" s="869"/>
      <c r="AJ361" s="545"/>
      <c r="AK361" s="545"/>
      <c r="AL361" s="870"/>
      <c r="AM361" s="868"/>
      <c r="AN361" s="870"/>
      <c r="AO361" s="870"/>
      <c r="AP361" s="870"/>
      <c r="AQ361" s="545"/>
      <c r="AR361" s="869"/>
      <c r="AS361" s="867"/>
      <c r="AT361" s="551"/>
      <c r="AU361" s="868"/>
      <c r="AV361" s="870"/>
      <c r="AW361" s="545"/>
      <c r="AX361" s="869"/>
      <c r="AY361" s="551"/>
      <c r="AZ361" s="551"/>
      <c r="BA361" s="868"/>
      <c r="BB361" s="870"/>
      <c r="BC361" s="545"/>
      <c r="BD361" s="869"/>
      <c r="BE361" s="128"/>
      <c r="BF361" s="128"/>
      <c r="BG361" s="128"/>
      <c r="BH361" s="128"/>
      <c r="BI361" s="128"/>
      <c r="BJ361" s="421"/>
      <c r="BK361" s="510"/>
      <c r="BM361" s="762"/>
      <c r="BN361" s="762"/>
      <c r="BO361" s="762"/>
      <c r="BP361" s="762"/>
      <c r="CB361" s="748"/>
      <c r="CC361" s="748"/>
      <c r="CD361" s="748"/>
      <c r="CE361" s="748"/>
      <c r="CF361" s="748"/>
      <c r="CG361" s="748"/>
      <c r="CH361" s="748"/>
      <c r="CI361" s="748"/>
      <c r="CJ361" s="748"/>
      <c r="CK361" s="748"/>
      <c r="CL361" s="748"/>
      <c r="CM361" s="748"/>
      <c r="CN361" s="748"/>
      <c r="CO361" s="748"/>
      <c r="CP361" s="748"/>
      <c r="CQ361" s="748"/>
      <c r="CR361" s="748"/>
      <c r="CS361" s="748"/>
      <c r="CT361" s="748"/>
      <c r="CU361" s="748"/>
      <c r="CV361" s="748"/>
      <c r="CW361" s="748"/>
      <c r="CX361" s="748"/>
      <c r="CY361" s="748"/>
      <c r="CZ361" s="748"/>
      <c r="DA361" s="748"/>
      <c r="DB361" s="748"/>
      <c r="DC361" s="748"/>
      <c r="DD361" s="748"/>
      <c r="DE361" s="748"/>
      <c r="DF361" s="748"/>
      <c r="DG361" s="748"/>
      <c r="DH361" s="748"/>
      <c r="DI361" s="748"/>
      <c r="DJ361" s="748"/>
      <c r="DK361" s="748"/>
      <c r="DL361" s="748"/>
      <c r="DM361" s="748"/>
      <c r="DN361" s="748"/>
      <c r="DO361" s="748"/>
      <c r="DP361" s="748"/>
      <c r="DQ361" s="748"/>
      <c r="DR361" s="748"/>
      <c r="DS361" s="748"/>
      <c r="DT361" s="748"/>
      <c r="DU361" s="748"/>
      <c r="DV361" s="748"/>
      <c r="DW361" s="748"/>
      <c r="DX361" s="748"/>
      <c r="DY361" s="748"/>
    </row>
    <row r="362" spans="1:129" s="764" customFormat="1" ht="15">
      <c r="A362" s="748"/>
      <c r="B362" s="866">
        <v>6029005</v>
      </c>
      <c r="C362" s="756" t="s">
        <v>335</v>
      </c>
      <c r="D362" s="24" t="s">
        <v>11</v>
      </c>
      <c r="E362" s="867"/>
      <c r="F362" s="551">
        <v>12750</v>
      </c>
      <c r="G362" s="868"/>
      <c r="H362" s="759"/>
      <c r="I362" s="1175"/>
      <c r="J362" s="873"/>
      <c r="K362" s="867"/>
      <c r="L362" s="551"/>
      <c r="M362" s="868"/>
      <c r="N362" s="870"/>
      <c r="O362" s="545"/>
      <c r="P362" s="869"/>
      <c r="Q362" s="867"/>
      <c r="R362" s="551"/>
      <c r="S362" s="868"/>
      <c r="T362" s="870"/>
      <c r="U362" s="871"/>
      <c r="V362" s="551"/>
      <c r="W362" s="872"/>
      <c r="X362" s="551"/>
      <c r="Y362" s="868"/>
      <c r="Z362" s="870"/>
      <c r="AA362" s="545"/>
      <c r="AB362" s="551"/>
      <c r="AC362" s="551"/>
      <c r="AD362" s="872"/>
      <c r="AE362" s="551"/>
      <c r="AF362" s="868"/>
      <c r="AG362" s="870"/>
      <c r="AH362" s="545"/>
      <c r="AI362" s="869"/>
      <c r="AJ362" s="545"/>
      <c r="AK362" s="545"/>
      <c r="AL362" s="870"/>
      <c r="AM362" s="868"/>
      <c r="AN362" s="870"/>
      <c r="AO362" s="870"/>
      <c r="AP362" s="870"/>
      <c r="AQ362" s="545"/>
      <c r="AR362" s="869"/>
      <c r="AS362" s="867"/>
      <c r="AT362" s="551"/>
      <c r="AU362" s="868"/>
      <c r="AV362" s="870"/>
      <c r="AW362" s="545"/>
      <c r="AX362" s="869"/>
      <c r="AY362" s="551"/>
      <c r="AZ362" s="551"/>
      <c r="BA362" s="868"/>
      <c r="BB362" s="870"/>
      <c r="BC362" s="545"/>
      <c r="BD362" s="869"/>
      <c r="BE362" s="128"/>
      <c r="BF362" s="128"/>
      <c r="BG362" s="128"/>
      <c r="BH362" s="128"/>
      <c r="BI362" s="128"/>
      <c r="BJ362" s="421"/>
      <c r="BK362" s="510"/>
      <c r="BM362" s="762"/>
      <c r="BN362" s="762"/>
      <c r="BO362" s="762"/>
      <c r="BP362" s="762"/>
      <c r="CB362" s="748"/>
      <c r="CC362" s="748"/>
      <c r="CD362" s="748"/>
      <c r="CE362" s="748"/>
      <c r="CF362" s="748"/>
      <c r="CG362" s="748"/>
      <c r="CH362" s="748"/>
      <c r="CI362" s="748"/>
      <c r="CJ362" s="748"/>
      <c r="CK362" s="748"/>
      <c r="CL362" s="748"/>
      <c r="CM362" s="748"/>
      <c r="CN362" s="748"/>
      <c r="CO362" s="748"/>
      <c r="CP362" s="748"/>
      <c r="CQ362" s="748"/>
      <c r="CR362" s="748"/>
      <c r="CS362" s="748"/>
      <c r="CT362" s="748"/>
      <c r="CU362" s="748"/>
      <c r="CV362" s="748"/>
      <c r="CW362" s="748"/>
      <c r="CX362" s="748"/>
      <c r="CY362" s="748"/>
      <c r="CZ362" s="748"/>
      <c r="DA362" s="748"/>
      <c r="DB362" s="748"/>
      <c r="DC362" s="748"/>
      <c r="DD362" s="748"/>
      <c r="DE362" s="748"/>
      <c r="DF362" s="748"/>
      <c r="DG362" s="748"/>
      <c r="DH362" s="748"/>
      <c r="DI362" s="748"/>
      <c r="DJ362" s="748"/>
      <c r="DK362" s="748"/>
      <c r="DL362" s="748"/>
      <c r="DM362" s="748"/>
      <c r="DN362" s="748"/>
      <c r="DO362" s="748"/>
      <c r="DP362" s="748"/>
      <c r="DQ362" s="748"/>
      <c r="DR362" s="748"/>
      <c r="DS362" s="748"/>
      <c r="DT362" s="748"/>
      <c r="DU362" s="748"/>
      <c r="DV362" s="748"/>
      <c r="DW362" s="748"/>
      <c r="DX362" s="748"/>
      <c r="DY362" s="748"/>
    </row>
    <row r="363" spans="1:129" s="764" customFormat="1" ht="15">
      <c r="A363" s="748"/>
      <c r="B363" s="866">
        <v>6029005</v>
      </c>
      <c r="C363" s="756" t="s">
        <v>335</v>
      </c>
      <c r="D363" s="24" t="s">
        <v>11</v>
      </c>
      <c r="E363" s="867"/>
      <c r="F363" s="551"/>
      <c r="G363" s="868"/>
      <c r="H363" s="759"/>
      <c r="I363" s="1175"/>
      <c r="J363" s="873"/>
      <c r="K363" s="867"/>
      <c r="L363" s="551"/>
      <c r="M363" s="868"/>
      <c r="N363" s="870"/>
      <c r="O363" s="545"/>
      <c r="P363" s="869"/>
      <c r="Q363" s="867"/>
      <c r="R363" s="551"/>
      <c r="S363" s="868"/>
      <c r="T363" s="870"/>
      <c r="U363" s="871"/>
      <c r="V363" s="551"/>
      <c r="W363" s="872"/>
      <c r="X363" s="551"/>
      <c r="Y363" s="868"/>
      <c r="Z363" s="870"/>
      <c r="AA363" s="545"/>
      <c r="AB363" s="551"/>
      <c r="AC363" s="551"/>
      <c r="AD363" s="872"/>
      <c r="AE363" s="551"/>
      <c r="AF363" s="868"/>
      <c r="AG363" s="870"/>
      <c r="AH363" s="545"/>
      <c r="AI363" s="869"/>
      <c r="AJ363" s="545"/>
      <c r="AK363" s="545"/>
      <c r="AL363" s="870"/>
      <c r="AM363" s="868"/>
      <c r="AN363" s="870"/>
      <c r="AO363" s="870"/>
      <c r="AP363" s="870"/>
      <c r="AQ363" s="545"/>
      <c r="AR363" s="869"/>
      <c r="AS363" s="867"/>
      <c r="AT363" s="551"/>
      <c r="AU363" s="868"/>
      <c r="AV363" s="870"/>
      <c r="AW363" s="545"/>
      <c r="AX363" s="869"/>
      <c r="AY363" s="551"/>
      <c r="AZ363" s="551"/>
      <c r="BA363" s="868"/>
      <c r="BB363" s="870"/>
      <c r="BC363" s="545"/>
      <c r="BD363" s="869"/>
      <c r="BE363" s="128"/>
      <c r="BF363" s="128"/>
      <c r="BG363" s="128"/>
      <c r="BH363" s="128"/>
      <c r="BI363" s="128"/>
      <c r="BJ363" s="421"/>
      <c r="BK363" s="510"/>
      <c r="BM363" s="762"/>
      <c r="BN363" s="762"/>
      <c r="BO363" s="762"/>
      <c r="BP363" s="762"/>
      <c r="CB363" s="748"/>
      <c r="CC363" s="748"/>
      <c r="CD363" s="748"/>
      <c r="CE363" s="748"/>
      <c r="CF363" s="748"/>
      <c r="CG363" s="748"/>
      <c r="CH363" s="748"/>
      <c r="CI363" s="748"/>
      <c r="CJ363" s="748"/>
      <c r="CK363" s="748"/>
      <c r="CL363" s="748"/>
      <c r="CM363" s="748"/>
      <c r="CN363" s="748"/>
      <c r="CO363" s="748"/>
      <c r="CP363" s="748"/>
      <c r="CQ363" s="748"/>
      <c r="CR363" s="748"/>
      <c r="CS363" s="748"/>
      <c r="CT363" s="748"/>
      <c r="CU363" s="748"/>
      <c r="CV363" s="748"/>
      <c r="CW363" s="748"/>
      <c r="CX363" s="748"/>
      <c r="CY363" s="748"/>
      <c r="CZ363" s="748"/>
      <c r="DA363" s="748"/>
      <c r="DB363" s="748"/>
      <c r="DC363" s="748"/>
      <c r="DD363" s="748"/>
      <c r="DE363" s="748"/>
      <c r="DF363" s="748"/>
      <c r="DG363" s="748"/>
      <c r="DH363" s="748"/>
      <c r="DI363" s="748"/>
      <c r="DJ363" s="748"/>
      <c r="DK363" s="748"/>
      <c r="DL363" s="748"/>
      <c r="DM363" s="748"/>
      <c r="DN363" s="748"/>
      <c r="DO363" s="748"/>
      <c r="DP363" s="748"/>
      <c r="DQ363" s="748"/>
      <c r="DR363" s="748"/>
      <c r="DS363" s="748"/>
      <c r="DT363" s="748"/>
      <c r="DU363" s="748"/>
      <c r="DV363" s="748"/>
      <c r="DW363" s="748"/>
      <c r="DX363" s="748"/>
      <c r="DY363" s="748"/>
    </row>
    <row r="364" spans="1:129" s="764" customFormat="1" ht="15">
      <c r="A364" s="748"/>
      <c r="B364" s="866"/>
      <c r="C364" s="756" t="s">
        <v>335</v>
      </c>
      <c r="D364" s="24" t="s">
        <v>11</v>
      </c>
      <c r="E364" s="867"/>
      <c r="F364" s="551"/>
      <c r="G364" s="868"/>
      <c r="H364" s="754"/>
      <c r="I364" s="1175"/>
      <c r="J364" s="873"/>
      <c r="K364" s="867"/>
      <c r="L364" s="551"/>
      <c r="M364" s="868"/>
      <c r="N364" s="870"/>
      <c r="O364" s="545"/>
      <c r="P364" s="869"/>
      <c r="Q364" s="867"/>
      <c r="R364" s="551"/>
      <c r="S364" s="868"/>
      <c r="T364" s="870"/>
      <c r="U364" s="871"/>
      <c r="V364" s="551"/>
      <c r="W364" s="872"/>
      <c r="X364" s="551"/>
      <c r="Y364" s="868"/>
      <c r="Z364" s="870"/>
      <c r="AA364" s="545"/>
      <c r="AB364" s="551"/>
      <c r="AC364" s="551"/>
      <c r="AD364" s="872"/>
      <c r="AE364" s="551"/>
      <c r="AF364" s="868"/>
      <c r="AG364" s="870"/>
      <c r="AH364" s="545"/>
      <c r="AI364" s="869"/>
      <c r="AJ364" s="545"/>
      <c r="AK364" s="545"/>
      <c r="AL364" s="870"/>
      <c r="AM364" s="868"/>
      <c r="AN364" s="870"/>
      <c r="AO364" s="870"/>
      <c r="AP364" s="870"/>
      <c r="AQ364" s="545"/>
      <c r="AR364" s="869"/>
      <c r="AS364" s="867"/>
      <c r="AT364" s="551"/>
      <c r="AU364" s="868"/>
      <c r="AV364" s="870"/>
      <c r="AW364" s="545"/>
      <c r="AX364" s="869"/>
      <c r="AY364" s="551"/>
      <c r="AZ364" s="551"/>
      <c r="BA364" s="868"/>
      <c r="BB364" s="870"/>
      <c r="BC364" s="545"/>
      <c r="BD364" s="869"/>
      <c r="BE364" s="128"/>
      <c r="BF364" s="128"/>
      <c r="BG364" s="128"/>
      <c r="BH364" s="128"/>
      <c r="BI364" s="128"/>
      <c r="BJ364" s="421"/>
      <c r="BK364" s="510"/>
      <c r="BM364" s="762"/>
      <c r="BN364" s="762"/>
      <c r="BO364" s="762"/>
      <c r="BP364" s="762"/>
      <c r="CB364" s="748"/>
      <c r="CC364" s="748"/>
      <c r="CD364" s="748"/>
      <c r="CE364" s="748"/>
      <c r="CF364" s="748"/>
      <c r="CG364" s="748"/>
      <c r="CH364" s="748"/>
      <c r="CI364" s="748"/>
      <c r="CJ364" s="748"/>
      <c r="CK364" s="748"/>
      <c r="CL364" s="748"/>
      <c r="CM364" s="748"/>
      <c r="CN364" s="748"/>
      <c r="CO364" s="748"/>
      <c r="CP364" s="748"/>
      <c r="CQ364" s="748"/>
      <c r="CR364" s="748"/>
      <c r="CS364" s="748"/>
      <c r="CT364" s="748"/>
      <c r="CU364" s="748"/>
      <c r="CV364" s="748"/>
      <c r="CW364" s="748"/>
      <c r="CX364" s="748"/>
      <c r="CY364" s="748"/>
      <c r="CZ364" s="748"/>
      <c r="DA364" s="748"/>
      <c r="DB364" s="748"/>
      <c r="DC364" s="748"/>
      <c r="DD364" s="748"/>
      <c r="DE364" s="748"/>
      <c r="DF364" s="748"/>
      <c r="DG364" s="748"/>
      <c r="DH364" s="748"/>
      <c r="DI364" s="748"/>
      <c r="DJ364" s="748"/>
      <c r="DK364" s="748"/>
      <c r="DL364" s="748"/>
      <c r="DM364" s="748"/>
      <c r="DN364" s="748"/>
      <c r="DO364" s="748"/>
      <c r="DP364" s="748"/>
      <c r="DQ364" s="748"/>
      <c r="DR364" s="748"/>
      <c r="DS364" s="748"/>
      <c r="DT364" s="748"/>
      <c r="DU364" s="748"/>
      <c r="DV364" s="748"/>
      <c r="DW364" s="748"/>
      <c r="DX364" s="748"/>
      <c r="DY364" s="748"/>
    </row>
    <row r="365" spans="1:129" s="764" customFormat="1" ht="15">
      <c r="A365" s="748">
        <v>65</v>
      </c>
      <c r="B365" s="866">
        <v>6029005</v>
      </c>
      <c r="C365" s="756" t="s">
        <v>335</v>
      </c>
      <c r="D365" s="24" t="s">
        <v>11</v>
      </c>
      <c r="E365" s="867">
        <f>'Buxheti 2021'!E287</f>
        <v>0</v>
      </c>
      <c r="F365" s="546">
        <v>4500</v>
      </c>
      <c r="G365" s="868"/>
      <c r="H365" s="754">
        <v>44274</v>
      </c>
      <c r="I365" s="1175"/>
      <c r="J365" s="862"/>
      <c r="K365" s="867"/>
      <c r="L365" s="546"/>
      <c r="M365" s="868"/>
      <c r="N365" s="759"/>
      <c r="O365" s="545"/>
      <c r="P365" s="758"/>
      <c r="Q365" s="867"/>
      <c r="R365" s="546"/>
      <c r="S365" s="868"/>
      <c r="T365" s="759"/>
      <c r="U365" s="871"/>
      <c r="V365" s="546"/>
      <c r="W365" s="872"/>
      <c r="X365" s="546"/>
      <c r="Y365" s="868"/>
      <c r="Z365" s="759"/>
      <c r="AA365" s="545"/>
      <c r="AB365" s="546"/>
      <c r="AC365" s="546"/>
      <c r="AD365" s="872"/>
      <c r="AE365" s="546"/>
      <c r="AF365" s="868"/>
      <c r="AG365" s="759"/>
      <c r="AH365" s="545"/>
      <c r="AI365" s="758"/>
      <c r="AJ365" s="545"/>
      <c r="AK365" s="545"/>
      <c r="AL365" s="759"/>
      <c r="AM365" s="868"/>
      <c r="AN365" s="759"/>
      <c r="AO365" s="759"/>
      <c r="AP365" s="759"/>
      <c r="AQ365" s="545"/>
      <c r="AR365" s="758"/>
      <c r="AS365" s="867"/>
      <c r="AT365" s="546"/>
      <c r="AU365" s="868"/>
      <c r="AV365" s="759"/>
      <c r="AW365" s="545"/>
      <c r="AX365" s="758"/>
      <c r="AY365" s="546"/>
      <c r="AZ365" s="546"/>
      <c r="BA365" s="868"/>
      <c r="BB365" s="759"/>
      <c r="BC365" s="545"/>
      <c r="BD365" s="758"/>
      <c r="BE365" s="128"/>
      <c r="BF365" s="128"/>
      <c r="BG365" s="128"/>
      <c r="BH365" s="128"/>
      <c r="BI365" s="128"/>
      <c r="BJ365" s="421"/>
      <c r="BK365" s="510"/>
      <c r="BM365" s="762"/>
      <c r="BN365" s="762"/>
      <c r="BO365" s="762"/>
      <c r="BP365" s="762"/>
      <c r="CB365" s="748"/>
      <c r="CC365" s="748"/>
      <c r="CD365" s="748"/>
      <c r="CE365" s="748"/>
      <c r="CF365" s="748"/>
      <c r="CG365" s="748"/>
      <c r="CH365" s="748"/>
      <c r="CI365" s="748"/>
      <c r="CJ365" s="748"/>
      <c r="CK365" s="748"/>
      <c r="CL365" s="748"/>
      <c r="CM365" s="748"/>
      <c r="CN365" s="748"/>
      <c r="CO365" s="748"/>
      <c r="CP365" s="748"/>
      <c r="CQ365" s="748"/>
      <c r="CR365" s="748"/>
      <c r="CS365" s="748"/>
      <c r="CT365" s="748"/>
      <c r="CU365" s="748"/>
      <c r="CV365" s="748"/>
      <c r="CW365" s="748"/>
      <c r="CX365" s="748"/>
      <c r="CY365" s="748"/>
      <c r="CZ365" s="748"/>
      <c r="DA365" s="748"/>
      <c r="DB365" s="748"/>
      <c r="DC365" s="748"/>
      <c r="DD365" s="748"/>
      <c r="DE365" s="748"/>
      <c r="DF365" s="748"/>
      <c r="DG365" s="748"/>
      <c r="DH365" s="748"/>
      <c r="DI365" s="748"/>
      <c r="DJ365" s="748"/>
      <c r="DK365" s="748"/>
      <c r="DL365" s="748"/>
      <c r="DM365" s="748"/>
      <c r="DN365" s="748"/>
      <c r="DO365" s="748"/>
      <c r="DP365" s="748"/>
      <c r="DQ365" s="748"/>
      <c r="DR365" s="748"/>
      <c r="DS365" s="748"/>
      <c r="DT365" s="748"/>
      <c r="DU365" s="748"/>
      <c r="DV365" s="748"/>
      <c r="DW365" s="748"/>
      <c r="DX365" s="748"/>
      <c r="DY365" s="748"/>
    </row>
    <row r="366" spans="1:129" s="764" customFormat="1" ht="25.5">
      <c r="A366" s="748"/>
      <c r="B366" s="866">
        <v>6029006</v>
      </c>
      <c r="C366" s="874" t="s">
        <v>77</v>
      </c>
      <c r="D366" s="24" t="s">
        <v>11</v>
      </c>
      <c r="E366" s="867"/>
      <c r="F366" s="551"/>
      <c r="G366" s="868"/>
      <c r="H366" s="870"/>
      <c r="I366" s="1175"/>
      <c r="J366" s="873"/>
      <c r="K366" s="867"/>
      <c r="L366" s="551"/>
      <c r="M366" s="868"/>
      <c r="N366" s="870"/>
      <c r="O366" s="545"/>
      <c r="P366" s="869"/>
      <c r="Q366" s="867"/>
      <c r="R366" s="551"/>
      <c r="S366" s="868"/>
      <c r="T366" s="870"/>
      <c r="U366" s="871"/>
      <c r="V366" s="551"/>
      <c r="W366" s="872"/>
      <c r="X366" s="551"/>
      <c r="Y366" s="868"/>
      <c r="Z366" s="870"/>
      <c r="AA366" s="545"/>
      <c r="AB366" s="551"/>
      <c r="AC366" s="551"/>
      <c r="AD366" s="872"/>
      <c r="AE366" s="551"/>
      <c r="AF366" s="868"/>
      <c r="AG366" s="870"/>
      <c r="AH366" s="545"/>
      <c r="AI366" s="869"/>
      <c r="AJ366" s="545"/>
      <c r="AK366" s="545"/>
      <c r="AL366" s="870"/>
      <c r="AM366" s="868"/>
      <c r="AN366" s="870"/>
      <c r="AO366" s="870"/>
      <c r="AP366" s="870"/>
      <c r="AQ366" s="545"/>
      <c r="AR366" s="869"/>
      <c r="AS366" s="867"/>
      <c r="AT366" s="551"/>
      <c r="AU366" s="868"/>
      <c r="AV366" s="870"/>
      <c r="AW366" s="545"/>
      <c r="AX366" s="869"/>
      <c r="AY366" s="551"/>
      <c r="AZ366" s="551"/>
      <c r="BA366" s="868"/>
      <c r="BB366" s="870"/>
      <c r="BC366" s="545"/>
      <c r="BD366" s="758"/>
      <c r="BE366" s="128"/>
      <c r="BF366" s="128"/>
      <c r="BG366" s="128"/>
      <c r="BH366" s="128"/>
      <c r="BI366" s="128"/>
      <c r="BJ366" s="421"/>
      <c r="BK366" s="510"/>
      <c r="BM366" s="762"/>
      <c r="BN366" s="762"/>
      <c r="BO366" s="762"/>
      <c r="BP366" s="762"/>
      <c r="CB366" s="748"/>
      <c r="CC366" s="748"/>
      <c r="CD366" s="748"/>
      <c r="CE366" s="748"/>
      <c r="CF366" s="748"/>
      <c r="CG366" s="748"/>
      <c r="CH366" s="748"/>
      <c r="CI366" s="748"/>
      <c r="CJ366" s="748"/>
      <c r="CK366" s="748"/>
      <c r="CL366" s="748"/>
      <c r="CM366" s="748"/>
      <c r="CN366" s="748"/>
      <c r="CO366" s="748"/>
      <c r="CP366" s="748"/>
      <c r="CQ366" s="748"/>
      <c r="CR366" s="748"/>
      <c r="CS366" s="748"/>
      <c r="CT366" s="748"/>
      <c r="CU366" s="748"/>
      <c r="CV366" s="748"/>
      <c r="CW366" s="748"/>
      <c r="CX366" s="748"/>
      <c r="CY366" s="748"/>
      <c r="CZ366" s="748"/>
      <c r="DA366" s="748"/>
      <c r="DB366" s="748"/>
      <c r="DC366" s="748"/>
      <c r="DD366" s="748"/>
      <c r="DE366" s="748"/>
      <c r="DF366" s="748"/>
      <c r="DG366" s="748"/>
      <c r="DH366" s="748"/>
      <c r="DI366" s="748"/>
      <c r="DJ366" s="748"/>
      <c r="DK366" s="748"/>
      <c r="DL366" s="748"/>
      <c r="DM366" s="748"/>
      <c r="DN366" s="748"/>
      <c r="DO366" s="748"/>
      <c r="DP366" s="748"/>
      <c r="DQ366" s="748"/>
      <c r="DR366" s="748"/>
      <c r="DS366" s="748"/>
      <c r="DT366" s="748"/>
      <c r="DU366" s="748"/>
      <c r="DV366" s="748"/>
      <c r="DW366" s="748"/>
      <c r="DX366" s="748"/>
      <c r="DY366" s="748"/>
    </row>
    <row r="367" spans="1:129" s="433" customFormat="1" ht="15">
      <c r="A367" s="571"/>
      <c r="B367" s="582">
        <v>6029007</v>
      </c>
      <c r="C367" s="583" t="s">
        <v>78</v>
      </c>
      <c r="D367" s="574" t="s">
        <v>11</v>
      </c>
      <c r="E367" s="584">
        <f>'Buxheti 2021'!E74</f>
        <v>100000</v>
      </c>
      <c r="F367" s="585"/>
      <c r="G367" s="586"/>
      <c r="H367" s="587"/>
      <c r="I367" s="1177"/>
      <c r="J367" s="1202"/>
      <c r="K367" s="584"/>
      <c r="L367" s="585"/>
      <c r="M367" s="586"/>
      <c r="N367" s="587"/>
      <c r="O367" s="585"/>
      <c r="P367" s="415"/>
      <c r="Q367" s="584"/>
      <c r="R367" s="585"/>
      <c r="S367" s="586"/>
      <c r="T367" s="587"/>
      <c r="U367" s="415"/>
      <c r="V367" s="585"/>
      <c r="W367" s="587"/>
      <c r="X367" s="585"/>
      <c r="Y367" s="586"/>
      <c r="Z367" s="587"/>
      <c r="AA367" s="585"/>
      <c r="AB367" s="585"/>
      <c r="AC367" s="585"/>
      <c r="AD367" s="587"/>
      <c r="AE367" s="585"/>
      <c r="AF367" s="586"/>
      <c r="AG367" s="587"/>
      <c r="AH367" s="585"/>
      <c r="AI367" s="415"/>
      <c r="AJ367" s="585"/>
      <c r="AK367" s="585"/>
      <c r="AL367" s="587"/>
      <c r="AM367" s="586"/>
      <c r="AN367" s="587"/>
      <c r="AO367" s="587"/>
      <c r="AP367" s="587"/>
      <c r="AQ367" s="585"/>
      <c r="AR367" s="415"/>
      <c r="AS367" s="584"/>
      <c r="AT367" s="585"/>
      <c r="AU367" s="586"/>
      <c r="AV367" s="587"/>
      <c r="AW367" s="585"/>
      <c r="AX367" s="415"/>
      <c r="AY367" s="585"/>
      <c r="AZ367" s="585"/>
      <c r="BA367" s="586"/>
      <c r="BB367" s="587"/>
      <c r="BC367" s="585"/>
      <c r="BD367" s="416"/>
      <c r="BE367" s="413"/>
      <c r="BF367" s="413"/>
      <c r="BG367" s="413"/>
      <c r="BH367" s="413"/>
      <c r="BI367" s="413"/>
      <c r="BJ367" s="432"/>
      <c r="BK367" s="512"/>
      <c r="BM367" s="414"/>
      <c r="BN367" s="414"/>
      <c r="BO367" s="414"/>
      <c r="BP367" s="414"/>
      <c r="CB367" s="571"/>
      <c r="CC367" s="571"/>
      <c r="CD367" s="571"/>
      <c r="CE367" s="571"/>
      <c r="CF367" s="571"/>
      <c r="CG367" s="571"/>
      <c r="CH367" s="571"/>
      <c r="CI367" s="571"/>
      <c r="CJ367" s="571"/>
      <c r="CK367" s="571"/>
      <c r="CL367" s="571"/>
      <c r="CM367" s="571"/>
      <c r="CN367" s="571"/>
      <c r="CO367" s="571"/>
      <c r="CP367" s="571"/>
      <c r="CQ367" s="571"/>
      <c r="CR367" s="571"/>
      <c r="CS367" s="571"/>
      <c r="CT367" s="571"/>
      <c r="CU367" s="571"/>
      <c r="CV367" s="571"/>
      <c r="CW367" s="571"/>
      <c r="CX367" s="571"/>
      <c r="CY367" s="571"/>
      <c r="CZ367" s="571"/>
      <c r="DA367" s="571"/>
      <c r="DB367" s="571"/>
      <c r="DC367" s="571"/>
      <c r="DD367" s="571"/>
      <c r="DE367" s="571"/>
      <c r="DF367" s="571"/>
      <c r="DG367" s="571"/>
      <c r="DH367" s="571"/>
      <c r="DI367" s="571"/>
      <c r="DJ367" s="571"/>
      <c r="DK367" s="571"/>
      <c r="DL367" s="571"/>
      <c r="DM367" s="571"/>
      <c r="DN367" s="571"/>
      <c r="DO367" s="571"/>
      <c r="DP367" s="571"/>
      <c r="DQ367" s="571"/>
      <c r="DR367" s="571"/>
      <c r="DS367" s="571"/>
      <c r="DT367" s="571"/>
      <c r="DU367" s="571"/>
      <c r="DV367" s="571"/>
      <c r="DW367" s="571"/>
      <c r="DX367" s="571"/>
      <c r="DY367" s="571"/>
    </row>
    <row r="368" spans="1:129" s="433" customFormat="1" ht="15.75" thickBot="1">
      <c r="A368" s="265"/>
      <c r="B368" s="360" t="s">
        <v>445</v>
      </c>
      <c r="C368" s="13" t="s">
        <v>79</v>
      </c>
      <c r="D368" s="7" t="s">
        <v>11</v>
      </c>
      <c r="E368" s="95">
        <f>'Buxheti 2021'!E75</f>
        <v>20000</v>
      </c>
      <c r="F368" s="151"/>
      <c r="G368" s="144"/>
      <c r="H368" s="153"/>
      <c r="I368" s="1175"/>
      <c r="J368" s="604"/>
      <c r="K368" s="95"/>
      <c r="L368" s="151"/>
      <c r="M368" s="144"/>
      <c r="N368" s="153"/>
      <c r="O368" s="143"/>
      <c r="P368" s="154"/>
      <c r="Q368" s="95"/>
      <c r="R368" s="151"/>
      <c r="S368" s="144"/>
      <c r="T368" s="153"/>
      <c r="U368" s="146"/>
      <c r="V368" s="151"/>
      <c r="W368" s="145"/>
      <c r="X368" s="151"/>
      <c r="Y368" s="144"/>
      <c r="Z368" s="153"/>
      <c r="AA368" s="143"/>
      <c r="AB368" s="151"/>
      <c r="AC368" s="151"/>
      <c r="AD368" s="145"/>
      <c r="AE368" s="151"/>
      <c r="AF368" s="143"/>
      <c r="AG368" s="151"/>
      <c r="AH368" s="143"/>
      <c r="AI368" s="154"/>
      <c r="AJ368" s="143"/>
      <c r="AK368" s="143"/>
      <c r="AL368" s="145"/>
      <c r="AM368" s="143"/>
      <c r="AN368" s="151"/>
      <c r="AO368" s="151"/>
      <c r="AP368" s="151"/>
      <c r="AQ368" s="143"/>
      <c r="AR368" s="151"/>
      <c r="AS368" s="143"/>
      <c r="AT368" s="151"/>
      <c r="AU368" s="143"/>
      <c r="AV368" s="153"/>
      <c r="AW368" s="143"/>
      <c r="AX368" s="154"/>
      <c r="AY368" s="151"/>
      <c r="AZ368" s="151"/>
      <c r="BA368" s="144"/>
      <c r="BB368" s="153"/>
      <c r="BC368" s="143"/>
      <c r="BD368" s="167"/>
      <c r="BE368" s="128"/>
      <c r="BF368" s="128"/>
      <c r="BG368" s="128"/>
      <c r="BH368" s="128"/>
      <c r="BI368" s="128"/>
      <c r="BJ368" s="421"/>
      <c r="BK368" s="510"/>
      <c r="BM368" s="414"/>
      <c r="BN368" s="414"/>
      <c r="BO368" s="414"/>
      <c r="BP368" s="414"/>
      <c r="CB368" s="571"/>
      <c r="CC368" s="571"/>
      <c r="CD368" s="571"/>
      <c r="CE368" s="571"/>
      <c r="CF368" s="571"/>
      <c r="CG368" s="571"/>
      <c r="CH368" s="571"/>
      <c r="CI368" s="571"/>
      <c r="CJ368" s="571"/>
      <c r="CK368" s="571"/>
      <c r="CL368" s="571"/>
      <c r="CM368" s="571"/>
      <c r="CN368" s="571"/>
      <c r="CO368" s="571"/>
      <c r="CP368" s="571"/>
      <c r="CQ368" s="571"/>
      <c r="CR368" s="571"/>
      <c r="CS368" s="571"/>
      <c r="CT368" s="571"/>
      <c r="CU368" s="571"/>
      <c r="CV368" s="571"/>
      <c r="CW368" s="571"/>
      <c r="CX368" s="571"/>
      <c r="CY368" s="571"/>
      <c r="CZ368" s="571"/>
      <c r="DA368" s="571"/>
      <c r="DB368" s="571"/>
      <c r="DC368" s="571"/>
      <c r="DD368" s="571"/>
      <c r="DE368" s="571"/>
      <c r="DF368" s="571"/>
      <c r="DG368" s="571"/>
      <c r="DH368" s="571"/>
      <c r="DI368" s="571"/>
      <c r="DJ368" s="571"/>
      <c r="DK368" s="571"/>
      <c r="DL368" s="571"/>
      <c r="DM368" s="571"/>
      <c r="DN368" s="571"/>
      <c r="DO368" s="571"/>
      <c r="DP368" s="571"/>
      <c r="DQ368" s="571"/>
      <c r="DR368" s="571"/>
      <c r="DS368" s="571"/>
      <c r="DT368" s="571"/>
      <c r="DU368" s="571"/>
      <c r="DV368" s="571"/>
      <c r="DW368" s="571"/>
      <c r="DX368" s="571"/>
      <c r="DY368" s="571"/>
    </row>
    <row r="369" spans="1:136" s="433" customFormat="1" ht="16.5" thickBot="1">
      <c r="A369" s="265"/>
      <c r="B369" s="360">
        <v>6029009</v>
      </c>
      <c r="C369" s="12" t="s">
        <v>80</v>
      </c>
      <c r="D369" s="7" t="s">
        <v>11</v>
      </c>
      <c r="E369" s="95"/>
      <c r="F369" s="143"/>
      <c r="G369" s="144"/>
      <c r="H369" s="145"/>
      <c r="I369" s="1175"/>
      <c r="J369" s="653"/>
      <c r="K369" s="95"/>
      <c r="L369" s="143"/>
      <c r="M369" s="144"/>
      <c r="N369" s="145"/>
      <c r="O369" s="143"/>
      <c r="P369" s="146"/>
      <c r="Q369" s="95"/>
      <c r="R369" s="143"/>
      <c r="S369" s="144"/>
      <c r="T369" s="145"/>
      <c r="U369" s="146"/>
      <c r="V369" s="143"/>
      <c r="W369" s="145"/>
      <c r="X369" s="143"/>
      <c r="Y369" s="144"/>
      <c r="Z369" s="145"/>
      <c r="AA369" s="143"/>
      <c r="AB369" s="143"/>
      <c r="AC369" s="143"/>
      <c r="AD369" s="145"/>
      <c r="AE369" s="143"/>
      <c r="AF369" s="143"/>
      <c r="AG369" s="143"/>
      <c r="AH369" s="143"/>
      <c r="AI369" s="146"/>
      <c r="AJ369" s="143"/>
      <c r="AK369" s="143"/>
      <c r="AL369" s="145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5"/>
      <c r="AW369" s="143"/>
      <c r="AX369" s="146"/>
      <c r="AY369" s="143"/>
      <c r="AZ369" s="143"/>
      <c r="BA369" s="144"/>
      <c r="BB369" s="145"/>
      <c r="BC369" s="143"/>
      <c r="BD369" s="417"/>
      <c r="BE369" s="413"/>
      <c r="BF369" s="413"/>
      <c r="BG369" s="413"/>
      <c r="BH369" s="413"/>
      <c r="BI369" s="413"/>
      <c r="BJ369" s="432"/>
      <c r="BK369" s="512"/>
      <c r="CB369" s="571"/>
      <c r="CC369" s="571"/>
      <c r="CD369" s="571"/>
      <c r="CE369" s="571"/>
      <c r="CF369" s="571"/>
      <c r="CG369" s="571"/>
      <c r="CH369" s="571"/>
      <c r="CI369" s="571"/>
      <c r="CJ369" s="571"/>
      <c r="CK369" s="571"/>
      <c r="CL369" s="571"/>
      <c r="CM369" s="571"/>
      <c r="CN369" s="571"/>
      <c r="CO369" s="571"/>
      <c r="CP369" s="571"/>
      <c r="CQ369" s="571"/>
      <c r="CR369" s="571"/>
      <c r="CS369" s="571"/>
      <c r="CT369" s="571"/>
      <c r="CU369" s="571"/>
      <c r="CV369" s="571"/>
      <c r="CW369" s="571"/>
      <c r="CX369" s="571"/>
      <c r="CY369" s="571"/>
      <c r="CZ369" s="571"/>
      <c r="DA369" s="571"/>
      <c r="DB369" s="571"/>
      <c r="DC369" s="571"/>
      <c r="DD369" s="571"/>
      <c r="DE369" s="571"/>
      <c r="DF369" s="571"/>
      <c r="DG369" s="571"/>
      <c r="DH369" s="571"/>
      <c r="DI369" s="571"/>
      <c r="DJ369" s="571"/>
      <c r="DK369" s="571"/>
      <c r="DL369" s="571"/>
      <c r="DM369" s="571"/>
      <c r="DN369" s="571"/>
      <c r="DO369" s="571"/>
      <c r="DP369" s="571"/>
      <c r="DQ369" s="571"/>
      <c r="DR369" s="571"/>
      <c r="DS369" s="571"/>
      <c r="DT369" s="571"/>
      <c r="DU369" s="571"/>
      <c r="DV369" s="571"/>
      <c r="DW369" s="571"/>
      <c r="DX369" s="571"/>
      <c r="DY369" s="571"/>
    </row>
    <row r="370" spans="1:136" s="433" customFormat="1" ht="15">
      <c r="A370" s="523"/>
      <c r="B370" s="363">
        <v>6029099</v>
      </c>
      <c r="C370" s="20" t="s">
        <v>82</v>
      </c>
      <c r="D370" s="8" t="s">
        <v>11</v>
      </c>
      <c r="E370" s="444"/>
      <c r="F370" s="482"/>
      <c r="G370" s="613"/>
      <c r="H370" s="615"/>
      <c r="I370" s="1188"/>
      <c r="J370" s="657"/>
      <c r="K370" s="444"/>
      <c r="L370" s="482"/>
      <c r="M370" s="613"/>
      <c r="N370" s="615"/>
      <c r="O370" s="612"/>
      <c r="P370" s="443"/>
      <c r="Q370" s="444"/>
      <c r="R370" s="482"/>
      <c r="S370" s="613"/>
      <c r="T370" s="615"/>
      <c r="U370" s="614"/>
      <c r="V370" s="482"/>
      <c r="W370" s="606"/>
      <c r="X370" s="482"/>
      <c r="Y370" s="613"/>
      <c r="Z370" s="615"/>
      <c r="AA370" s="612"/>
      <c r="AB370" s="441"/>
      <c r="AC370" s="441"/>
      <c r="AD370" s="606"/>
      <c r="AE370" s="482"/>
      <c r="AF370" s="612"/>
      <c r="AG370" s="482"/>
      <c r="AH370" s="612"/>
      <c r="AI370" s="443"/>
      <c r="AJ370" s="612"/>
      <c r="AK370" s="612"/>
      <c r="AL370" s="615"/>
      <c r="AM370" s="612"/>
      <c r="AN370" s="482"/>
      <c r="AO370" s="482"/>
      <c r="AP370" s="482"/>
      <c r="AQ370" s="612"/>
      <c r="AR370" s="482"/>
      <c r="AS370" s="612"/>
      <c r="AT370" s="482"/>
      <c r="AU370" s="612"/>
      <c r="AV370" s="615"/>
      <c r="AW370" s="612"/>
      <c r="AX370" s="443"/>
      <c r="AY370" s="482"/>
      <c r="AZ370" s="482"/>
      <c r="BA370" s="613"/>
      <c r="BB370" s="615"/>
      <c r="BC370" s="612"/>
      <c r="BD370" s="616"/>
      <c r="BE370" s="438"/>
      <c r="BF370" s="438"/>
      <c r="BG370" s="438"/>
      <c r="BH370" s="438"/>
      <c r="BI370" s="438"/>
      <c r="BJ370" s="439"/>
      <c r="BK370" s="617"/>
      <c r="CB370" s="571"/>
      <c r="CC370" s="571"/>
      <c r="CD370" s="571"/>
      <c r="CE370" s="571"/>
      <c r="CF370" s="571"/>
      <c r="CG370" s="571"/>
      <c r="CH370" s="571"/>
      <c r="CI370" s="571"/>
      <c r="CJ370" s="571"/>
      <c r="CK370" s="571"/>
      <c r="CL370" s="571"/>
      <c r="CM370" s="571"/>
      <c r="CN370" s="571"/>
      <c r="CO370" s="571"/>
      <c r="CP370" s="571"/>
      <c r="CQ370" s="571"/>
      <c r="CR370" s="571"/>
      <c r="CS370" s="571"/>
      <c r="CT370" s="571"/>
      <c r="CU370" s="571"/>
      <c r="CV370" s="571"/>
      <c r="CW370" s="571"/>
      <c r="CX370" s="571"/>
      <c r="CY370" s="571"/>
      <c r="CZ370" s="571"/>
      <c r="DA370" s="571"/>
      <c r="DB370" s="571"/>
      <c r="DC370" s="571"/>
      <c r="DD370" s="571"/>
      <c r="DE370" s="571"/>
      <c r="DF370" s="571"/>
      <c r="DG370" s="571"/>
      <c r="DH370" s="571"/>
      <c r="DI370" s="571"/>
      <c r="DJ370" s="571"/>
      <c r="DK370" s="571"/>
      <c r="DL370" s="571"/>
      <c r="DM370" s="571"/>
      <c r="DN370" s="571"/>
      <c r="DO370" s="571"/>
      <c r="DP370" s="571"/>
      <c r="DQ370" s="571"/>
      <c r="DR370" s="571"/>
      <c r="DS370" s="571"/>
      <c r="DT370" s="571"/>
      <c r="DU370" s="571"/>
      <c r="DV370" s="571"/>
      <c r="DW370" s="571"/>
      <c r="DX370" s="571"/>
      <c r="DY370" s="571"/>
    </row>
    <row r="371" spans="1:136" s="433" customFormat="1" ht="15">
      <c r="A371" s="265"/>
      <c r="B371" s="633" t="s">
        <v>241</v>
      </c>
      <c r="C371" s="634" t="s">
        <v>242</v>
      </c>
      <c r="D371" s="628"/>
      <c r="E371" s="629">
        <f>E372+E373+E374+E375</f>
        <v>3980000</v>
      </c>
      <c r="F371" s="630">
        <f>F372+F373+F374+F375</f>
        <v>0</v>
      </c>
      <c r="G371" s="629"/>
      <c r="H371" s="630"/>
      <c r="I371" s="1175"/>
      <c r="J371" s="1203"/>
      <c r="K371" s="629"/>
      <c r="L371" s="630"/>
      <c r="M371" s="629"/>
      <c r="N371" s="630"/>
      <c r="O371" s="629"/>
      <c r="P371" s="630"/>
      <c r="Q371" s="629"/>
      <c r="R371" s="630"/>
      <c r="S371" s="629"/>
      <c r="T371" s="630"/>
      <c r="U371" s="629"/>
      <c r="V371" s="630"/>
      <c r="W371" s="629"/>
      <c r="X371" s="630"/>
      <c r="Y371" s="629"/>
      <c r="Z371" s="630"/>
      <c r="AA371" s="629"/>
      <c r="AB371" s="630"/>
      <c r="AC371" s="630"/>
      <c r="AD371" s="662"/>
      <c r="AE371" s="630"/>
      <c r="AF371" s="629"/>
      <c r="AG371" s="630"/>
      <c r="AH371" s="629"/>
      <c r="AI371" s="630"/>
      <c r="AJ371" s="629"/>
      <c r="AK371" s="629"/>
      <c r="AL371" s="630"/>
      <c r="AM371" s="629"/>
      <c r="AN371" s="630"/>
      <c r="AO371" s="630"/>
      <c r="AP371" s="630"/>
      <c r="AQ371" s="629"/>
      <c r="AR371" s="630"/>
      <c r="AS371" s="629"/>
      <c r="AT371" s="630"/>
      <c r="AU371" s="629"/>
      <c r="AV371" s="630"/>
      <c r="AW371" s="629"/>
      <c r="AX371" s="630"/>
      <c r="AY371" s="630"/>
      <c r="AZ371" s="630"/>
      <c r="BA371" s="629"/>
      <c r="BB371" s="630"/>
      <c r="BC371" s="629"/>
      <c r="BD371" s="631"/>
      <c r="BE371" s="632"/>
      <c r="BF371" s="632"/>
      <c r="BG371" s="632"/>
      <c r="BH371" s="632"/>
      <c r="BI371" s="632"/>
      <c r="BJ371" s="632"/>
      <c r="BK371" s="632"/>
      <c r="CB371" s="571"/>
      <c r="CC371" s="571"/>
      <c r="CD371" s="571"/>
      <c r="CE371" s="571"/>
      <c r="CF371" s="571"/>
      <c r="CG371" s="571"/>
      <c r="CH371" s="571"/>
      <c r="CI371" s="571"/>
      <c r="CJ371" s="571"/>
      <c r="CK371" s="571"/>
      <c r="CL371" s="571"/>
      <c r="CM371" s="571"/>
      <c r="CN371" s="571"/>
      <c r="CO371" s="571"/>
      <c r="CP371" s="571"/>
      <c r="CQ371" s="571"/>
      <c r="CR371" s="571"/>
      <c r="CS371" s="571"/>
      <c r="CT371" s="571"/>
      <c r="CU371" s="571"/>
      <c r="CV371" s="571"/>
      <c r="CW371" s="571"/>
      <c r="CX371" s="571"/>
      <c r="CY371" s="571"/>
      <c r="CZ371" s="571"/>
      <c r="DA371" s="571"/>
      <c r="DB371" s="571"/>
      <c r="DC371" s="571"/>
      <c r="DD371" s="571"/>
      <c r="DE371" s="571"/>
      <c r="DF371" s="571"/>
      <c r="DG371" s="571"/>
      <c r="DH371" s="571"/>
      <c r="DI371" s="571"/>
      <c r="DJ371" s="571"/>
      <c r="DK371" s="571"/>
      <c r="DL371" s="571"/>
      <c r="DM371" s="571"/>
      <c r="DN371" s="571"/>
      <c r="DO371" s="571"/>
      <c r="DP371" s="571"/>
      <c r="DQ371" s="571"/>
      <c r="DR371" s="571"/>
      <c r="DS371" s="571"/>
      <c r="DT371" s="571"/>
      <c r="DU371" s="571"/>
      <c r="DV371" s="571"/>
      <c r="DW371" s="571"/>
      <c r="DX371" s="571"/>
      <c r="DY371" s="571"/>
    </row>
    <row r="372" spans="1:136" s="433" customFormat="1" ht="15">
      <c r="A372" s="265"/>
      <c r="B372" s="626">
        <v>8100</v>
      </c>
      <c r="C372" s="635" t="s">
        <v>243</v>
      </c>
      <c r="D372" s="8" t="s">
        <v>11</v>
      </c>
      <c r="E372" s="143">
        <f>'Buxheti 2021'!E87</f>
        <v>960000</v>
      </c>
      <c r="F372" s="441"/>
      <c r="G372" s="143"/>
      <c r="H372" s="441"/>
      <c r="I372" s="1175"/>
      <c r="J372" s="1148"/>
      <c r="K372" s="143"/>
      <c r="L372" s="441"/>
      <c r="M372" s="143"/>
      <c r="N372" s="441"/>
      <c r="O372" s="143"/>
      <c r="P372" s="441"/>
      <c r="Q372" s="143"/>
      <c r="R372" s="441"/>
      <c r="S372" s="143"/>
      <c r="T372" s="441"/>
      <c r="U372" s="143"/>
      <c r="V372" s="441"/>
      <c r="W372" s="143"/>
      <c r="X372" s="441"/>
      <c r="Y372" s="143"/>
      <c r="Z372" s="441"/>
      <c r="AA372" s="143"/>
      <c r="AB372" s="441"/>
      <c r="AC372" s="441"/>
      <c r="AD372" s="145"/>
      <c r="AE372" s="441"/>
      <c r="AF372" s="143"/>
      <c r="AG372" s="441"/>
      <c r="AH372" s="143"/>
      <c r="AI372" s="441"/>
      <c r="AJ372" s="143"/>
      <c r="AK372" s="143"/>
      <c r="AL372" s="441"/>
      <c r="AM372" s="143"/>
      <c r="AN372" s="441"/>
      <c r="AO372" s="441"/>
      <c r="AP372" s="441"/>
      <c r="AQ372" s="143"/>
      <c r="AR372" s="441"/>
      <c r="AS372" s="143"/>
      <c r="AT372" s="441"/>
      <c r="AU372" s="143"/>
      <c r="AV372" s="441"/>
      <c r="AW372" s="143"/>
      <c r="AX372" s="441"/>
      <c r="AY372" s="441"/>
      <c r="AZ372" s="441"/>
      <c r="BA372" s="143"/>
      <c r="BB372" s="441"/>
      <c r="BC372" s="143"/>
      <c r="BD372" s="134"/>
      <c r="BE372" s="440"/>
      <c r="BF372" s="440"/>
      <c r="BG372" s="440"/>
      <c r="BH372" s="440"/>
      <c r="BI372" s="440"/>
      <c r="BJ372" s="440"/>
      <c r="BK372" s="440"/>
      <c r="CB372" s="571"/>
      <c r="CC372" s="571"/>
      <c r="CD372" s="571"/>
      <c r="CE372" s="571"/>
      <c r="CF372" s="571"/>
      <c r="CG372" s="571"/>
      <c r="CH372" s="571"/>
      <c r="CI372" s="571"/>
      <c r="CJ372" s="571"/>
      <c r="CK372" s="571"/>
      <c r="CL372" s="571"/>
      <c r="CM372" s="571"/>
      <c r="CN372" s="571"/>
      <c r="CO372" s="571"/>
      <c r="CP372" s="571"/>
      <c r="CQ372" s="571"/>
      <c r="CR372" s="571"/>
      <c r="CS372" s="571"/>
      <c r="CT372" s="571"/>
      <c r="CU372" s="571"/>
      <c r="CV372" s="571"/>
      <c r="CW372" s="571"/>
      <c r="CX372" s="571"/>
      <c r="CY372" s="571"/>
      <c r="CZ372" s="571"/>
      <c r="DA372" s="571"/>
      <c r="DB372" s="571"/>
      <c r="DC372" s="571"/>
      <c r="DD372" s="571"/>
      <c r="DE372" s="571"/>
      <c r="DF372" s="571"/>
      <c r="DG372" s="571"/>
      <c r="DH372" s="571"/>
      <c r="DI372" s="571"/>
      <c r="DJ372" s="571"/>
      <c r="DK372" s="571"/>
      <c r="DL372" s="571"/>
      <c r="DM372" s="571"/>
      <c r="DN372" s="571"/>
      <c r="DO372" s="571"/>
      <c r="DP372" s="571"/>
      <c r="DQ372" s="571"/>
      <c r="DR372" s="571"/>
      <c r="DS372" s="571"/>
      <c r="DT372" s="571"/>
      <c r="DU372" s="571"/>
      <c r="DV372" s="571"/>
      <c r="DW372" s="571"/>
      <c r="DX372" s="571"/>
      <c r="DY372" s="571"/>
    </row>
    <row r="373" spans="1:136" s="433" customFormat="1" ht="15">
      <c r="A373" s="265"/>
      <c r="B373" s="626">
        <v>8600</v>
      </c>
      <c r="C373" s="627" t="s">
        <v>244</v>
      </c>
      <c r="D373" s="8" t="s">
        <v>11</v>
      </c>
      <c r="E373" s="143">
        <f>'Buxheti 2021'!E88</f>
        <v>960000</v>
      </c>
      <c r="F373" s="699"/>
      <c r="G373" s="143"/>
      <c r="H373" s="441"/>
      <c r="I373" s="1175"/>
      <c r="J373" s="1148"/>
      <c r="K373" s="143"/>
      <c r="L373" s="441"/>
      <c r="M373" s="143"/>
      <c r="N373" s="441"/>
      <c r="O373" s="143"/>
      <c r="P373" s="441"/>
      <c r="Q373" s="143"/>
      <c r="R373" s="441"/>
      <c r="S373" s="143"/>
      <c r="T373" s="441"/>
      <c r="U373" s="143"/>
      <c r="V373" s="441"/>
      <c r="W373" s="143"/>
      <c r="X373" s="441"/>
      <c r="Y373" s="143"/>
      <c r="Z373" s="441"/>
      <c r="AA373" s="143"/>
      <c r="AB373" s="441"/>
      <c r="AC373" s="441"/>
      <c r="AD373" s="145"/>
      <c r="AE373" s="441"/>
      <c r="AF373" s="143"/>
      <c r="AG373" s="441"/>
      <c r="AH373" s="143"/>
      <c r="AI373" s="441"/>
      <c r="AJ373" s="143"/>
      <c r="AK373" s="143"/>
      <c r="AL373" s="441"/>
      <c r="AM373" s="143"/>
      <c r="AN373" s="441"/>
      <c r="AO373" s="441"/>
      <c r="AP373" s="441"/>
      <c r="AQ373" s="143"/>
      <c r="AR373" s="441"/>
      <c r="AS373" s="143"/>
      <c r="AT373" s="441"/>
      <c r="AU373" s="143"/>
      <c r="AV373" s="441"/>
      <c r="AW373" s="143"/>
      <c r="AX373" s="441"/>
      <c r="AY373" s="441"/>
      <c r="AZ373" s="441"/>
      <c r="BA373" s="143"/>
      <c r="BB373" s="441"/>
      <c r="BC373" s="143"/>
      <c r="BD373" s="134"/>
      <c r="BE373" s="440"/>
      <c r="BF373" s="440"/>
      <c r="BG373" s="440"/>
      <c r="BH373" s="440"/>
      <c r="BI373" s="440"/>
      <c r="BJ373" s="440"/>
      <c r="BK373" s="440"/>
      <c r="CB373" s="571"/>
      <c r="CC373" s="571"/>
      <c r="CD373" s="571"/>
      <c r="CE373" s="571"/>
      <c r="CF373" s="571"/>
      <c r="CG373" s="571"/>
      <c r="CH373" s="571"/>
      <c r="CI373" s="571"/>
      <c r="CJ373" s="571"/>
      <c r="CK373" s="571"/>
      <c r="CL373" s="571"/>
      <c r="CM373" s="571"/>
      <c r="CN373" s="571"/>
      <c r="CO373" s="571"/>
      <c r="CP373" s="571"/>
      <c r="CQ373" s="571"/>
      <c r="CR373" s="571"/>
      <c r="CS373" s="571"/>
      <c r="CT373" s="571"/>
      <c r="CU373" s="571"/>
      <c r="CV373" s="571"/>
      <c r="CW373" s="571"/>
      <c r="CX373" s="571"/>
      <c r="CY373" s="571"/>
      <c r="CZ373" s="571"/>
      <c r="DA373" s="571"/>
      <c r="DB373" s="571"/>
      <c r="DC373" s="571"/>
      <c r="DD373" s="571"/>
      <c r="DE373" s="571"/>
      <c r="DF373" s="571"/>
      <c r="DG373" s="571"/>
      <c r="DH373" s="571"/>
      <c r="DI373" s="571"/>
      <c r="DJ373" s="571"/>
      <c r="DK373" s="571"/>
      <c r="DL373" s="571"/>
      <c r="DM373" s="571"/>
      <c r="DN373" s="571"/>
      <c r="DO373" s="571"/>
      <c r="DP373" s="571"/>
      <c r="DQ373" s="571"/>
      <c r="DR373" s="571"/>
      <c r="DS373" s="571"/>
      <c r="DT373" s="571"/>
      <c r="DU373" s="571"/>
      <c r="DV373" s="571"/>
      <c r="DW373" s="571"/>
      <c r="DX373" s="571"/>
      <c r="DY373" s="571"/>
    </row>
    <row r="374" spans="1:136" s="433" customFormat="1" ht="15">
      <c r="A374" s="265"/>
      <c r="B374" s="626">
        <v>4160</v>
      </c>
      <c r="C374" s="635" t="s">
        <v>423</v>
      </c>
      <c r="D374" s="8" t="s">
        <v>11</v>
      </c>
      <c r="E374" s="143">
        <f>'Buxheti 2021'!E89</f>
        <v>60000</v>
      </c>
      <c r="F374" s="699"/>
      <c r="G374" s="143"/>
      <c r="H374" s="636">
        <v>44083</v>
      </c>
      <c r="I374" s="1175"/>
      <c r="J374" s="1148"/>
      <c r="K374" s="143"/>
      <c r="L374" s="441"/>
      <c r="M374" s="143"/>
      <c r="N374" s="441"/>
      <c r="O374" s="143"/>
      <c r="P374" s="441"/>
      <c r="Q374" s="143"/>
      <c r="R374" s="441"/>
      <c r="S374" s="143"/>
      <c r="T374" s="441"/>
      <c r="U374" s="143"/>
      <c r="V374" s="441"/>
      <c r="W374" s="143"/>
      <c r="X374" s="441"/>
      <c r="Y374" s="143"/>
      <c r="Z374" s="441"/>
      <c r="AA374" s="143"/>
      <c r="AB374" s="441"/>
      <c r="AC374" s="441"/>
      <c r="AD374" s="145"/>
      <c r="AE374" s="441"/>
      <c r="AF374" s="143"/>
      <c r="AG374" s="441"/>
      <c r="AH374" s="143"/>
      <c r="AI374" s="441"/>
      <c r="AJ374" s="143"/>
      <c r="AK374" s="143"/>
      <c r="AL374" s="441"/>
      <c r="AM374" s="143"/>
      <c r="AN374" s="441"/>
      <c r="AO374" s="441"/>
      <c r="AP374" s="441"/>
      <c r="AQ374" s="143"/>
      <c r="AR374" s="441"/>
      <c r="AS374" s="143"/>
      <c r="AT374" s="441"/>
      <c r="AU374" s="143"/>
      <c r="AV374" s="441"/>
      <c r="AW374" s="143"/>
      <c r="AX374" s="441"/>
      <c r="AY374" s="441"/>
      <c r="AZ374" s="441"/>
      <c r="BA374" s="143"/>
      <c r="BB374" s="441"/>
      <c r="BC374" s="143"/>
      <c r="BD374" s="134"/>
      <c r="BE374" s="440"/>
      <c r="BF374" s="440"/>
      <c r="BG374" s="643">
        <f>F374</f>
        <v>0</v>
      </c>
      <c r="BH374" s="440"/>
      <c r="BI374" s="440"/>
      <c r="BJ374" s="440"/>
      <c r="BK374" s="440"/>
      <c r="CB374" s="571"/>
      <c r="CC374" s="571"/>
      <c r="CD374" s="571"/>
      <c r="CE374" s="571"/>
      <c r="CF374" s="571"/>
      <c r="CG374" s="571"/>
      <c r="CH374" s="571"/>
      <c r="CI374" s="571"/>
      <c r="CJ374" s="571"/>
      <c r="CK374" s="571"/>
      <c r="CL374" s="571"/>
      <c r="CM374" s="571"/>
      <c r="CN374" s="571"/>
      <c r="CO374" s="571"/>
      <c r="CP374" s="571"/>
      <c r="CQ374" s="571"/>
      <c r="CR374" s="571"/>
      <c r="CS374" s="571"/>
      <c r="CT374" s="571"/>
      <c r="CU374" s="571"/>
      <c r="CV374" s="571"/>
      <c r="CW374" s="571"/>
      <c r="CX374" s="571"/>
      <c r="CY374" s="571"/>
      <c r="CZ374" s="571"/>
      <c r="DA374" s="571"/>
      <c r="DB374" s="571"/>
      <c r="DC374" s="571"/>
      <c r="DD374" s="571"/>
      <c r="DE374" s="571"/>
      <c r="DF374" s="571"/>
      <c r="DG374" s="571"/>
      <c r="DH374" s="571"/>
      <c r="DI374" s="571"/>
      <c r="DJ374" s="571"/>
      <c r="DK374" s="571"/>
      <c r="DL374" s="571"/>
      <c r="DM374" s="571"/>
      <c r="DN374" s="571"/>
      <c r="DO374" s="571"/>
      <c r="DP374" s="571"/>
      <c r="DQ374" s="571"/>
      <c r="DR374" s="571"/>
      <c r="DS374" s="571"/>
      <c r="DT374" s="571"/>
      <c r="DU374" s="571"/>
      <c r="DV374" s="571"/>
      <c r="DW374" s="571"/>
      <c r="DX374" s="571"/>
      <c r="DY374" s="571"/>
    </row>
    <row r="375" spans="1:136" s="433" customFormat="1" ht="15">
      <c r="A375" s="265"/>
      <c r="B375" s="626" t="s">
        <v>184</v>
      </c>
      <c r="C375" s="635" t="s">
        <v>382</v>
      </c>
      <c r="D375" s="8" t="s">
        <v>11</v>
      </c>
      <c r="E375" s="143">
        <v>2000000</v>
      </c>
      <c r="F375" s="699"/>
      <c r="G375" s="143"/>
      <c r="H375" s="441"/>
      <c r="I375" s="1175"/>
      <c r="J375" s="1148"/>
      <c r="K375" s="143"/>
      <c r="L375" s="441"/>
      <c r="M375" s="143"/>
      <c r="N375" s="441"/>
      <c r="O375" s="143"/>
      <c r="P375" s="441"/>
      <c r="Q375" s="143"/>
      <c r="R375" s="441"/>
      <c r="S375" s="143"/>
      <c r="T375" s="441"/>
      <c r="U375" s="143"/>
      <c r="V375" s="441"/>
      <c r="W375" s="143"/>
      <c r="X375" s="441"/>
      <c r="Y375" s="143"/>
      <c r="Z375" s="441"/>
      <c r="AA375" s="143"/>
      <c r="AB375" s="441"/>
      <c r="AC375" s="441"/>
      <c r="AD375" s="145"/>
      <c r="AE375" s="441"/>
      <c r="AF375" s="143"/>
      <c r="AG375" s="441"/>
      <c r="AH375" s="143"/>
      <c r="AI375" s="441"/>
      <c r="AJ375" s="143"/>
      <c r="AK375" s="143"/>
      <c r="AL375" s="441"/>
      <c r="AM375" s="143"/>
      <c r="AN375" s="441"/>
      <c r="AO375" s="441"/>
      <c r="AP375" s="441"/>
      <c r="AQ375" s="143"/>
      <c r="AR375" s="441"/>
      <c r="AS375" s="143"/>
      <c r="AT375" s="441"/>
      <c r="AU375" s="143"/>
      <c r="AV375" s="441"/>
      <c r="AW375" s="143"/>
      <c r="AX375" s="441"/>
      <c r="AY375" s="441"/>
      <c r="AZ375" s="441"/>
      <c r="BA375" s="143"/>
      <c r="BB375" s="441"/>
      <c r="BC375" s="143"/>
      <c r="BD375" s="134"/>
      <c r="BE375" s="440"/>
      <c r="BF375" s="440"/>
      <c r="BG375" s="440"/>
      <c r="BH375" s="440"/>
      <c r="BI375" s="440"/>
      <c r="BJ375" s="440"/>
      <c r="BK375" s="440"/>
      <c r="CB375" s="571"/>
      <c r="CC375" s="571"/>
      <c r="CD375" s="571"/>
      <c r="CE375" s="571"/>
      <c r="CF375" s="571"/>
      <c r="CG375" s="571"/>
      <c r="CH375" s="571"/>
      <c r="CI375" s="571"/>
      <c r="CJ375" s="571"/>
      <c r="CK375" s="571"/>
      <c r="CL375" s="571"/>
      <c r="CM375" s="571"/>
      <c r="CN375" s="571"/>
      <c r="CO375" s="571"/>
      <c r="CP375" s="571"/>
      <c r="CQ375" s="571"/>
      <c r="CR375" s="571"/>
      <c r="CS375" s="571"/>
      <c r="CT375" s="571"/>
      <c r="CU375" s="571"/>
      <c r="CV375" s="571"/>
      <c r="CW375" s="571"/>
      <c r="CX375" s="571"/>
      <c r="CY375" s="571"/>
      <c r="CZ375" s="571"/>
      <c r="DA375" s="571"/>
      <c r="DB375" s="571"/>
      <c r="DC375" s="571"/>
      <c r="DD375" s="571"/>
      <c r="DE375" s="571"/>
      <c r="DF375" s="571"/>
      <c r="DG375" s="571"/>
      <c r="DH375" s="571"/>
      <c r="DI375" s="571"/>
      <c r="DJ375" s="571"/>
      <c r="DK375" s="571"/>
      <c r="DL375" s="571"/>
      <c r="DM375" s="571"/>
      <c r="DN375" s="571"/>
      <c r="DO375" s="571"/>
      <c r="DP375" s="571"/>
      <c r="DQ375" s="571"/>
      <c r="DR375" s="571"/>
      <c r="DS375" s="571"/>
      <c r="DT375" s="571"/>
      <c r="DU375" s="571"/>
      <c r="DV375" s="571"/>
      <c r="DW375" s="571"/>
      <c r="DX375" s="571"/>
      <c r="DY375" s="571"/>
    </row>
    <row r="376" spans="1:136" s="433" customFormat="1" ht="15">
      <c r="A376" s="265"/>
      <c r="B376" s="633" t="s">
        <v>248</v>
      </c>
      <c r="C376" s="1115" t="s">
        <v>424</v>
      </c>
      <c r="D376" s="904"/>
      <c r="E376" s="147">
        <f>E377+E378+E379+E380</f>
        <v>11000000</v>
      </c>
      <c r="F376" s="1116">
        <f>F377+F378+F379+F380</f>
        <v>0</v>
      </c>
      <c r="G376" s="147"/>
      <c r="H376" s="1116"/>
      <c r="I376" s="1176"/>
      <c r="J376" s="1148"/>
      <c r="K376" s="143"/>
      <c r="L376" s="441"/>
      <c r="M376" s="143"/>
      <c r="N376" s="441"/>
      <c r="O376" s="143"/>
      <c r="P376" s="441"/>
      <c r="Q376" s="143"/>
      <c r="R376" s="441"/>
      <c r="S376" s="143"/>
      <c r="T376" s="441"/>
      <c r="U376" s="143"/>
      <c r="V376" s="441"/>
      <c r="W376" s="143"/>
      <c r="X376" s="441"/>
      <c r="Y376" s="143"/>
      <c r="Z376" s="441"/>
      <c r="AA376" s="143"/>
      <c r="AB376" s="441"/>
      <c r="AC376" s="441"/>
      <c r="AD376" s="145"/>
      <c r="AE376" s="441"/>
      <c r="AF376" s="143"/>
      <c r="AG376" s="441"/>
      <c r="AH376" s="143"/>
      <c r="AI376" s="441"/>
      <c r="AJ376" s="143"/>
      <c r="AK376" s="143"/>
      <c r="AL376" s="441"/>
      <c r="AM376" s="143"/>
      <c r="AN376" s="441"/>
      <c r="AO376" s="441"/>
      <c r="AP376" s="441"/>
      <c r="AQ376" s="143"/>
      <c r="AR376" s="441"/>
      <c r="AS376" s="143"/>
      <c r="AT376" s="441"/>
      <c r="AU376" s="143"/>
      <c r="AV376" s="441"/>
      <c r="AW376" s="143"/>
      <c r="AX376" s="441"/>
      <c r="AY376" s="441"/>
      <c r="AZ376" s="441"/>
      <c r="BA376" s="143"/>
      <c r="BB376" s="441"/>
      <c r="BC376" s="143"/>
      <c r="BD376" s="134"/>
      <c r="BE376" s="440"/>
      <c r="BF376" s="440"/>
      <c r="BG376" s="440"/>
      <c r="BH376" s="440"/>
      <c r="BI376" s="440"/>
      <c r="BJ376" s="440"/>
      <c r="BK376" s="440"/>
      <c r="CB376" s="571"/>
      <c r="CC376" s="571"/>
      <c r="CD376" s="571"/>
      <c r="CE376" s="571"/>
      <c r="CF376" s="571"/>
      <c r="CG376" s="571"/>
      <c r="CH376" s="571"/>
      <c r="CI376" s="571"/>
      <c r="CJ376" s="571"/>
      <c r="CK376" s="571"/>
      <c r="CL376" s="571"/>
      <c r="CM376" s="571"/>
      <c r="CN376" s="571"/>
      <c r="CO376" s="571"/>
      <c r="CP376" s="571"/>
      <c r="CQ376" s="571"/>
      <c r="CR376" s="571"/>
      <c r="CS376" s="571"/>
      <c r="CT376" s="571"/>
      <c r="CU376" s="571"/>
      <c r="CV376" s="571"/>
      <c r="CW376" s="571"/>
      <c r="CX376" s="571"/>
      <c r="CY376" s="571"/>
      <c r="CZ376" s="571"/>
      <c r="DA376" s="571"/>
      <c r="DB376" s="571"/>
      <c r="DC376" s="571"/>
      <c r="DD376" s="571"/>
      <c r="DE376" s="571"/>
      <c r="DF376" s="571"/>
      <c r="DG376" s="571"/>
      <c r="DH376" s="571"/>
      <c r="DI376" s="571"/>
      <c r="DJ376" s="571"/>
      <c r="DK376" s="571"/>
      <c r="DL376" s="571"/>
      <c r="DM376" s="571"/>
      <c r="DN376" s="571"/>
      <c r="DO376" s="571"/>
      <c r="DP376" s="571"/>
      <c r="DQ376" s="571"/>
      <c r="DR376" s="571"/>
      <c r="DS376" s="571"/>
      <c r="DT376" s="571"/>
      <c r="DU376" s="571"/>
      <c r="DV376" s="571"/>
      <c r="DW376" s="571"/>
      <c r="DX376" s="571"/>
      <c r="DY376" s="571"/>
    </row>
    <row r="377" spans="1:136" s="764" customFormat="1" ht="15">
      <c r="A377" s="748"/>
      <c r="B377" s="1117"/>
      <c r="C377" s="635" t="s">
        <v>425</v>
      </c>
      <c r="D377" s="8" t="s">
        <v>11</v>
      </c>
      <c r="E377" s="1123">
        <f>'Buxheti 2021'!E95</f>
        <v>6080000</v>
      </c>
      <c r="F377" s="1119"/>
      <c r="G377" s="549"/>
      <c r="H377" s="1119"/>
      <c r="I377" s="1176"/>
      <c r="J377" s="1204"/>
      <c r="K377" s="545"/>
      <c r="L377" s="699"/>
      <c r="M377" s="545"/>
      <c r="N377" s="699"/>
      <c r="O377" s="545"/>
      <c r="P377" s="699"/>
      <c r="Q377" s="545"/>
      <c r="R377" s="699"/>
      <c r="S377" s="545"/>
      <c r="T377" s="699"/>
      <c r="U377" s="545"/>
      <c r="V377" s="699"/>
      <c r="W377" s="545"/>
      <c r="X377" s="699"/>
      <c r="Y377" s="545"/>
      <c r="Z377" s="699"/>
      <c r="AA377" s="545"/>
      <c r="AB377" s="699"/>
      <c r="AC377" s="699"/>
      <c r="AD377" s="872"/>
      <c r="AE377" s="699"/>
      <c r="AF377" s="545"/>
      <c r="AG377" s="699"/>
      <c r="AH377" s="545"/>
      <c r="AI377" s="699"/>
      <c r="AJ377" s="545"/>
      <c r="AK377" s="545"/>
      <c r="AL377" s="699"/>
      <c r="AM377" s="545"/>
      <c r="AN377" s="699"/>
      <c r="AO377" s="699"/>
      <c r="AP377" s="699"/>
      <c r="AQ377" s="545"/>
      <c r="AR377" s="699"/>
      <c r="AS377" s="545"/>
      <c r="AT377" s="699"/>
      <c r="AU377" s="545"/>
      <c r="AV377" s="699"/>
      <c r="AW377" s="545"/>
      <c r="AX377" s="699"/>
      <c r="AY377" s="699"/>
      <c r="AZ377" s="699"/>
      <c r="BA377" s="545"/>
      <c r="BB377" s="699"/>
      <c r="BC377" s="545"/>
      <c r="BD377" s="935"/>
      <c r="BE377" s="440"/>
      <c r="BF377" s="440"/>
      <c r="BG377" s="440"/>
      <c r="BH377" s="440"/>
      <c r="BI377" s="440"/>
      <c r="BJ377" s="440"/>
      <c r="BK377" s="440"/>
      <c r="CB377" s="748"/>
      <c r="CC377" s="748"/>
      <c r="CD377" s="748"/>
      <c r="CE377" s="748"/>
      <c r="CF377" s="748"/>
      <c r="CG377" s="748"/>
      <c r="CH377" s="748"/>
      <c r="CI377" s="748"/>
      <c r="CJ377" s="748"/>
      <c r="CK377" s="748"/>
      <c r="CL377" s="748"/>
      <c r="CM377" s="748"/>
      <c r="CN377" s="748"/>
      <c r="CO377" s="748"/>
      <c r="CP377" s="748"/>
      <c r="CQ377" s="748"/>
      <c r="CR377" s="748"/>
      <c r="CS377" s="748"/>
      <c r="CT377" s="748"/>
      <c r="CU377" s="748"/>
      <c r="CV377" s="748"/>
      <c r="CW377" s="748"/>
      <c r="CX377" s="748"/>
      <c r="CY377" s="748"/>
      <c r="CZ377" s="748"/>
      <c r="DA377" s="748"/>
      <c r="DB377" s="748"/>
      <c r="DC377" s="748"/>
      <c r="DD377" s="748"/>
      <c r="DE377" s="748"/>
      <c r="DF377" s="748"/>
      <c r="DG377" s="748"/>
      <c r="DH377" s="748"/>
      <c r="DI377" s="748"/>
      <c r="DJ377" s="748"/>
      <c r="DK377" s="748"/>
      <c r="DL377" s="748"/>
      <c r="DM377" s="748"/>
      <c r="DN377" s="748"/>
      <c r="DO377" s="748"/>
      <c r="DP377" s="748"/>
      <c r="DQ377" s="748"/>
      <c r="DR377" s="748"/>
      <c r="DS377" s="748"/>
      <c r="DT377" s="748"/>
      <c r="DU377" s="748"/>
      <c r="DV377" s="748"/>
      <c r="DW377" s="748"/>
      <c r="DX377" s="748"/>
      <c r="DY377" s="748"/>
    </row>
    <row r="378" spans="1:136" s="764" customFormat="1" ht="15">
      <c r="A378" s="748"/>
      <c r="B378" s="1117"/>
      <c r="C378" s="1118" t="s">
        <v>426</v>
      </c>
      <c r="D378" s="8" t="s">
        <v>11</v>
      </c>
      <c r="E378" s="1124">
        <f>'Buxheti 2021'!E98</f>
        <v>960000</v>
      </c>
      <c r="F378" s="1119"/>
      <c r="G378" s="549"/>
      <c r="H378" s="1119"/>
      <c r="I378" s="1176"/>
      <c r="J378" s="1204"/>
      <c r="K378" s="545"/>
      <c r="L378" s="699"/>
      <c r="M378" s="545"/>
      <c r="N378" s="699"/>
      <c r="O378" s="545"/>
      <c r="P378" s="699"/>
      <c r="Q378" s="545"/>
      <c r="R378" s="699"/>
      <c r="S378" s="545"/>
      <c r="T378" s="699"/>
      <c r="U378" s="545"/>
      <c r="V378" s="699"/>
      <c r="W378" s="545"/>
      <c r="X378" s="699"/>
      <c r="Y378" s="545"/>
      <c r="Z378" s="699"/>
      <c r="AA378" s="545"/>
      <c r="AB378" s="699"/>
      <c r="AC378" s="699"/>
      <c r="AD378" s="872"/>
      <c r="AE378" s="699"/>
      <c r="AF378" s="545"/>
      <c r="AG378" s="699"/>
      <c r="AH378" s="545"/>
      <c r="AI378" s="699"/>
      <c r="AJ378" s="545"/>
      <c r="AK378" s="545"/>
      <c r="AL378" s="699"/>
      <c r="AM378" s="545"/>
      <c r="AN378" s="699"/>
      <c r="AO378" s="699"/>
      <c r="AP378" s="699"/>
      <c r="AQ378" s="545"/>
      <c r="AR378" s="699"/>
      <c r="AS378" s="545"/>
      <c r="AT378" s="699"/>
      <c r="AU378" s="545"/>
      <c r="AV378" s="699"/>
      <c r="AW378" s="545"/>
      <c r="AX378" s="699"/>
      <c r="AY378" s="699"/>
      <c r="AZ378" s="699"/>
      <c r="BA378" s="545"/>
      <c r="BB378" s="699"/>
      <c r="BC378" s="545"/>
      <c r="BD378" s="935"/>
      <c r="BE378" s="440"/>
      <c r="BF378" s="440"/>
      <c r="BG378" s="440"/>
      <c r="BH378" s="440"/>
      <c r="BI378" s="440"/>
      <c r="BJ378" s="440"/>
      <c r="BK378" s="440"/>
      <c r="CB378" s="748"/>
      <c r="CC378" s="748"/>
      <c r="CD378" s="748"/>
      <c r="CE378" s="748"/>
      <c r="CF378" s="748"/>
      <c r="CG378" s="748"/>
      <c r="CH378" s="748"/>
      <c r="CI378" s="748"/>
      <c r="CJ378" s="748"/>
      <c r="CK378" s="748"/>
      <c r="CL378" s="748"/>
      <c r="CM378" s="748"/>
      <c r="CN378" s="748"/>
      <c r="CO378" s="748"/>
      <c r="CP378" s="748"/>
      <c r="CQ378" s="748"/>
      <c r="CR378" s="748"/>
      <c r="CS378" s="748"/>
      <c r="CT378" s="748"/>
      <c r="CU378" s="748"/>
      <c r="CV378" s="748"/>
      <c r="CW378" s="748"/>
      <c r="CX378" s="748"/>
      <c r="CY378" s="748"/>
      <c r="CZ378" s="748"/>
      <c r="DA378" s="748"/>
      <c r="DB378" s="748"/>
      <c r="DC378" s="748"/>
      <c r="DD378" s="748"/>
      <c r="DE378" s="748"/>
      <c r="DF378" s="748"/>
      <c r="DG378" s="748"/>
      <c r="DH378" s="748"/>
      <c r="DI378" s="748"/>
      <c r="DJ378" s="748"/>
      <c r="DK378" s="748"/>
      <c r="DL378" s="748"/>
      <c r="DM378" s="748"/>
      <c r="DN378" s="748"/>
      <c r="DO378" s="748"/>
      <c r="DP378" s="748"/>
      <c r="DQ378" s="748"/>
      <c r="DR378" s="748"/>
      <c r="DS378" s="748"/>
      <c r="DT378" s="748"/>
      <c r="DU378" s="748"/>
      <c r="DV378" s="748"/>
      <c r="DW378" s="748"/>
      <c r="DX378" s="748"/>
      <c r="DY378" s="748"/>
    </row>
    <row r="379" spans="1:136" s="764" customFormat="1" ht="34.5" customHeight="1">
      <c r="A379" s="748"/>
      <c r="B379" s="1117"/>
      <c r="C379" s="1122" t="s">
        <v>388</v>
      </c>
      <c r="D379" s="8" t="s">
        <v>11</v>
      </c>
      <c r="E379" s="1125">
        <f>'Buxheti 2021'!E99</f>
        <v>960000</v>
      </c>
      <c r="F379" s="1119"/>
      <c r="G379" s="549"/>
      <c r="H379" s="1119"/>
      <c r="I379" s="1176"/>
      <c r="J379" s="1204"/>
      <c r="K379" s="545"/>
      <c r="L379" s="699"/>
      <c r="M379" s="545"/>
      <c r="N379" s="699"/>
      <c r="O379" s="545"/>
      <c r="P379" s="699"/>
      <c r="Q379" s="545"/>
      <c r="R379" s="699"/>
      <c r="S379" s="545"/>
      <c r="T379" s="699"/>
      <c r="U379" s="545"/>
      <c r="V379" s="699"/>
      <c r="W379" s="545"/>
      <c r="X379" s="699"/>
      <c r="Y379" s="545"/>
      <c r="Z379" s="699"/>
      <c r="AA379" s="545"/>
      <c r="AB379" s="699"/>
      <c r="AC379" s="699"/>
      <c r="AD379" s="872"/>
      <c r="AE379" s="699"/>
      <c r="AF379" s="545"/>
      <c r="AG379" s="699"/>
      <c r="AH379" s="545"/>
      <c r="AI379" s="699"/>
      <c r="AJ379" s="545"/>
      <c r="AK379" s="545"/>
      <c r="AL379" s="699"/>
      <c r="AM379" s="545"/>
      <c r="AN379" s="699"/>
      <c r="AO379" s="699"/>
      <c r="AP379" s="699"/>
      <c r="AQ379" s="545"/>
      <c r="AR379" s="699"/>
      <c r="AS379" s="545"/>
      <c r="AT379" s="699"/>
      <c r="AU379" s="545"/>
      <c r="AV379" s="699"/>
      <c r="AW379" s="545"/>
      <c r="AX379" s="699"/>
      <c r="AY379" s="699"/>
      <c r="AZ379" s="699"/>
      <c r="BA379" s="545"/>
      <c r="BB379" s="699"/>
      <c r="BC379" s="545"/>
      <c r="BD379" s="935"/>
      <c r="BE379" s="440"/>
      <c r="BF379" s="440"/>
      <c r="BG379" s="440"/>
      <c r="BH379" s="440"/>
      <c r="BI379" s="440"/>
      <c r="BJ379" s="440"/>
      <c r="BK379" s="440"/>
      <c r="CB379" s="748"/>
      <c r="CC379" s="748"/>
      <c r="CD379" s="748"/>
      <c r="CE379" s="748"/>
      <c r="CF379" s="748"/>
      <c r="CG379" s="748"/>
      <c r="CH379" s="748"/>
      <c r="CI379" s="748"/>
      <c r="CJ379" s="748"/>
      <c r="CK379" s="748"/>
      <c r="CL379" s="748"/>
      <c r="CM379" s="748"/>
      <c r="CN379" s="748"/>
      <c r="CO379" s="748"/>
      <c r="CP379" s="748"/>
      <c r="CQ379" s="748"/>
      <c r="CR379" s="748"/>
      <c r="CS379" s="748"/>
      <c r="CT379" s="748"/>
      <c r="CU379" s="748"/>
      <c r="CV379" s="748"/>
      <c r="CW379" s="748"/>
      <c r="CX379" s="748"/>
      <c r="CY379" s="748"/>
      <c r="CZ379" s="748"/>
      <c r="DA379" s="748"/>
      <c r="DB379" s="748"/>
      <c r="DC379" s="748"/>
      <c r="DD379" s="748"/>
      <c r="DE379" s="748"/>
      <c r="DF379" s="748"/>
      <c r="DG379" s="748"/>
      <c r="DH379" s="748"/>
      <c r="DI379" s="748"/>
      <c r="DJ379" s="748"/>
      <c r="DK379" s="748"/>
      <c r="DL379" s="748"/>
      <c r="DM379" s="748"/>
      <c r="DN379" s="748"/>
      <c r="DO379" s="748"/>
      <c r="DP379" s="748"/>
      <c r="DQ379" s="748"/>
      <c r="DR379" s="748"/>
      <c r="DS379" s="748"/>
      <c r="DT379" s="748"/>
      <c r="DU379" s="748"/>
      <c r="DV379" s="748"/>
      <c r="DW379" s="748"/>
      <c r="DX379" s="748"/>
      <c r="DY379" s="748"/>
    </row>
    <row r="380" spans="1:136" s="433" customFormat="1" ht="29.25">
      <c r="A380" s="265"/>
      <c r="B380" s="626"/>
      <c r="C380" s="1121" t="s">
        <v>389</v>
      </c>
      <c r="D380" s="8" t="s">
        <v>11</v>
      </c>
      <c r="E380" s="994">
        <f>'Buxheti 2021'!E100</f>
        <v>3000000</v>
      </c>
      <c r="F380" s="441"/>
      <c r="G380" s="143"/>
      <c r="H380" s="441"/>
      <c r="I380" s="1175"/>
      <c r="J380" s="1148"/>
      <c r="K380" s="143"/>
      <c r="L380" s="441"/>
      <c r="M380" s="143"/>
      <c r="N380" s="441"/>
      <c r="O380" s="143"/>
      <c r="P380" s="441"/>
      <c r="Q380" s="143"/>
      <c r="R380" s="441"/>
      <c r="S380" s="143"/>
      <c r="T380" s="441"/>
      <c r="U380" s="143"/>
      <c r="V380" s="441"/>
      <c r="W380" s="143"/>
      <c r="X380" s="441"/>
      <c r="Y380" s="143"/>
      <c r="Z380" s="441"/>
      <c r="AA380" s="143"/>
      <c r="AB380" s="441"/>
      <c r="AC380" s="441"/>
      <c r="AD380" s="145"/>
      <c r="AE380" s="441"/>
      <c r="AF380" s="143"/>
      <c r="AG380" s="441"/>
      <c r="AH380" s="143"/>
      <c r="AI380" s="441"/>
      <c r="AJ380" s="143"/>
      <c r="AK380" s="143"/>
      <c r="AL380" s="441"/>
      <c r="AM380" s="143"/>
      <c r="AN380" s="441"/>
      <c r="AO380" s="441"/>
      <c r="AP380" s="441"/>
      <c r="AQ380" s="143"/>
      <c r="AR380" s="441"/>
      <c r="AS380" s="143"/>
      <c r="AT380" s="441"/>
      <c r="AU380" s="143"/>
      <c r="AV380" s="441"/>
      <c r="AW380" s="143"/>
      <c r="AX380" s="441"/>
      <c r="AY380" s="441"/>
      <c r="AZ380" s="441"/>
      <c r="BA380" s="143"/>
      <c r="BB380" s="441"/>
      <c r="BC380" s="143"/>
      <c r="BD380" s="134"/>
      <c r="BE380" s="440"/>
      <c r="BF380" s="440"/>
      <c r="BG380" s="440"/>
      <c r="BH380" s="440"/>
      <c r="BI380" s="440"/>
      <c r="BJ380" s="440"/>
      <c r="BK380" s="440"/>
      <c r="CB380" s="571"/>
      <c r="CC380" s="571"/>
      <c r="CD380" s="571"/>
      <c r="CE380" s="571"/>
      <c r="CF380" s="571"/>
      <c r="CG380" s="571"/>
      <c r="CH380" s="571"/>
      <c r="CI380" s="571"/>
      <c r="CJ380" s="571"/>
      <c r="CK380" s="571"/>
      <c r="CL380" s="571"/>
      <c r="CM380" s="571"/>
      <c r="CN380" s="571"/>
      <c r="CO380" s="571"/>
      <c r="CP380" s="571"/>
      <c r="CQ380" s="571"/>
      <c r="CR380" s="571"/>
      <c r="CS380" s="571"/>
      <c r="CT380" s="571"/>
      <c r="CU380" s="571"/>
      <c r="CV380" s="571"/>
      <c r="CW380" s="571"/>
      <c r="CX380" s="571"/>
      <c r="CY380" s="571"/>
      <c r="CZ380" s="571"/>
      <c r="DA380" s="571"/>
      <c r="DB380" s="571"/>
      <c r="DC380" s="571"/>
      <c r="DD380" s="571"/>
      <c r="DE380" s="571"/>
      <c r="DF380" s="571"/>
      <c r="DG380" s="571"/>
      <c r="DH380" s="571"/>
      <c r="DI380" s="571"/>
      <c r="DJ380" s="571"/>
      <c r="DK380" s="571"/>
      <c r="DL380" s="571"/>
      <c r="DM380" s="571"/>
      <c r="DN380" s="571"/>
      <c r="DO380" s="571"/>
      <c r="DP380" s="571"/>
      <c r="DQ380" s="571"/>
      <c r="DR380" s="571"/>
      <c r="DS380" s="571"/>
      <c r="DT380" s="571"/>
      <c r="DU380" s="571"/>
      <c r="DV380" s="571"/>
      <c r="DW380" s="571"/>
      <c r="DX380" s="571"/>
      <c r="DY380" s="571"/>
    </row>
    <row r="381" spans="1:136" s="433" customFormat="1" ht="17.25" thickBot="1">
      <c r="A381" s="645"/>
      <c r="B381" s="646"/>
      <c r="C381" s="648" t="s">
        <v>95</v>
      </c>
      <c r="D381" s="1120" t="s">
        <v>11</v>
      </c>
      <c r="E381" s="138">
        <f>E266+E262</f>
        <v>20590000</v>
      </c>
      <c r="F381" s="137">
        <f>F262+F266</f>
        <v>4131420.6</v>
      </c>
      <c r="G381" s="137"/>
      <c r="H381" s="137"/>
      <c r="I381" s="1180">
        <f>I263+I264+I265</f>
        <v>3244759</v>
      </c>
      <c r="J381" s="1196"/>
      <c r="K381" s="138"/>
      <c r="L381" s="137"/>
      <c r="M381" s="137"/>
      <c r="N381" s="137"/>
      <c r="O381" s="137"/>
      <c r="P381" s="619">
        <f>P263</f>
        <v>0</v>
      </c>
      <c r="Q381" s="619">
        <f>Q264</f>
        <v>0</v>
      </c>
      <c r="R381" s="137">
        <f>R263</f>
        <v>0</v>
      </c>
      <c r="S381" s="137">
        <f>S263+S264</f>
        <v>0</v>
      </c>
      <c r="T381" s="137">
        <f>T263+T264</f>
        <v>0</v>
      </c>
      <c r="U381" s="139">
        <f>U264+U263</f>
        <v>0</v>
      </c>
      <c r="V381" s="619">
        <f>V263+V264</f>
        <v>0</v>
      </c>
      <c r="W381" s="138">
        <f>W263</f>
        <v>0</v>
      </c>
      <c r="X381" s="137">
        <f>X361+X362+X363+X365</f>
        <v>0</v>
      </c>
      <c r="Y381" s="137">
        <f>Y263</f>
        <v>0</v>
      </c>
      <c r="Z381" s="137"/>
      <c r="AA381" s="137"/>
      <c r="AB381" s="442"/>
      <c r="AC381" s="442">
        <f>AC299+AC301</f>
        <v>1900</v>
      </c>
      <c r="AD381" s="621">
        <f>AD316+AD317+AD318+AD319+AD320+AD321+AD323+AD324+AD325+AD328</f>
        <v>253500</v>
      </c>
      <c r="AE381" s="619"/>
      <c r="AF381" s="619"/>
      <c r="AG381" s="619"/>
      <c r="AH381" s="619"/>
      <c r="AI381" s="620"/>
      <c r="AJ381" s="619"/>
      <c r="AK381" s="619"/>
      <c r="AL381" s="621"/>
      <c r="AM381" s="619"/>
      <c r="AN381" s="619">
        <f>AN339</f>
        <v>0</v>
      </c>
      <c r="AO381" s="619">
        <f>AO307</f>
        <v>0</v>
      </c>
      <c r="AP381" s="619">
        <f>AP302</f>
        <v>0</v>
      </c>
      <c r="AQ381" s="619">
        <f>AQ302+AQ306</f>
        <v>0</v>
      </c>
      <c r="AR381" s="619"/>
      <c r="AS381" s="619"/>
      <c r="AT381" s="619"/>
      <c r="AU381" s="619"/>
      <c r="AV381" s="138"/>
      <c r="AW381" s="137"/>
      <c r="AX381" s="619">
        <f>AX275</f>
        <v>0</v>
      </c>
      <c r="AY381" s="619"/>
      <c r="AZ381" s="619"/>
      <c r="BA381" s="137"/>
      <c r="BB381" s="607"/>
      <c r="BC381" s="607"/>
      <c r="BD381" s="622"/>
      <c r="BE381" s="428"/>
      <c r="BF381" s="623"/>
      <c r="BG381" s="644">
        <f>BG374</f>
        <v>0</v>
      </c>
      <c r="BH381" s="624">
        <f>BH288+BH290</f>
        <v>0</v>
      </c>
      <c r="BI381" s="428"/>
      <c r="BJ381" s="488"/>
      <c r="BK381" s="625"/>
      <c r="BL381" s="671" t="s">
        <v>352</v>
      </c>
      <c r="BM381" s="571" t="s">
        <v>351</v>
      </c>
      <c r="BN381" s="571"/>
      <c r="BO381" s="571"/>
      <c r="CB381" s="571"/>
      <c r="CC381" s="571"/>
      <c r="CD381" s="571"/>
      <c r="CE381" s="571"/>
      <c r="CF381" s="571"/>
      <c r="CG381" s="571"/>
      <c r="CH381" s="571"/>
      <c r="CI381" s="571"/>
      <c r="CJ381" s="571"/>
      <c r="CK381" s="571"/>
      <c r="CL381" s="571"/>
      <c r="CM381" s="571"/>
      <c r="CN381" s="571"/>
      <c r="CO381" s="571"/>
      <c r="CP381" s="571"/>
      <c r="CQ381" s="571"/>
      <c r="CR381" s="571"/>
      <c r="CS381" s="571"/>
      <c r="CT381" s="571"/>
      <c r="CU381" s="571"/>
      <c r="CV381" s="571"/>
      <c r="CW381" s="571"/>
      <c r="CX381" s="571"/>
      <c r="CY381" s="571"/>
      <c r="CZ381" s="571"/>
      <c r="DA381" s="571"/>
      <c r="DB381" s="571"/>
      <c r="DC381" s="571"/>
      <c r="DD381" s="571"/>
      <c r="DE381" s="571"/>
      <c r="DF381" s="571"/>
      <c r="DG381" s="571"/>
      <c r="DH381" s="571"/>
      <c r="DI381" s="571"/>
      <c r="DJ381" s="571"/>
      <c r="DK381" s="571"/>
      <c r="DL381" s="571"/>
      <c r="DM381" s="571"/>
      <c r="DN381" s="571"/>
      <c r="DO381" s="571"/>
      <c r="DP381" s="571"/>
      <c r="DQ381" s="571"/>
      <c r="DR381" s="571"/>
      <c r="DS381" s="571"/>
      <c r="DT381" s="571"/>
      <c r="DU381" s="571"/>
      <c r="DV381" s="571"/>
      <c r="DW381" s="571"/>
      <c r="DX381" s="571"/>
      <c r="DY381" s="571"/>
    </row>
    <row r="382" spans="1:136" s="433" customFormat="1" ht="17.25" thickBot="1">
      <c r="A382" s="933"/>
      <c r="B382" s="885"/>
      <c r="C382" s="886"/>
      <c r="D382" s="887" t="s">
        <v>11</v>
      </c>
      <c r="E382" s="879"/>
      <c r="F382" s="880">
        <f>F381+F260+F150</f>
        <v>12452084.4</v>
      </c>
      <c r="G382" s="880"/>
      <c r="H382" s="880"/>
      <c r="I382" s="1184">
        <f>I381+I255</f>
        <v>9332274</v>
      </c>
      <c r="J382" s="1197"/>
      <c r="K382" s="473"/>
      <c r="L382" s="474"/>
      <c r="M382" s="474"/>
      <c r="N382" s="474"/>
      <c r="O382" s="474"/>
      <c r="P382" s="476">
        <f t="shared" ref="P382:AB382" si="32">P381+P255</f>
        <v>3876946</v>
      </c>
      <c r="Q382" s="476">
        <f t="shared" si="32"/>
        <v>497491</v>
      </c>
      <c r="R382" s="474">
        <f t="shared" si="32"/>
        <v>792072</v>
      </c>
      <c r="S382" s="474">
        <f t="shared" si="32"/>
        <v>90436</v>
      </c>
      <c r="T382" s="474">
        <f t="shared" si="32"/>
        <v>501645</v>
      </c>
      <c r="U382" s="475">
        <f t="shared" si="32"/>
        <v>90436</v>
      </c>
      <c r="V382" s="476">
        <f t="shared" si="32"/>
        <v>390601</v>
      </c>
      <c r="W382" s="473">
        <f t="shared" si="32"/>
        <v>12198</v>
      </c>
      <c r="X382" s="474">
        <f t="shared" si="32"/>
        <v>83000</v>
      </c>
      <c r="Y382" s="474">
        <f t="shared" si="32"/>
        <v>4500</v>
      </c>
      <c r="Z382" s="474">
        <f t="shared" si="32"/>
        <v>0</v>
      </c>
      <c r="AA382" s="474">
        <f t="shared" si="32"/>
        <v>0</v>
      </c>
      <c r="AB382" s="476">
        <f t="shared" si="32"/>
        <v>1100</v>
      </c>
      <c r="AC382" s="476">
        <f>AC381</f>
        <v>1900</v>
      </c>
      <c r="AD382" s="610">
        <f t="shared" ref="AD382:AJ382" si="33">AD381+AD255</f>
        <v>434410</v>
      </c>
      <c r="AE382" s="476">
        <f t="shared" si="33"/>
        <v>0</v>
      </c>
      <c r="AF382" s="476">
        <f t="shared" si="33"/>
        <v>0</v>
      </c>
      <c r="AG382" s="476">
        <f t="shared" si="33"/>
        <v>0</v>
      </c>
      <c r="AH382" s="476">
        <f t="shared" si="33"/>
        <v>0</v>
      </c>
      <c r="AI382" s="608">
        <f t="shared" si="33"/>
        <v>0</v>
      </c>
      <c r="AJ382" s="476">
        <f t="shared" si="33"/>
        <v>297558</v>
      </c>
      <c r="AK382" s="476"/>
      <c r="AL382" s="610">
        <f>AL381+AL255</f>
        <v>0</v>
      </c>
      <c r="AM382" s="476">
        <f>+AM255</f>
        <v>0</v>
      </c>
      <c r="AN382" s="476">
        <f t="shared" ref="AN382:BF382" si="34">AN381+AN255</f>
        <v>0</v>
      </c>
      <c r="AO382" s="476">
        <f t="shared" si="34"/>
        <v>0</v>
      </c>
      <c r="AP382" s="476">
        <f t="shared" si="34"/>
        <v>341966.4</v>
      </c>
      <c r="AQ382" s="476">
        <f t="shared" si="34"/>
        <v>0</v>
      </c>
      <c r="AR382" s="476">
        <f t="shared" si="34"/>
        <v>0</v>
      </c>
      <c r="AS382" s="476">
        <f t="shared" si="34"/>
        <v>7200</v>
      </c>
      <c r="AT382" s="476">
        <f t="shared" si="34"/>
        <v>876800</v>
      </c>
      <c r="AU382" s="476">
        <f t="shared" si="34"/>
        <v>300000</v>
      </c>
      <c r="AV382" s="473">
        <f t="shared" si="34"/>
        <v>0</v>
      </c>
      <c r="AW382" s="474">
        <f t="shared" si="34"/>
        <v>483600</v>
      </c>
      <c r="AX382" s="476">
        <f t="shared" si="34"/>
        <v>0</v>
      </c>
      <c r="AY382" s="476">
        <f t="shared" si="34"/>
        <v>15000</v>
      </c>
      <c r="AZ382" s="476">
        <f t="shared" si="34"/>
        <v>9600</v>
      </c>
      <c r="BA382" s="474">
        <f t="shared" si="34"/>
        <v>0</v>
      </c>
      <c r="BB382" s="476">
        <f t="shared" si="34"/>
        <v>0</v>
      </c>
      <c r="BC382" s="476">
        <f t="shared" si="34"/>
        <v>0</v>
      </c>
      <c r="BD382" s="483">
        <f t="shared" si="34"/>
        <v>11035</v>
      </c>
      <c r="BE382" s="637">
        <f t="shared" si="34"/>
        <v>16099</v>
      </c>
      <c r="BF382" s="638">
        <f t="shared" si="34"/>
        <v>62344</v>
      </c>
      <c r="BG382" s="638">
        <f>BG374</f>
        <v>0</v>
      </c>
      <c r="BH382" s="478">
        <f>BH381+BH255</f>
        <v>0</v>
      </c>
      <c r="BI382" s="478">
        <f>BI381+BI255</f>
        <v>391121</v>
      </c>
      <c r="BJ382" s="480">
        <f>BJ381+BJ255</f>
        <v>0</v>
      </c>
      <c r="BK382" s="516">
        <f>BK381+BK255</f>
        <v>0</v>
      </c>
      <c r="BL382" s="674" t="s">
        <v>353</v>
      </c>
      <c r="BM382" s="673" t="s">
        <v>353</v>
      </c>
      <c r="BN382" s="571"/>
      <c r="BO382" s="571"/>
      <c r="CB382" s="571"/>
      <c r="CC382" s="571"/>
      <c r="CD382" s="571"/>
      <c r="CE382" s="571"/>
      <c r="CF382" s="571"/>
      <c r="CG382" s="571"/>
      <c r="CH382" s="571"/>
      <c r="CI382" s="571"/>
      <c r="CJ382" s="571"/>
      <c r="CK382" s="571"/>
      <c r="CL382" s="571"/>
      <c r="CM382" s="571"/>
      <c r="CN382" s="571"/>
      <c r="CO382" s="571"/>
      <c r="CP382" s="571"/>
      <c r="CQ382" s="571"/>
      <c r="CR382" s="571"/>
      <c r="CS382" s="571"/>
      <c r="CT382" s="571"/>
      <c r="CU382" s="571"/>
      <c r="CV382" s="571"/>
      <c r="CW382" s="571"/>
      <c r="CX382" s="571"/>
      <c r="CY382" s="571"/>
      <c r="CZ382" s="571"/>
      <c r="DA382" s="571"/>
      <c r="DB382" s="571"/>
      <c r="DC382" s="571"/>
      <c r="DD382" s="571"/>
      <c r="DE382" s="571"/>
      <c r="DF382" s="571"/>
      <c r="DG382" s="571"/>
      <c r="DH382" s="571"/>
      <c r="DI382" s="571"/>
      <c r="DJ382" s="571"/>
      <c r="DK382" s="571"/>
      <c r="DL382" s="571"/>
      <c r="DM382" s="571"/>
      <c r="DN382" s="571"/>
      <c r="DO382" s="571"/>
      <c r="DP382" s="571"/>
      <c r="DQ382" s="571"/>
      <c r="DR382" s="571"/>
      <c r="DS382" s="571"/>
      <c r="DT382" s="571"/>
      <c r="DU382" s="571"/>
      <c r="DV382" s="571"/>
      <c r="DW382" s="571"/>
      <c r="DX382" s="571"/>
      <c r="DY382" s="571"/>
      <c r="EF382" s="1107"/>
    </row>
    <row r="383" spans="1:136" s="433" customFormat="1" ht="16.5">
      <c r="A383" s="618"/>
      <c r="B383" s="365" t="s">
        <v>2</v>
      </c>
      <c r="C383" s="22" t="s">
        <v>339</v>
      </c>
      <c r="D383" s="647" t="s">
        <v>11</v>
      </c>
      <c r="E383" s="132"/>
      <c r="F383" s="131">
        <f>F262</f>
        <v>3244759</v>
      </c>
      <c r="G383" s="131"/>
      <c r="H383" s="131"/>
      <c r="I383" s="1181"/>
      <c r="J383" s="658"/>
      <c r="K383" s="132"/>
      <c r="L383" s="131"/>
      <c r="M383" s="131"/>
      <c r="N383" s="131"/>
      <c r="O383" s="131"/>
      <c r="P383" s="133"/>
      <c r="Q383" s="132"/>
      <c r="R383" s="131"/>
      <c r="S383" s="131"/>
      <c r="T383" s="131"/>
      <c r="U383" s="133"/>
      <c r="V383" s="134"/>
      <c r="W383" s="132"/>
      <c r="X383" s="131"/>
      <c r="Y383" s="131"/>
      <c r="Z383" s="131"/>
      <c r="AA383" s="131"/>
      <c r="AB383" s="134"/>
      <c r="AC383" s="134"/>
      <c r="AD383" s="135"/>
      <c r="AE383" s="134"/>
      <c r="AF383" s="134"/>
      <c r="AG383" s="134"/>
      <c r="AH383" s="134"/>
      <c r="AI383" s="136"/>
      <c r="AJ383" s="134"/>
      <c r="AK383" s="134"/>
      <c r="AL383" s="135"/>
      <c r="AM383" s="134"/>
      <c r="AN383" s="134"/>
      <c r="AO383" s="134"/>
      <c r="AP383" s="134"/>
      <c r="AQ383" s="134"/>
      <c r="AR383" s="134"/>
      <c r="AS383" s="134"/>
      <c r="AT383" s="134"/>
      <c r="AU383" s="134"/>
      <c r="AV383" s="132"/>
      <c r="AW383" s="131"/>
      <c r="AX383" s="133"/>
      <c r="AY383" s="132"/>
      <c r="AZ383" s="131"/>
      <c r="BA383" s="131"/>
      <c r="BB383" s="131"/>
      <c r="BC383" s="131"/>
      <c r="BD383" s="136"/>
      <c r="BE383" s="128"/>
      <c r="BF383" s="128"/>
      <c r="BG383" s="128"/>
      <c r="BH383" s="128"/>
      <c r="BI383" s="128"/>
      <c r="BJ383" s="421"/>
      <c r="BK383" s="510"/>
      <c r="BL383" s="672"/>
      <c r="BM383" s="669"/>
      <c r="BN383" s="571"/>
      <c r="BO383" s="571"/>
      <c r="CB383" s="571"/>
      <c r="CC383" s="571"/>
      <c r="CD383" s="571"/>
      <c r="CE383" s="571"/>
      <c r="CF383" s="571"/>
      <c r="CG383" s="571"/>
      <c r="CH383" s="571"/>
      <c r="CI383" s="571"/>
      <c r="CJ383" s="571"/>
      <c r="CK383" s="571"/>
      <c r="CL383" s="571"/>
      <c r="CM383" s="571"/>
      <c r="CN383" s="571"/>
      <c r="CO383" s="571"/>
      <c r="CP383" s="571"/>
      <c r="CQ383" s="571"/>
      <c r="CR383" s="571"/>
      <c r="CS383" s="571"/>
      <c r="CT383" s="571"/>
      <c r="CU383" s="571"/>
      <c r="CV383" s="571"/>
      <c r="CW383" s="571"/>
      <c r="CX383" s="571"/>
      <c r="CY383" s="571"/>
      <c r="CZ383" s="571"/>
      <c r="DA383" s="571"/>
      <c r="DB383" s="571"/>
      <c r="DC383" s="571"/>
      <c r="DD383" s="571"/>
      <c r="DE383" s="571"/>
      <c r="DF383" s="571"/>
      <c r="DG383" s="571"/>
      <c r="DH383" s="571"/>
      <c r="DI383" s="571"/>
      <c r="DJ383" s="571"/>
      <c r="DK383" s="571"/>
      <c r="DL383" s="571"/>
      <c r="DM383" s="571"/>
      <c r="DN383" s="571"/>
      <c r="DO383" s="571"/>
      <c r="DP383" s="571"/>
      <c r="DQ383" s="571"/>
      <c r="DR383" s="571"/>
      <c r="DS383" s="571"/>
      <c r="DT383" s="571"/>
      <c r="DU383" s="571"/>
      <c r="DV383" s="571"/>
      <c r="DW383" s="571"/>
      <c r="DX383" s="571"/>
      <c r="DY383" s="571"/>
      <c r="EA383" s="571" t="s">
        <v>273</v>
      </c>
      <c r="EB383" s="1106" t="s">
        <v>352</v>
      </c>
      <c r="EF383" s="1107"/>
    </row>
    <row r="384" spans="1:136" s="433" customFormat="1" ht="16.5">
      <c r="A384" s="265"/>
      <c r="B384" s="366" t="s">
        <v>3</v>
      </c>
      <c r="C384" s="23" t="s">
        <v>338</v>
      </c>
      <c r="D384" s="521" t="s">
        <v>11</v>
      </c>
      <c r="E384" s="135"/>
      <c r="F384" s="134">
        <f>F356+F353+F346+F340+F331+F315+F308+F291+F276+F267</f>
        <v>886661.6</v>
      </c>
      <c r="G384" s="134"/>
      <c r="H384" s="134"/>
      <c r="I384" s="1169"/>
      <c r="J384" s="659"/>
      <c r="K384" s="135"/>
      <c r="L384" s="134"/>
      <c r="M384" s="134"/>
      <c r="N384" s="134"/>
      <c r="O384" s="134"/>
      <c r="P384" s="136"/>
      <c r="Q384" s="135"/>
      <c r="R384" s="134"/>
      <c r="S384" s="134"/>
      <c r="T384" s="134"/>
      <c r="U384" s="136"/>
      <c r="V384" s="134"/>
      <c r="W384" s="135"/>
      <c r="X384" s="134"/>
      <c r="Y384" s="134"/>
      <c r="Z384" s="134"/>
      <c r="AA384" s="134"/>
      <c r="AB384" s="134"/>
      <c r="AC384" s="134"/>
      <c r="AD384" s="135"/>
      <c r="AE384" s="134"/>
      <c r="AF384" s="134"/>
      <c r="AG384" s="134"/>
      <c r="AH384" s="134"/>
      <c r="AI384" s="136"/>
      <c r="AJ384" s="134"/>
      <c r="AK384" s="134"/>
      <c r="AL384" s="135"/>
      <c r="AM384" s="134"/>
      <c r="AN384" s="134"/>
      <c r="AO384" s="134"/>
      <c r="AP384" s="134"/>
      <c r="AQ384" s="134"/>
      <c r="AR384" s="134"/>
      <c r="AS384" s="134"/>
      <c r="AT384" s="134"/>
      <c r="AU384" s="134"/>
      <c r="AV384" s="135"/>
      <c r="AW384" s="134"/>
      <c r="AX384" s="136"/>
      <c r="AY384" s="135"/>
      <c r="AZ384" s="134"/>
      <c r="BA384" s="134"/>
      <c r="BB384" s="134"/>
      <c r="BC384" s="134"/>
      <c r="BD384" s="136"/>
      <c r="BE384" s="128"/>
      <c r="BF384" s="128"/>
      <c r="BG384" s="128"/>
      <c r="BH384" s="128"/>
      <c r="BI384" s="128"/>
      <c r="BJ384" s="421"/>
      <c r="BK384" s="510"/>
      <c r="BL384" s="672"/>
      <c r="BM384" s="670"/>
      <c r="BN384" s="571"/>
      <c r="BO384" s="571"/>
      <c r="CB384" s="571"/>
      <c r="CC384" s="571"/>
      <c r="CD384" s="571"/>
      <c r="CE384" s="571"/>
      <c r="CF384" s="571"/>
      <c r="CG384" s="571"/>
      <c r="CH384" s="571"/>
      <c r="CI384" s="571"/>
      <c r="CJ384" s="571"/>
      <c r="CK384" s="571"/>
      <c r="CL384" s="571"/>
      <c r="CM384" s="571"/>
      <c r="CN384" s="571"/>
      <c r="CO384" s="571"/>
      <c r="CP384" s="571"/>
      <c r="CQ384" s="571"/>
      <c r="CR384" s="571"/>
      <c r="CS384" s="571"/>
      <c r="CT384" s="571"/>
      <c r="CU384" s="571"/>
      <c r="CV384" s="571"/>
      <c r="CW384" s="571"/>
      <c r="CX384" s="571"/>
      <c r="CY384" s="571"/>
      <c r="CZ384" s="571"/>
      <c r="DA384" s="571"/>
      <c r="DB384" s="571"/>
      <c r="DC384" s="571"/>
      <c r="DD384" s="571"/>
      <c r="DE384" s="571"/>
      <c r="DF384" s="571"/>
      <c r="DG384" s="571"/>
      <c r="DH384" s="571"/>
      <c r="DI384" s="571"/>
      <c r="DJ384" s="571"/>
      <c r="DK384" s="571"/>
      <c r="DL384" s="571"/>
      <c r="DM384" s="571"/>
      <c r="DN384" s="571"/>
      <c r="DO384" s="571"/>
      <c r="DP384" s="571"/>
      <c r="DQ384" s="571"/>
      <c r="DR384" s="571"/>
      <c r="DS384" s="571"/>
      <c r="DT384" s="571"/>
      <c r="DU384" s="571"/>
      <c r="DV384" s="571"/>
      <c r="DW384" s="571"/>
      <c r="DX384" s="571"/>
      <c r="DY384" s="571"/>
      <c r="EA384" s="994">
        <v>4172596</v>
      </c>
      <c r="EB384" s="1108">
        <f>F388</f>
        <v>4172420.6</v>
      </c>
      <c r="EF384" s="1107"/>
    </row>
    <row r="385" spans="1:2351" s="1" customFormat="1" ht="16.5">
      <c r="A385" s="265"/>
      <c r="B385" s="366" t="s">
        <v>4</v>
      </c>
      <c r="C385" s="23" t="s">
        <v>250</v>
      </c>
      <c r="D385" s="521" t="s">
        <v>11</v>
      </c>
      <c r="E385" s="135"/>
      <c r="F385" s="134">
        <f>F371</f>
        <v>0</v>
      </c>
      <c r="G385" s="134"/>
      <c r="H385" s="134"/>
      <c r="I385" s="1169"/>
      <c r="J385" s="659"/>
      <c r="K385" s="135"/>
      <c r="L385" s="134"/>
      <c r="M385" s="134"/>
      <c r="N385" s="134"/>
      <c r="O385" s="134"/>
      <c r="P385" s="136"/>
      <c r="Q385" s="135"/>
      <c r="R385" s="134"/>
      <c r="S385" s="134"/>
      <c r="T385" s="134"/>
      <c r="U385" s="136"/>
      <c r="V385" s="134"/>
      <c r="W385" s="135"/>
      <c r="X385" s="134"/>
      <c r="Y385" s="134"/>
      <c r="Z385" s="134"/>
      <c r="AA385" s="134"/>
      <c r="AB385" s="134"/>
      <c r="AC385" s="134"/>
      <c r="AD385" s="135"/>
      <c r="AE385" s="134"/>
      <c r="AF385" s="134"/>
      <c r="AG385" s="134"/>
      <c r="AH385" s="134"/>
      <c r="AI385" s="136"/>
      <c r="AJ385" s="134"/>
      <c r="AK385" s="134"/>
      <c r="AL385" s="135"/>
      <c r="AM385" s="134"/>
      <c r="AN385" s="134"/>
      <c r="AO385" s="134"/>
      <c r="AP385" s="134"/>
      <c r="AQ385" s="134"/>
      <c r="AR385" s="134"/>
      <c r="AS385" s="134"/>
      <c r="AT385" s="134"/>
      <c r="AU385" s="134"/>
      <c r="AV385" s="135"/>
      <c r="AW385" s="134"/>
      <c r="AX385" s="136"/>
      <c r="AY385" s="135"/>
      <c r="AZ385" s="134"/>
      <c r="BA385" s="134"/>
      <c r="BB385" s="134"/>
      <c r="BC385" s="134"/>
      <c r="BD385" s="437"/>
      <c r="BE385" s="438"/>
      <c r="BF385" s="438"/>
      <c r="BG385" s="438"/>
      <c r="BH385" s="438"/>
      <c r="BI385" s="438"/>
      <c r="BJ385" s="439"/>
      <c r="BK385" s="510"/>
      <c r="BL385" s="672"/>
      <c r="BM385" s="670"/>
      <c r="BN385" s="571"/>
      <c r="BO385" s="571"/>
      <c r="BR385" s="433"/>
      <c r="BS385" s="433"/>
      <c r="BT385" s="433"/>
      <c r="BU385" s="433"/>
      <c r="BV385" s="433"/>
      <c r="BW385" s="433"/>
      <c r="BX385" s="433"/>
      <c r="BY385" s="433"/>
      <c r="BZ385" s="433"/>
      <c r="CA385" s="433"/>
      <c r="CB385" s="571"/>
      <c r="CC385" s="571"/>
      <c r="CD385" s="571"/>
      <c r="CE385" s="571"/>
      <c r="CF385" s="571"/>
      <c r="CG385" s="571"/>
      <c r="CH385" s="571"/>
      <c r="CI385" s="571"/>
      <c r="CJ385" s="571"/>
      <c r="CK385" s="571"/>
      <c r="CL385" s="571"/>
      <c r="CM385" s="571"/>
      <c r="CN385" s="571"/>
      <c r="CO385" s="571"/>
      <c r="CP385" s="571"/>
      <c r="CQ385" s="571"/>
      <c r="CR385" s="571"/>
      <c r="CS385" s="571"/>
      <c r="CT385" s="571"/>
      <c r="CU385" s="571"/>
      <c r="CV385" s="571"/>
      <c r="CW385" s="571"/>
      <c r="CX385" s="571"/>
      <c r="CY385" s="571"/>
      <c r="CZ385" s="571"/>
      <c r="DA385" s="571"/>
      <c r="DB385" s="571"/>
      <c r="DC385" s="571"/>
      <c r="DD385" s="571"/>
      <c r="DE385" s="571"/>
      <c r="DF385" s="571"/>
      <c r="DG385" s="571"/>
      <c r="DH385" s="571"/>
      <c r="DI385" s="571"/>
      <c r="DJ385" s="571"/>
      <c r="DK385" s="571"/>
      <c r="DL385" s="571"/>
      <c r="DM385" s="571"/>
      <c r="DN385" s="571"/>
      <c r="DO385" s="571"/>
      <c r="DP385" s="571"/>
      <c r="DQ385" s="571"/>
      <c r="DR385" s="571"/>
      <c r="DS385" s="571"/>
      <c r="DT385" s="571"/>
      <c r="DU385" s="571"/>
      <c r="DV385" s="571"/>
      <c r="DW385" s="571"/>
      <c r="DX385" s="571"/>
      <c r="DY385" s="571"/>
      <c r="DZ385" s="433"/>
      <c r="EA385" s="571"/>
      <c r="EB385" s="1108">
        <f>EA384-EB384</f>
        <v>175.39999999990687</v>
      </c>
      <c r="EC385" s="433"/>
      <c r="ED385" s="433"/>
      <c r="EE385" s="433"/>
      <c r="EF385" s="433"/>
      <c r="EG385" s="433"/>
      <c r="EH385" s="433"/>
      <c r="EI385" s="433"/>
      <c r="EJ385" s="433"/>
      <c r="EK385" s="433"/>
      <c r="EL385" s="433"/>
      <c r="EM385" s="433"/>
      <c r="EN385" s="433"/>
      <c r="EO385" s="433"/>
      <c r="EP385" s="433"/>
      <c r="EQ385" s="433"/>
      <c r="ER385" s="433"/>
      <c r="ES385" s="433"/>
      <c r="ET385" s="433"/>
      <c r="EU385" s="433"/>
      <c r="EV385" s="433"/>
      <c r="EW385" s="433"/>
      <c r="EX385" s="433"/>
      <c r="EY385" s="433"/>
      <c r="EZ385" s="433"/>
      <c r="FA385" s="433"/>
      <c r="FB385" s="433"/>
      <c r="FC385" s="433"/>
      <c r="FD385" s="433"/>
      <c r="FE385" s="433"/>
      <c r="FF385" s="433"/>
      <c r="FG385" s="433"/>
      <c r="FH385" s="433"/>
      <c r="FI385" s="433"/>
      <c r="FJ385" s="433"/>
      <c r="FK385" s="433"/>
      <c r="FL385" s="433"/>
      <c r="FM385" s="433"/>
      <c r="FN385" s="433"/>
      <c r="FO385" s="433"/>
      <c r="FP385" s="433"/>
      <c r="FQ385" s="433"/>
      <c r="FR385" s="433"/>
      <c r="FS385" s="433"/>
      <c r="FT385" s="433"/>
      <c r="FU385" s="433"/>
      <c r="FV385" s="433"/>
      <c r="FW385" s="433"/>
      <c r="FX385" s="433"/>
      <c r="FY385" s="433"/>
      <c r="FZ385" s="433"/>
      <c r="GA385" s="433"/>
      <c r="GB385" s="433"/>
      <c r="GC385" s="433"/>
      <c r="GD385" s="433"/>
      <c r="GE385" s="433"/>
      <c r="GF385" s="433"/>
      <c r="GG385" s="433"/>
      <c r="GH385" s="433"/>
      <c r="GI385" s="433"/>
      <c r="GJ385" s="433"/>
      <c r="GK385" s="433"/>
      <c r="GL385" s="433"/>
      <c r="GM385" s="433"/>
      <c r="GN385" s="433"/>
      <c r="GO385" s="433"/>
      <c r="GP385" s="433"/>
      <c r="GQ385" s="433"/>
      <c r="GR385" s="433"/>
      <c r="GS385" s="433"/>
      <c r="GT385" s="433"/>
      <c r="GU385" s="433"/>
      <c r="GV385" s="433"/>
      <c r="GW385" s="433"/>
      <c r="GX385" s="433"/>
      <c r="GY385" s="433"/>
      <c r="GZ385" s="433"/>
      <c r="HA385" s="433"/>
      <c r="HB385" s="433"/>
      <c r="HC385" s="433"/>
      <c r="HD385" s="433"/>
      <c r="HE385" s="433"/>
      <c r="HF385" s="433"/>
      <c r="HG385" s="433"/>
      <c r="HH385" s="433"/>
      <c r="HI385" s="433"/>
      <c r="HJ385" s="433"/>
      <c r="HK385" s="433"/>
      <c r="HL385" s="433"/>
      <c r="HM385" s="433"/>
      <c r="HN385" s="433"/>
      <c r="HO385" s="433"/>
      <c r="HP385" s="433"/>
      <c r="HQ385" s="433"/>
      <c r="HR385" s="433"/>
      <c r="HS385" s="433"/>
      <c r="HT385" s="433"/>
      <c r="HU385" s="433"/>
      <c r="HV385" s="433"/>
      <c r="HW385" s="433"/>
      <c r="HX385" s="433"/>
      <c r="HY385" s="433"/>
      <c r="HZ385" s="433"/>
      <c r="IA385" s="433"/>
      <c r="IB385" s="433"/>
      <c r="IC385" s="433"/>
      <c r="ID385" s="433"/>
      <c r="IE385" s="433"/>
      <c r="IF385" s="433"/>
      <c r="IG385" s="433"/>
      <c r="IH385" s="433"/>
      <c r="II385" s="433"/>
      <c r="IJ385" s="433"/>
      <c r="IK385" s="433"/>
      <c r="IL385" s="433"/>
      <c r="IM385" s="433"/>
      <c r="IN385" s="433"/>
      <c r="IO385" s="433"/>
      <c r="IP385" s="433"/>
      <c r="IQ385" s="433"/>
      <c r="IR385" s="433"/>
      <c r="IS385" s="433"/>
      <c r="IT385" s="433"/>
      <c r="IU385" s="433"/>
      <c r="IV385" s="433"/>
      <c r="IW385" s="433"/>
      <c r="IX385" s="433"/>
      <c r="IY385" s="433"/>
      <c r="IZ385" s="433"/>
      <c r="JA385" s="433"/>
      <c r="JB385" s="433"/>
      <c r="JC385" s="433"/>
      <c r="JD385" s="433"/>
      <c r="JE385" s="433"/>
      <c r="JF385" s="433"/>
      <c r="JG385" s="433"/>
      <c r="JH385" s="433"/>
      <c r="JI385" s="433"/>
      <c r="JJ385" s="433"/>
      <c r="JK385" s="433"/>
      <c r="JL385" s="433"/>
      <c r="JM385" s="433"/>
      <c r="JN385" s="433"/>
      <c r="JO385" s="433"/>
      <c r="JP385" s="433"/>
      <c r="JQ385" s="433"/>
      <c r="JR385" s="433"/>
      <c r="JS385" s="433"/>
      <c r="JT385" s="433"/>
      <c r="JU385" s="433"/>
      <c r="JV385" s="433"/>
      <c r="JW385" s="433"/>
      <c r="JX385" s="433"/>
      <c r="JY385" s="433"/>
      <c r="JZ385" s="433"/>
      <c r="KA385" s="433"/>
      <c r="KB385" s="433"/>
      <c r="KC385" s="433"/>
      <c r="KD385" s="433"/>
      <c r="KE385" s="433"/>
      <c r="KF385" s="433"/>
      <c r="KG385" s="433"/>
      <c r="KH385" s="433"/>
      <c r="KI385" s="433"/>
      <c r="KJ385" s="433"/>
      <c r="KK385" s="433"/>
      <c r="KL385" s="433"/>
      <c r="KM385" s="433"/>
      <c r="KN385" s="433"/>
      <c r="KO385" s="433"/>
      <c r="KP385" s="433"/>
      <c r="KQ385" s="433"/>
      <c r="KR385" s="433"/>
      <c r="KS385" s="433"/>
      <c r="KT385" s="433"/>
      <c r="KU385" s="433"/>
      <c r="KV385" s="433"/>
      <c r="KW385" s="433"/>
      <c r="KX385" s="433"/>
      <c r="KY385" s="433"/>
      <c r="KZ385" s="433"/>
      <c r="LA385" s="433"/>
      <c r="LB385" s="433"/>
      <c r="LC385" s="433"/>
      <c r="LD385" s="433"/>
      <c r="LE385" s="433"/>
      <c r="LF385" s="433"/>
      <c r="LG385" s="433"/>
      <c r="LH385" s="433"/>
      <c r="LI385" s="433"/>
      <c r="LJ385" s="433"/>
      <c r="LK385" s="433"/>
      <c r="LL385" s="433"/>
      <c r="LM385" s="433"/>
      <c r="LN385" s="433"/>
      <c r="LO385" s="433"/>
      <c r="LP385" s="433"/>
      <c r="LQ385" s="433"/>
      <c r="LR385" s="433"/>
      <c r="LS385" s="433"/>
      <c r="LT385" s="433"/>
      <c r="LU385" s="433"/>
      <c r="LV385" s="433"/>
      <c r="LW385" s="433"/>
      <c r="LX385" s="433"/>
      <c r="LY385" s="433"/>
      <c r="LZ385" s="433"/>
      <c r="MA385" s="433"/>
      <c r="MB385" s="433"/>
      <c r="MC385" s="433"/>
      <c r="MD385" s="433"/>
      <c r="ME385" s="433"/>
      <c r="MF385" s="433"/>
      <c r="MG385" s="433"/>
      <c r="MH385" s="433"/>
      <c r="MI385" s="433"/>
      <c r="MJ385" s="433"/>
      <c r="MK385" s="433"/>
      <c r="ML385" s="433"/>
      <c r="MM385" s="433"/>
      <c r="MN385" s="433"/>
      <c r="MO385" s="433"/>
      <c r="MP385" s="433"/>
      <c r="MQ385" s="433"/>
      <c r="MR385" s="433"/>
      <c r="MS385" s="433"/>
      <c r="MT385" s="433"/>
      <c r="MU385" s="433"/>
      <c r="MV385" s="433"/>
      <c r="MW385" s="433"/>
      <c r="MX385" s="433"/>
      <c r="MY385" s="433"/>
      <c r="MZ385" s="433"/>
      <c r="NA385" s="433"/>
      <c r="NB385" s="433"/>
      <c r="NC385" s="433"/>
      <c r="ND385" s="433"/>
      <c r="NE385" s="433"/>
      <c r="NF385" s="433"/>
      <c r="NG385" s="433"/>
      <c r="NH385" s="433"/>
      <c r="NI385" s="433"/>
      <c r="NJ385" s="433"/>
      <c r="NK385" s="433"/>
      <c r="NL385" s="433"/>
      <c r="NM385" s="433"/>
      <c r="NN385" s="433"/>
      <c r="NO385" s="433"/>
      <c r="NP385" s="433"/>
      <c r="NQ385" s="433"/>
      <c r="NR385" s="433"/>
      <c r="NS385" s="433"/>
      <c r="NT385" s="433"/>
      <c r="NU385" s="433"/>
      <c r="NV385" s="433"/>
      <c r="NW385" s="433"/>
      <c r="NX385" s="433"/>
      <c r="NY385" s="433"/>
      <c r="NZ385" s="433"/>
      <c r="OA385" s="433"/>
      <c r="OB385" s="433"/>
      <c r="OC385" s="433"/>
      <c r="OD385" s="433"/>
      <c r="OE385" s="433"/>
      <c r="OF385" s="433"/>
      <c r="OG385" s="433"/>
      <c r="OH385" s="433"/>
      <c r="OI385" s="433"/>
      <c r="OJ385" s="433"/>
      <c r="OK385" s="433"/>
      <c r="OL385" s="433"/>
      <c r="OM385" s="433"/>
      <c r="ON385" s="433"/>
      <c r="OO385" s="433"/>
      <c r="OP385" s="433"/>
      <c r="OQ385" s="433"/>
      <c r="OR385" s="433"/>
      <c r="OS385" s="433"/>
      <c r="OT385" s="433"/>
      <c r="OU385" s="433"/>
      <c r="OV385" s="433"/>
      <c r="OW385" s="433"/>
      <c r="OX385" s="433"/>
      <c r="OY385" s="433"/>
      <c r="OZ385" s="433"/>
      <c r="PA385" s="433"/>
      <c r="PB385" s="433"/>
      <c r="PC385" s="433"/>
      <c r="PD385" s="433"/>
      <c r="PE385" s="433"/>
      <c r="PF385" s="433"/>
      <c r="PG385" s="433"/>
      <c r="PH385" s="433"/>
      <c r="PI385" s="433"/>
      <c r="PJ385" s="433"/>
      <c r="PK385" s="433"/>
      <c r="PL385" s="433"/>
      <c r="PM385" s="433"/>
      <c r="PN385" s="433"/>
      <c r="PO385" s="433"/>
      <c r="PP385" s="433"/>
      <c r="PQ385" s="433"/>
      <c r="PR385" s="433"/>
      <c r="PS385" s="433"/>
      <c r="PT385" s="433"/>
      <c r="PU385" s="433"/>
      <c r="PV385" s="433"/>
      <c r="PW385" s="433"/>
      <c r="PX385" s="433"/>
      <c r="PY385" s="433"/>
      <c r="PZ385" s="433"/>
      <c r="QA385" s="433"/>
      <c r="QB385" s="433"/>
      <c r="QC385" s="433"/>
      <c r="QD385" s="433"/>
      <c r="QE385" s="433"/>
      <c r="QF385" s="433"/>
      <c r="QG385" s="433"/>
      <c r="QH385" s="433"/>
      <c r="QI385" s="433"/>
      <c r="QJ385" s="433"/>
      <c r="QK385" s="433"/>
      <c r="QL385" s="433"/>
      <c r="QM385" s="433"/>
      <c r="QN385" s="433"/>
      <c r="QO385" s="433"/>
      <c r="QP385" s="433"/>
      <c r="QQ385" s="433"/>
      <c r="QR385" s="433"/>
      <c r="QS385" s="433"/>
      <c r="QT385" s="433"/>
      <c r="QU385" s="433"/>
      <c r="QV385" s="433"/>
      <c r="QW385" s="433"/>
      <c r="QX385" s="433"/>
      <c r="QY385" s="433"/>
      <c r="QZ385" s="433"/>
      <c r="RA385" s="433"/>
      <c r="RB385" s="433"/>
      <c r="RC385" s="433"/>
      <c r="RD385" s="433"/>
      <c r="RE385" s="433"/>
      <c r="RF385" s="433"/>
      <c r="RG385" s="433"/>
      <c r="RH385" s="433"/>
      <c r="RI385" s="433"/>
      <c r="RJ385" s="433"/>
      <c r="RK385" s="433"/>
      <c r="RL385" s="433"/>
      <c r="RM385" s="433"/>
      <c r="RN385" s="433"/>
      <c r="RO385" s="433"/>
      <c r="RP385" s="433"/>
      <c r="RQ385" s="433"/>
      <c r="RR385" s="433"/>
      <c r="RS385" s="433"/>
      <c r="RT385" s="433"/>
      <c r="RU385" s="433"/>
      <c r="RV385" s="433"/>
      <c r="RW385" s="433"/>
      <c r="RX385" s="433"/>
      <c r="RY385" s="433"/>
      <c r="RZ385" s="433"/>
      <c r="SA385" s="433"/>
      <c r="SB385" s="433"/>
      <c r="SC385" s="433"/>
      <c r="SD385" s="433"/>
      <c r="SE385" s="433"/>
      <c r="SF385" s="433"/>
      <c r="SG385" s="433"/>
      <c r="SH385" s="433"/>
      <c r="SI385" s="433"/>
      <c r="SJ385" s="433"/>
      <c r="SK385" s="433"/>
      <c r="SL385" s="433"/>
      <c r="SM385" s="433"/>
      <c r="SN385" s="433"/>
      <c r="SO385" s="433"/>
      <c r="SP385" s="433"/>
      <c r="SQ385" s="433"/>
      <c r="SR385" s="433"/>
      <c r="SS385" s="433"/>
      <c r="ST385" s="433"/>
      <c r="SU385" s="433"/>
      <c r="SV385" s="433"/>
      <c r="SW385" s="433"/>
      <c r="SX385" s="433"/>
      <c r="SY385" s="433"/>
      <c r="SZ385" s="433"/>
      <c r="TA385" s="433"/>
      <c r="TB385" s="433"/>
      <c r="TC385" s="433"/>
      <c r="TD385" s="433"/>
      <c r="TE385" s="433"/>
      <c r="TF385" s="433"/>
      <c r="TG385" s="433"/>
      <c r="TH385" s="433"/>
      <c r="TI385" s="433"/>
      <c r="TJ385" s="433"/>
      <c r="TK385" s="433"/>
      <c r="TL385" s="433"/>
      <c r="TM385" s="433"/>
      <c r="TN385" s="433"/>
      <c r="TO385" s="433"/>
      <c r="TP385" s="433"/>
      <c r="TQ385" s="433"/>
      <c r="TR385" s="433"/>
      <c r="TS385" s="433"/>
      <c r="TT385" s="433"/>
      <c r="TU385" s="433"/>
      <c r="TV385" s="433"/>
      <c r="TW385" s="433"/>
      <c r="TX385" s="433"/>
      <c r="TY385" s="433"/>
      <c r="TZ385" s="433"/>
      <c r="UA385" s="433"/>
      <c r="UB385" s="433"/>
      <c r="UC385" s="433"/>
      <c r="UD385" s="433"/>
      <c r="UE385" s="433"/>
      <c r="UF385" s="433"/>
      <c r="UG385" s="433"/>
      <c r="UH385" s="433"/>
      <c r="UI385" s="433"/>
      <c r="UJ385" s="433"/>
      <c r="UK385" s="433"/>
      <c r="UL385" s="433"/>
      <c r="UM385" s="433"/>
      <c r="UN385" s="433"/>
      <c r="UO385" s="433"/>
      <c r="UP385" s="433"/>
      <c r="UQ385" s="433"/>
      <c r="UR385" s="433"/>
      <c r="US385" s="433"/>
      <c r="UT385" s="433"/>
      <c r="UU385" s="433"/>
      <c r="UV385" s="433"/>
      <c r="UW385" s="433"/>
      <c r="UX385" s="433"/>
      <c r="UY385" s="433"/>
      <c r="UZ385" s="433"/>
      <c r="VA385" s="433"/>
      <c r="VB385" s="433"/>
      <c r="VC385" s="433"/>
      <c r="VD385" s="433"/>
      <c r="VE385" s="433"/>
      <c r="VF385" s="433"/>
      <c r="VG385" s="433"/>
      <c r="VH385" s="433"/>
      <c r="VI385" s="433"/>
      <c r="VJ385" s="433"/>
      <c r="VK385" s="433"/>
      <c r="VL385" s="433"/>
      <c r="VM385" s="433"/>
      <c r="VN385" s="433"/>
      <c r="VO385" s="433"/>
      <c r="VP385" s="433"/>
      <c r="VQ385" s="433"/>
      <c r="VR385" s="433"/>
      <c r="VS385" s="433"/>
      <c r="VT385" s="433"/>
      <c r="VU385" s="433"/>
      <c r="VV385" s="433"/>
      <c r="VW385" s="433"/>
      <c r="VX385" s="433"/>
      <c r="VY385" s="433"/>
      <c r="VZ385" s="433"/>
      <c r="WA385" s="433"/>
      <c r="WB385" s="433"/>
      <c r="WC385" s="433"/>
      <c r="WD385" s="433"/>
      <c r="WE385" s="433"/>
      <c r="WF385" s="433"/>
      <c r="WG385" s="433"/>
      <c r="WH385" s="433"/>
      <c r="WI385" s="433"/>
      <c r="WJ385" s="433"/>
      <c r="WK385" s="433"/>
      <c r="WL385" s="433"/>
      <c r="WM385" s="433"/>
      <c r="WN385" s="433"/>
      <c r="WO385" s="433"/>
      <c r="WP385" s="433"/>
      <c r="WQ385" s="433"/>
      <c r="WR385" s="433"/>
      <c r="WS385" s="433"/>
      <c r="WT385" s="433"/>
      <c r="WU385" s="433"/>
      <c r="WV385" s="433"/>
      <c r="WW385" s="433"/>
      <c r="WX385" s="433"/>
      <c r="WY385" s="433"/>
      <c r="WZ385" s="433"/>
      <c r="XA385" s="433"/>
      <c r="XB385" s="433"/>
      <c r="XC385" s="433"/>
      <c r="XD385" s="433"/>
      <c r="XE385" s="433"/>
      <c r="XF385" s="433"/>
      <c r="XG385" s="433"/>
      <c r="XH385" s="433"/>
      <c r="XI385" s="433"/>
      <c r="XJ385" s="433"/>
      <c r="XK385" s="433"/>
      <c r="XL385" s="433"/>
      <c r="XM385" s="433"/>
      <c r="XN385" s="433"/>
      <c r="XO385" s="433"/>
      <c r="XP385" s="433"/>
      <c r="XQ385" s="433"/>
      <c r="XR385" s="433"/>
      <c r="XS385" s="433"/>
      <c r="XT385" s="433"/>
      <c r="XU385" s="433"/>
      <c r="XV385" s="433"/>
      <c r="XW385" s="433"/>
      <c r="XX385" s="433"/>
      <c r="XY385" s="433"/>
      <c r="XZ385" s="433"/>
      <c r="YA385" s="433"/>
      <c r="YB385" s="433"/>
      <c r="YC385" s="433"/>
      <c r="YD385" s="433"/>
      <c r="YE385" s="433"/>
      <c r="YF385" s="433"/>
      <c r="YG385" s="433"/>
      <c r="YH385" s="433"/>
      <c r="YI385" s="433"/>
      <c r="YJ385" s="433"/>
      <c r="YK385" s="433"/>
      <c r="YL385" s="433"/>
      <c r="YM385" s="433"/>
      <c r="YN385" s="433"/>
      <c r="YO385" s="433"/>
      <c r="YP385" s="433"/>
      <c r="YQ385" s="433"/>
      <c r="YR385" s="433"/>
      <c r="YS385" s="433"/>
      <c r="YT385" s="433"/>
      <c r="YU385" s="433"/>
      <c r="YV385" s="433"/>
      <c r="YW385" s="433"/>
      <c r="YX385" s="433"/>
      <c r="YY385" s="433"/>
      <c r="YZ385" s="433"/>
      <c r="ZA385" s="433"/>
      <c r="ZB385" s="433"/>
      <c r="ZC385" s="433"/>
      <c r="ZD385" s="433"/>
      <c r="ZE385" s="433"/>
      <c r="ZF385" s="433"/>
      <c r="ZG385" s="433"/>
      <c r="ZH385" s="433"/>
      <c r="ZI385" s="433"/>
      <c r="ZJ385" s="433"/>
      <c r="ZK385" s="433"/>
      <c r="ZL385" s="433"/>
      <c r="ZM385" s="433"/>
      <c r="ZN385" s="433"/>
      <c r="ZO385" s="433"/>
      <c r="ZP385" s="433"/>
      <c r="ZQ385" s="433"/>
      <c r="ZR385" s="433"/>
      <c r="ZS385" s="433"/>
      <c r="ZT385" s="433"/>
      <c r="ZU385" s="433"/>
      <c r="ZV385" s="433"/>
      <c r="ZW385" s="433"/>
      <c r="ZX385" s="433"/>
      <c r="ZY385" s="433"/>
      <c r="ZZ385" s="433"/>
      <c r="AAA385" s="433"/>
      <c r="AAB385" s="433"/>
      <c r="AAC385" s="433"/>
      <c r="AAD385" s="433"/>
      <c r="AAE385" s="433"/>
      <c r="AAF385" s="433"/>
      <c r="AAG385" s="433"/>
      <c r="AAH385" s="433"/>
      <c r="AAI385" s="433"/>
      <c r="AAJ385" s="433"/>
      <c r="AAK385" s="433"/>
      <c r="AAL385" s="433"/>
      <c r="AAM385" s="433"/>
      <c r="AAN385" s="433"/>
      <c r="AAO385" s="433"/>
      <c r="AAP385" s="433"/>
      <c r="AAQ385" s="433"/>
      <c r="AAR385" s="433"/>
      <c r="AAS385" s="433"/>
      <c r="AAT385" s="433"/>
      <c r="AAU385" s="433"/>
      <c r="AAV385" s="433"/>
      <c r="AAW385" s="433"/>
      <c r="AAX385" s="433"/>
      <c r="AAY385" s="433"/>
      <c r="AAZ385" s="433"/>
      <c r="ABA385" s="433"/>
      <c r="ABB385" s="433"/>
      <c r="ABC385" s="433"/>
      <c r="ABD385" s="433"/>
      <c r="ABE385" s="433"/>
      <c r="ABF385" s="433"/>
      <c r="ABG385" s="433"/>
      <c r="ABH385" s="433"/>
      <c r="ABI385" s="433"/>
      <c r="ABJ385" s="433"/>
      <c r="ABK385" s="433"/>
      <c r="ABL385" s="433"/>
      <c r="ABM385" s="433"/>
      <c r="ABN385" s="433"/>
      <c r="ABO385" s="433"/>
      <c r="ABP385" s="433"/>
      <c r="ABQ385" s="433"/>
      <c r="ABR385" s="433"/>
      <c r="ABS385" s="433"/>
      <c r="ABT385" s="433"/>
      <c r="ABU385" s="433"/>
      <c r="ABV385" s="433"/>
      <c r="ABW385" s="433"/>
      <c r="ABX385" s="433"/>
      <c r="ABY385" s="433"/>
      <c r="ABZ385" s="433"/>
      <c r="ACA385" s="433"/>
      <c r="ACB385" s="433"/>
      <c r="ACC385" s="433"/>
      <c r="ACD385" s="433"/>
      <c r="ACE385" s="433"/>
      <c r="ACF385" s="433"/>
      <c r="ACG385" s="433"/>
      <c r="ACH385" s="433"/>
      <c r="ACI385" s="433"/>
      <c r="ACJ385" s="433"/>
      <c r="ACK385" s="433"/>
      <c r="ACL385" s="433"/>
      <c r="ACM385" s="433"/>
      <c r="ACN385" s="433"/>
      <c r="ACO385" s="433"/>
      <c r="ACP385" s="433"/>
      <c r="ACQ385" s="433"/>
      <c r="ACR385" s="433"/>
      <c r="ACS385" s="433"/>
      <c r="ACT385" s="433"/>
      <c r="ACU385" s="433"/>
      <c r="ACV385" s="433"/>
      <c r="ACW385" s="433"/>
      <c r="ACX385" s="433"/>
      <c r="ACY385" s="433"/>
      <c r="ACZ385" s="433"/>
      <c r="ADA385" s="433"/>
      <c r="ADB385" s="433"/>
      <c r="ADC385" s="433"/>
      <c r="ADD385" s="433"/>
      <c r="ADE385" s="433"/>
      <c r="ADF385" s="433"/>
      <c r="ADG385" s="433"/>
      <c r="ADH385" s="433"/>
      <c r="ADI385" s="433"/>
      <c r="ADJ385" s="433"/>
      <c r="ADK385" s="433"/>
      <c r="ADL385" s="433"/>
      <c r="ADM385" s="433"/>
      <c r="ADN385" s="433"/>
      <c r="ADO385" s="433"/>
      <c r="ADP385" s="433"/>
      <c r="ADQ385" s="433"/>
      <c r="ADR385" s="433"/>
      <c r="ADS385" s="433"/>
      <c r="ADT385" s="433"/>
      <c r="ADU385" s="433"/>
      <c r="ADV385" s="433"/>
      <c r="ADW385" s="433"/>
      <c r="ADX385" s="433"/>
      <c r="ADY385" s="433"/>
      <c r="ADZ385" s="433"/>
      <c r="AEA385" s="433"/>
      <c r="AEB385" s="433"/>
      <c r="AEC385" s="433"/>
      <c r="AED385" s="433"/>
      <c r="AEE385" s="433"/>
      <c r="AEF385" s="433"/>
      <c r="AEG385" s="433"/>
      <c r="AEH385" s="433"/>
      <c r="AEI385" s="433"/>
      <c r="AEJ385" s="433"/>
      <c r="AEK385" s="433"/>
      <c r="AEL385" s="433"/>
      <c r="AEM385" s="433"/>
      <c r="AEN385" s="433"/>
      <c r="AEO385" s="433"/>
      <c r="AEP385" s="433"/>
      <c r="AEQ385" s="433"/>
      <c r="AER385" s="433"/>
      <c r="AES385" s="433"/>
      <c r="AET385" s="433"/>
      <c r="AEU385" s="433"/>
      <c r="AEV385" s="433"/>
      <c r="AEW385" s="433"/>
      <c r="AEX385" s="433"/>
      <c r="AEY385" s="433"/>
      <c r="AEZ385" s="433"/>
      <c r="AFA385" s="433"/>
      <c r="AFB385" s="433"/>
      <c r="AFC385" s="433"/>
      <c r="AFD385" s="433"/>
      <c r="AFE385" s="433"/>
      <c r="AFF385" s="433"/>
      <c r="AFG385" s="433"/>
      <c r="AFH385" s="433"/>
      <c r="AFI385" s="433"/>
      <c r="AFJ385" s="433"/>
      <c r="AFK385" s="433"/>
      <c r="AFL385" s="433"/>
      <c r="AFM385" s="433"/>
      <c r="AFN385" s="433"/>
      <c r="AFO385" s="433"/>
      <c r="AFP385" s="433"/>
      <c r="AFQ385" s="433"/>
      <c r="AFR385" s="433"/>
      <c r="AFS385" s="433"/>
      <c r="AFT385" s="433"/>
      <c r="AFU385" s="433"/>
      <c r="AFV385" s="433"/>
      <c r="AFW385" s="433"/>
      <c r="AFX385" s="433"/>
      <c r="AFY385" s="433"/>
      <c r="AFZ385" s="433"/>
      <c r="AGA385" s="433"/>
      <c r="AGB385" s="433"/>
      <c r="AGC385" s="433"/>
      <c r="AGD385" s="433"/>
      <c r="AGE385" s="433"/>
      <c r="AGF385" s="433"/>
      <c r="AGG385" s="433"/>
      <c r="AGH385" s="433"/>
      <c r="AGI385" s="433"/>
      <c r="AGJ385" s="433"/>
      <c r="AGK385" s="433"/>
      <c r="AGL385" s="433"/>
      <c r="AGM385" s="433"/>
      <c r="AGN385" s="433"/>
      <c r="AGO385" s="433"/>
      <c r="AGP385" s="433"/>
      <c r="AGQ385" s="433"/>
      <c r="AGR385" s="433"/>
      <c r="AGS385" s="433"/>
      <c r="AGT385" s="433"/>
      <c r="AGU385" s="433"/>
      <c r="AGV385" s="433"/>
      <c r="AGW385" s="433"/>
      <c r="AGX385" s="433"/>
      <c r="AGY385" s="433"/>
      <c r="AGZ385" s="433"/>
      <c r="AHA385" s="433"/>
      <c r="AHB385" s="433"/>
      <c r="AHC385" s="433"/>
      <c r="AHD385" s="433"/>
      <c r="AHE385" s="433"/>
      <c r="AHF385" s="433"/>
      <c r="AHG385" s="433"/>
      <c r="AHH385" s="433"/>
      <c r="AHI385" s="433"/>
      <c r="AHJ385" s="433"/>
      <c r="AHK385" s="433"/>
      <c r="AHL385" s="433"/>
      <c r="AHM385" s="433"/>
      <c r="AHN385" s="433"/>
      <c r="AHO385" s="433"/>
      <c r="AHP385" s="433"/>
      <c r="AHQ385" s="433"/>
      <c r="AHR385" s="433"/>
      <c r="AHS385" s="433"/>
      <c r="AHT385" s="433"/>
      <c r="AHU385" s="433"/>
      <c r="AHV385" s="433"/>
      <c r="AHW385" s="433"/>
      <c r="AHX385" s="433"/>
      <c r="AHY385" s="433"/>
      <c r="AHZ385" s="433"/>
      <c r="AIA385" s="433"/>
      <c r="AIB385" s="433"/>
      <c r="AIC385" s="433"/>
      <c r="AID385" s="433"/>
      <c r="AIE385" s="433"/>
      <c r="AIF385" s="433"/>
      <c r="AIG385" s="433"/>
      <c r="AIH385" s="433"/>
      <c r="AII385" s="433"/>
      <c r="AIJ385" s="433"/>
      <c r="AIK385" s="433"/>
      <c r="AIL385" s="433"/>
      <c r="AIM385" s="433"/>
      <c r="AIN385" s="433"/>
      <c r="AIO385" s="433"/>
      <c r="AIP385" s="433"/>
      <c r="AIQ385" s="433"/>
      <c r="AIR385" s="433"/>
      <c r="AIS385" s="433"/>
      <c r="AIT385" s="433"/>
      <c r="AIU385" s="433"/>
      <c r="AIV385" s="433"/>
      <c r="AIW385" s="433"/>
      <c r="AIX385" s="433"/>
      <c r="AIY385" s="433"/>
      <c r="AIZ385" s="433"/>
      <c r="AJA385" s="433"/>
      <c r="AJB385" s="433"/>
      <c r="AJC385" s="433"/>
      <c r="AJD385" s="433"/>
      <c r="AJE385" s="433"/>
      <c r="AJF385" s="433"/>
      <c r="AJG385" s="433"/>
      <c r="AJH385" s="433"/>
      <c r="AJI385" s="433"/>
      <c r="AJJ385" s="433"/>
      <c r="AJK385" s="433"/>
      <c r="AJL385" s="433"/>
      <c r="AJM385" s="433"/>
      <c r="AJN385" s="433"/>
      <c r="AJO385" s="433"/>
      <c r="AJP385" s="433"/>
      <c r="AJQ385" s="433"/>
      <c r="AJR385" s="433"/>
      <c r="AJS385" s="433"/>
      <c r="AJT385" s="433"/>
      <c r="AJU385" s="433"/>
      <c r="AJV385" s="433"/>
      <c r="AJW385" s="433"/>
      <c r="AJX385" s="433"/>
      <c r="AJY385" s="433"/>
      <c r="AJZ385" s="433"/>
      <c r="AKA385" s="433"/>
      <c r="AKB385" s="433"/>
      <c r="AKC385" s="433"/>
      <c r="AKD385" s="433"/>
      <c r="AKE385" s="433"/>
      <c r="AKF385" s="433"/>
      <c r="AKG385" s="433"/>
      <c r="AKH385" s="433"/>
      <c r="AKI385" s="433"/>
      <c r="AKJ385" s="433"/>
      <c r="AKK385" s="433"/>
      <c r="AKL385" s="433"/>
      <c r="AKM385" s="433"/>
      <c r="AKN385" s="433"/>
      <c r="AKO385" s="433"/>
      <c r="AKP385" s="433"/>
      <c r="AKQ385" s="433"/>
      <c r="AKR385" s="433"/>
      <c r="AKS385" s="433"/>
      <c r="AKT385" s="433"/>
      <c r="AKU385" s="433"/>
      <c r="AKV385" s="433"/>
      <c r="AKW385" s="433"/>
      <c r="AKX385" s="433"/>
      <c r="AKY385" s="433"/>
      <c r="AKZ385" s="433"/>
      <c r="ALA385" s="433"/>
      <c r="ALB385" s="433"/>
      <c r="ALC385" s="433"/>
      <c r="ALD385" s="433"/>
      <c r="ALE385" s="433"/>
      <c r="ALF385" s="433"/>
      <c r="ALG385" s="433"/>
      <c r="ALH385" s="433"/>
      <c r="ALI385" s="433"/>
      <c r="ALJ385" s="433"/>
      <c r="ALK385" s="433"/>
      <c r="ALL385" s="433"/>
      <c r="ALM385" s="433"/>
      <c r="ALN385" s="433"/>
      <c r="ALO385" s="433"/>
      <c r="ALP385" s="433"/>
      <c r="ALQ385" s="433"/>
      <c r="ALR385" s="433"/>
      <c r="ALS385" s="433"/>
      <c r="ALT385" s="433"/>
      <c r="ALU385" s="433"/>
      <c r="ALV385" s="433"/>
      <c r="ALW385" s="433"/>
      <c r="ALX385" s="433"/>
      <c r="ALY385" s="433"/>
      <c r="ALZ385" s="433"/>
      <c r="AMA385" s="433"/>
      <c r="AMB385" s="433"/>
      <c r="AMC385" s="433"/>
      <c r="AMD385" s="433"/>
      <c r="AME385" s="433"/>
      <c r="AMF385" s="433"/>
      <c r="AMG385" s="433"/>
      <c r="AMH385" s="433"/>
      <c r="AMI385" s="433"/>
      <c r="AMJ385" s="433"/>
      <c r="AMK385" s="433"/>
      <c r="AML385" s="433"/>
      <c r="AMM385" s="433"/>
      <c r="AMN385" s="433"/>
      <c r="AMO385" s="433"/>
      <c r="AMP385" s="433"/>
      <c r="AMQ385" s="433"/>
      <c r="AMR385" s="433"/>
      <c r="AMS385" s="433"/>
      <c r="AMT385" s="433"/>
      <c r="AMU385" s="433"/>
      <c r="AMV385" s="433"/>
      <c r="AMW385" s="433"/>
      <c r="AMX385" s="433"/>
      <c r="AMY385" s="433"/>
      <c r="AMZ385" s="433"/>
      <c r="ANA385" s="433"/>
      <c r="ANB385" s="433"/>
      <c r="ANC385" s="433"/>
      <c r="AND385" s="433"/>
      <c r="ANE385" s="433"/>
      <c r="ANF385" s="433"/>
      <c r="ANG385" s="433"/>
      <c r="ANH385" s="433"/>
      <c r="ANI385" s="433"/>
      <c r="ANJ385" s="433"/>
      <c r="ANK385" s="433"/>
      <c r="ANL385" s="433"/>
      <c r="ANM385" s="433"/>
      <c r="ANN385" s="433"/>
      <c r="ANO385" s="433"/>
      <c r="ANP385" s="433"/>
      <c r="ANQ385" s="433"/>
      <c r="ANR385" s="433"/>
      <c r="ANS385" s="433"/>
      <c r="ANT385" s="433"/>
      <c r="ANU385" s="433"/>
      <c r="ANV385" s="433"/>
      <c r="ANW385" s="433"/>
      <c r="ANX385" s="433"/>
      <c r="ANY385" s="433"/>
      <c r="ANZ385" s="433"/>
      <c r="AOA385" s="433"/>
      <c r="AOB385" s="433"/>
      <c r="AOC385" s="433"/>
      <c r="AOD385" s="433"/>
      <c r="AOE385" s="433"/>
      <c r="AOF385" s="433"/>
      <c r="AOG385" s="433"/>
      <c r="AOH385" s="433"/>
      <c r="AOI385" s="433"/>
      <c r="AOJ385" s="433"/>
      <c r="AOK385" s="433"/>
      <c r="AOL385" s="433"/>
      <c r="AOM385" s="433"/>
      <c r="AON385" s="433"/>
      <c r="AOO385" s="433"/>
      <c r="AOP385" s="433"/>
      <c r="AOQ385" s="433"/>
      <c r="AOR385" s="433"/>
      <c r="AOS385" s="433"/>
      <c r="AOT385" s="433"/>
      <c r="AOU385" s="433"/>
      <c r="AOV385" s="433"/>
      <c r="AOW385" s="433"/>
      <c r="AOX385" s="433"/>
      <c r="AOY385" s="433"/>
      <c r="AOZ385" s="433"/>
      <c r="APA385" s="433"/>
      <c r="APB385" s="433"/>
      <c r="APC385" s="433"/>
      <c r="APD385" s="433"/>
      <c r="APE385" s="433"/>
      <c r="APF385" s="433"/>
      <c r="APG385" s="433"/>
      <c r="APH385" s="433"/>
      <c r="API385" s="433"/>
      <c r="APJ385" s="433"/>
      <c r="APK385" s="433"/>
      <c r="APL385" s="433"/>
      <c r="APM385" s="433"/>
      <c r="APN385" s="433"/>
      <c r="APO385" s="433"/>
      <c r="APP385" s="433"/>
      <c r="APQ385" s="433"/>
      <c r="APR385" s="433"/>
      <c r="APS385" s="433"/>
      <c r="APT385" s="433"/>
      <c r="APU385" s="433"/>
      <c r="APV385" s="433"/>
      <c r="APW385" s="433"/>
      <c r="APX385" s="433"/>
      <c r="APY385" s="433"/>
      <c r="APZ385" s="433"/>
      <c r="AQA385" s="433"/>
      <c r="AQB385" s="433"/>
      <c r="AQC385" s="433"/>
      <c r="AQD385" s="433"/>
      <c r="AQE385" s="433"/>
      <c r="AQF385" s="433"/>
      <c r="AQG385" s="433"/>
      <c r="AQH385" s="433"/>
      <c r="AQI385" s="433"/>
      <c r="AQJ385" s="433"/>
      <c r="AQK385" s="433"/>
      <c r="AQL385" s="433"/>
      <c r="AQM385" s="433"/>
      <c r="AQN385" s="433"/>
      <c r="AQO385" s="433"/>
      <c r="AQP385" s="433"/>
      <c r="AQQ385" s="433"/>
      <c r="AQR385" s="433"/>
      <c r="AQS385" s="433"/>
      <c r="AQT385" s="433"/>
      <c r="AQU385" s="433"/>
      <c r="AQV385" s="433"/>
      <c r="AQW385" s="433"/>
      <c r="AQX385" s="433"/>
      <c r="AQY385" s="433"/>
      <c r="AQZ385" s="433"/>
      <c r="ARA385" s="433"/>
      <c r="ARB385" s="433"/>
      <c r="ARC385" s="433"/>
      <c r="ARD385" s="433"/>
      <c r="ARE385" s="433"/>
      <c r="ARF385" s="433"/>
      <c r="ARG385" s="433"/>
      <c r="ARH385" s="433"/>
      <c r="ARI385" s="433"/>
      <c r="ARJ385" s="433"/>
      <c r="ARK385" s="433"/>
      <c r="ARL385" s="433"/>
      <c r="ARM385" s="433"/>
      <c r="ARN385" s="433"/>
      <c r="ARO385" s="433"/>
      <c r="ARP385" s="433"/>
      <c r="ARQ385" s="433"/>
      <c r="ARR385" s="433"/>
      <c r="ARS385" s="433"/>
      <c r="ART385" s="433"/>
      <c r="ARU385" s="433"/>
      <c r="ARV385" s="433"/>
      <c r="ARW385" s="433"/>
      <c r="ARX385" s="433"/>
      <c r="ARY385" s="433"/>
      <c r="ARZ385" s="433"/>
      <c r="ASA385" s="433"/>
      <c r="ASB385" s="433"/>
      <c r="ASC385" s="433"/>
      <c r="ASD385" s="433"/>
      <c r="ASE385" s="433"/>
      <c r="ASF385" s="433"/>
      <c r="ASG385" s="433"/>
      <c r="ASH385" s="433"/>
      <c r="ASI385" s="433"/>
      <c r="ASJ385" s="433"/>
      <c r="ASK385" s="433"/>
      <c r="ASL385" s="433"/>
      <c r="ASM385" s="433"/>
      <c r="ASN385" s="433"/>
      <c r="ASO385" s="433"/>
      <c r="ASP385" s="433"/>
      <c r="ASQ385" s="433"/>
      <c r="ASR385" s="433"/>
      <c r="ASS385" s="433"/>
      <c r="AST385" s="433"/>
      <c r="ASU385" s="433"/>
      <c r="ASV385" s="433"/>
      <c r="ASW385" s="433"/>
      <c r="ASX385" s="433"/>
      <c r="ASY385" s="433"/>
      <c r="ASZ385" s="433"/>
      <c r="ATA385" s="433"/>
      <c r="ATB385" s="433"/>
      <c r="ATC385" s="433"/>
      <c r="ATD385" s="433"/>
      <c r="ATE385" s="433"/>
      <c r="ATF385" s="433"/>
      <c r="ATG385" s="433"/>
      <c r="ATH385" s="433"/>
      <c r="ATI385" s="433"/>
      <c r="ATJ385" s="433"/>
      <c r="ATK385" s="433"/>
      <c r="ATL385" s="433"/>
      <c r="ATM385" s="433"/>
      <c r="ATN385" s="433"/>
      <c r="ATO385" s="433"/>
      <c r="ATP385" s="433"/>
      <c r="ATQ385" s="433"/>
      <c r="ATR385" s="433"/>
      <c r="ATS385" s="433"/>
      <c r="ATT385" s="433"/>
      <c r="ATU385" s="433"/>
      <c r="ATV385" s="433"/>
      <c r="ATW385" s="433"/>
      <c r="ATX385" s="433"/>
      <c r="ATY385" s="433"/>
      <c r="ATZ385" s="433"/>
      <c r="AUA385" s="433"/>
      <c r="AUB385" s="433"/>
      <c r="AUC385" s="433"/>
      <c r="AUD385" s="433"/>
      <c r="AUE385" s="433"/>
      <c r="AUF385" s="433"/>
      <c r="AUG385" s="433"/>
      <c r="AUH385" s="433"/>
      <c r="AUI385" s="433"/>
      <c r="AUJ385" s="433"/>
      <c r="AUK385" s="433"/>
      <c r="AUL385" s="433"/>
      <c r="AUM385" s="433"/>
      <c r="AUN385" s="433"/>
      <c r="AUO385" s="433"/>
      <c r="AUP385" s="433"/>
      <c r="AUQ385" s="433"/>
      <c r="AUR385" s="433"/>
      <c r="AUS385" s="433"/>
      <c r="AUT385" s="433"/>
      <c r="AUU385" s="433"/>
      <c r="AUV385" s="433"/>
      <c r="AUW385" s="433"/>
      <c r="AUX385" s="433"/>
      <c r="AUY385" s="433"/>
      <c r="AUZ385" s="433"/>
      <c r="AVA385" s="433"/>
      <c r="AVB385" s="433"/>
      <c r="AVC385" s="433"/>
      <c r="AVD385" s="433"/>
      <c r="AVE385" s="433"/>
      <c r="AVF385" s="433"/>
      <c r="AVG385" s="433"/>
      <c r="AVH385" s="433"/>
      <c r="AVI385" s="433"/>
      <c r="AVJ385" s="433"/>
      <c r="AVK385" s="433"/>
      <c r="AVL385" s="433"/>
      <c r="AVM385" s="433"/>
      <c r="AVN385" s="433"/>
      <c r="AVO385" s="433"/>
      <c r="AVP385" s="433"/>
      <c r="AVQ385" s="433"/>
      <c r="AVR385" s="433"/>
      <c r="AVS385" s="433"/>
      <c r="AVT385" s="433"/>
      <c r="AVU385" s="433"/>
      <c r="AVV385" s="433"/>
      <c r="AVW385" s="433"/>
      <c r="AVX385" s="433"/>
      <c r="AVY385" s="433"/>
      <c r="AVZ385" s="433"/>
      <c r="AWA385" s="433"/>
      <c r="AWB385" s="433"/>
      <c r="AWC385" s="433"/>
      <c r="AWD385" s="433"/>
      <c r="AWE385" s="433"/>
      <c r="AWF385" s="433"/>
      <c r="AWG385" s="433"/>
      <c r="AWH385" s="433"/>
      <c r="AWI385" s="433"/>
      <c r="AWJ385" s="433"/>
      <c r="AWK385" s="433"/>
      <c r="AWL385" s="433"/>
      <c r="AWM385" s="433"/>
      <c r="AWN385" s="433"/>
      <c r="AWO385" s="433"/>
      <c r="AWP385" s="433"/>
      <c r="AWQ385" s="433"/>
      <c r="AWR385" s="433"/>
      <c r="AWS385" s="433"/>
      <c r="AWT385" s="433"/>
      <c r="AWU385" s="433"/>
      <c r="AWV385" s="433"/>
      <c r="AWW385" s="433"/>
      <c r="AWX385" s="433"/>
      <c r="AWY385" s="433"/>
      <c r="AWZ385" s="433"/>
      <c r="AXA385" s="433"/>
      <c r="AXB385" s="433"/>
      <c r="AXC385" s="433"/>
      <c r="AXD385" s="433"/>
      <c r="AXE385" s="433"/>
      <c r="AXF385" s="433"/>
      <c r="AXG385" s="433"/>
      <c r="AXH385" s="433"/>
      <c r="AXI385" s="433"/>
      <c r="AXJ385" s="433"/>
      <c r="AXK385" s="433"/>
      <c r="AXL385" s="433"/>
      <c r="AXM385" s="433"/>
      <c r="AXN385" s="433"/>
      <c r="AXO385" s="433"/>
      <c r="AXP385" s="433"/>
      <c r="AXQ385" s="433"/>
      <c r="AXR385" s="433"/>
      <c r="AXS385" s="433"/>
      <c r="AXT385" s="433"/>
      <c r="AXU385" s="433"/>
      <c r="AXV385" s="433"/>
      <c r="AXW385" s="433"/>
      <c r="AXX385" s="433"/>
      <c r="AXY385" s="433"/>
      <c r="AXZ385" s="433"/>
      <c r="AYA385" s="433"/>
      <c r="AYB385" s="433"/>
      <c r="AYC385" s="433"/>
      <c r="AYD385" s="433"/>
      <c r="AYE385" s="433"/>
      <c r="AYF385" s="433"/>
      <c r="AYG385" s="433"/>
      <c r="AYH385" s="433"/>
      <c r="AYI385" s="433"/>
      <c r="AYJ385" s="433"/>
      <c r="AYK385" s="433"/>
      <c r="AYL385" s="433"/>
      <c r="AYM385" s="433"/>
      <c r="AYN385" s="433"/>
      <c r="AYO385" s="433"/>
      <c r="AYP385" s="433"/>
      <c r="AYQ385" s="433"/>
      <c r="AYR385" s="433"/>
      <c r="AYS385" s="433"/>
      <c r="AYT385" s="433"/>
      <c r="AYU385" s="433"/>
      <c r="AYV385" s="433"/>
      <c r="AYW385" s="433"/>
      <c r="AYX385" s="433"/>
      <c r="AYY385" s="433"/>
      <c r="AYZ385" s="433"/>
      <c r="AZA385" s="433"/>
      <c r="AZB385" s="433"/>
      <c r="AZC385" s="433"/>
      <c r="AZD385" s="433"/>
      <c r="AZE385" s="433"/>
      <c r="AZF385" s="433"/>
      <c r="AZG385" s="433"/>
      <c r="AZH385" s="433"/>
      <c r="AZI385" s="433"/>
      <c r="AZJ385" s="433"/>
      <c r="AZK385" s="433"/>
      <c r="AZL385" s="433"/>
      <c r="AZM385" s="433"/>
      <c r="AZN385" s="433"/>
      <c r="AZO385" s="433"/>
      <c r="AZP385" s="433"/>
      <c r="AZQ385" s="433"/>
      <c r="AZR385" s="433"/>
      <c r="AZS385" s="433"/>
      <c r="AZT385" s="433"/>
      <c r="AZU385" s="433"/>
      <c r="AZV385" s="433"/>
      <c r="AZW385" s="433"/>
      <c r="AZX385" s="433"/>
      <c r="AZY385" s="433"/>
      <c r="AZZ385" s="433"/>
      <c r="BAA385" s="433"/>
      <c r="BAB385" s="433"/>
      <c r="BAC385" s="433"/>
      <c r="BAD385" s="433"/>
      <c r="BAE385" s="433"/>
      <c r="BAF385" s="433"/>
      <c r="BAG385" s="433"/>
      <c r="BAH385" s="433"/>
      <c r="BAI385" s="433"/>
      <c r="BAJ385" s="433"/>
      <c r="BAK385" s="433"/>
      <c r="BAL385" s="433"/>
      <c r="BAM385" s="433"/>
      <c r="BAN385" s="433"/>
      <c r="BAO385" s="433"/>
      <c r="BAP385" s="433"/>
      <c r="BAQ385" s="433"/>
      <c r="BAR385" s="433"/>
      <c r="BAS385" s="433"/>
      <c r="BAT385" s="433"/>
      <c r="BAU385" s="433"/>
      <c r="BAV385" s="433"/>
      <c r="BAW385" s="433"/>
      <c r="BAX385" s="433"/>
      <c r="BAY385" s="433"/>
      <c r="BAZ385" s="433"/>
      <c r="BBA385" s="433"/>
      <c r="BBB385" s="433"/>
      <c r="BBC385" s="433"/>
      <c r="BBD385" s="433"/>
      <c r="BBE385" s="433"/>
      <c r="BBF385" s="433"/>
      <c r="BBG385" s="433"/>
      <c r="BBH385" s="433"/>
      <c r="BBI385" s="433"/>
      <c r="BBJ385" s="433"/>
      <c r="BBK385" s="433"/>
      <c r="BBL385" s="433"/>
      <c r="BBM385" s="433"/>
      <c r="BBN385" s="433"/>
      <c r="BBO385" s="433"/>
      <c r="BBP385" s="433"/>
      <c r="BBQ385" s="433"/>
      <c r="BBR385" s="433"/>
      <c r="BBS385" s="433"/>
      <c r="BBT385" s="433"/>
      <c r="BBU385" s="433"/>
      <c r="BBV385" s="433"/>
      <c r="BBW385" s="433"/>
      <c r="BBX385" s="433"/>
      <c r="BBY385" s="433"/>
      <c r="BBZ385" s="433"/>
      <c r="BCA385" s="433"/>
      <c r="BCB385" s="433"/>
      <c r="BCC385" s="433"/>
      <c r="BCD385" s="433"/>
      <c r="BCE385" s="433"/>
      <c r="BCF385" s="433"/>
      <c r="BCG385" s="433"/>
      <c r="BCH385" s="433"/>
      <c r="BCI385" s="433"/>
      <c r="BCJ385" s="433"/>
      <c r="BCK385" s="433"/>
      <c r="BCL385" s="433"/>
      <c r="BCM385" s="433"/>
      <c r="BCN385" s="433"/>
      <c r="BCO385" s="433"/>
      <c r="BCP385" s="433"/>
      <c r="BCQ385" s="433"/>
      <c r="BCR385" s="433"/>
      <c r="BCS385" s="433"/>
      <c r="BCT385" s="433"/>
      <c r="BCU385" s="433"/>
      <c r="BCV385" s="433"/>
      <c r="BCW385" s="433"/>
      <c r="BCX385" s="433"/>
      <c r="BCY385" s="433"/>
      <c r="BCZ385" s="433"/>
      <c r="BDA385" s="433"/>
      <c r="BDB385" s="433"/>
      <c r="BDC385" s="433"/>
      <c r="BDD385" s="433"/>
      <c r="BDE385" s="433"/>
      <c r="BDF385" s="433"/>
      <c r="BDG385" s="433"/>
      <c r="BDH385" s="433"/>
      <c r="BDI385" s="433"/>
      <c r="BDJ385" s="433"/>
      <c r="BDK385" s="433"/>
      <c r="BDL385" s="433"/>
      <c r="BDM385" s="433"/>
      <c r="BDN385" s="433"/>
      <c r="BDO385" s="433"/>
      <c r="BDP385" s="433"/>
      <c r="BDQ385" s="433"/>
      <c r="BDR385" s="433"/>
      <c r="BDS385" s="433"/>
      <c r="BDT385" s="433"/>
      <c r="BDU385" s="433"/>
      <c r="BDV385" s="433"/>
      <c r="BDW385" s="433"/>
      <c r="BDX385" s="433"/>
      <c r="BDY385" s="433"/>
      <c r="BDZ385" s="433"/>
      <c r="BEA385" s="433"/>
      <c r="BEB385" s="433"/>
      <c r="BEC385" s="433"/>
      <c r="BED385" s="433"/>
      <c r="BEE385" s="433"/>
      <c r="BEF385" s="433"/>
      <c r="BEG385" s="433"/>
      <c r="BEH385" s="433"/>
      <c r="BEI385" s="433"/>
      <c r="BEJ385" s="433"/>
      <c r="BEK385" s="433"/>
      <c r="BEL385" s="433"/>
      <c r="BEM385" s="433"/>
      <c r="BEN385" s="433"/>
      <c r="BEO385" s="433"/>
      <c r="BEP385" s="433"/>
      <c r="BEQ385" s="433"/>
      <c r="BER385" s="433"/>
      <c r="BES385" s="433"/>
      <c r="BET385" s="433"/>
      <c r="BEU385" s="433"/>
      <c r="BEV385" s="433"/>
      <c r="BEW385" s="433"/>
      <c r="BEX385" s="433"/>
      <c r="BEY385" s="433"/>
      <c r="BEZ385" s="433"/>
      <c r="BFA385" s="433"/>
      <c r="BFB385" s="433"/>
      <c r="BFC385" s="433"/>
      <c r="BFD385" s="433"/>
      <c r="BFE385" s="433"/>
      <c r="BFF385" s="433"/>
      <c r="BFG385" s="433"/>
      <c r="BFH385" s="433"/>
      <c r="BFI385" s="433"/>
      <c r="BFJ385" s="433"/>
      <c r="BFK385" s="433"/>
      <c r="BFL385" s="433"/>
      <c r="BFM385" s="433"/>
      <c r="BFN385" s="433"/>
      <c r="BFO385" s="433"/>
      <c r="BFP385" s="433"/>
      <c r="BFQ385" s="433"/>
      <c r="BFR385" s="433"/>
      <c r="BFS385" s="433"/>
      <c r="BFT385" s="433"/>
      <c r="BFU385" s="433"/>
      <c r="BFV385" s="433"/>
      <c r="BFW385" s="433"/>
      <c r="BFX385" s="433"/>
      <c r="BFY385" s="433"/>
      <c r="BFZ385" s="433"/>
      <c r="BGA385" s="433"/>
      <c r="BGB385" s="433"/>
      <c r="BGC385" s="433"/>
      <c r="BGD385" s="433"/>
      <c r="BGE385" s="433"/>
      <c r="BGF385" s="433"/>
      <c r="BGG385" s="433"/>
      <c r="BGH385" s="433"/>
      <c r="BGI385" s="433"/>
      <c r="BGJ385" s="433"/>
      <c r="BGK385" s="433"/>
      <c r="BGL385" s="433"/>
      <c r="BGM385" s="433"/>
      <c r="BGN385" s="433"/>
      <c r="BGO385" s="433"/>
      <c r="BGP385" s="433"/>
      <c r="BGQ385" s="433"/>
      <c r="BGR385" s="433"/>
      <c r="BGS385" s="433"/>
      <c r="BGT385" s="433"/>
      <c r="BGU385" s="433"/>
      <c r="BGV385" s="433"/>
      <c r="BGW385" s="433"/>
      <c r="BGX385" s="433"/>
      <c r="BGY385" s="433"/>
      <c r="BGZ385" s="433"/>
      <c r="BHA385" s="433"/>
      <c r="BHB385" s="433"/>
      <c r="BHC385" s="433"/>
      <c r="BHD385" s="433"/>
      <c r="BHE385" s="433"/>
      <c r="BHF385" s="433"/>
      <c r="BHG385" s="433"/>
      <c r="BHH385" s="433"/>
      <c r="BHI385" s="433"/>
      <c r="BHJ385" s="433"/>
      <c r="BHK385" s="433"/>
      <c r="BHL385" s="433"/>
      <c r="BHM385" s="433"/>
      <c r="BHN385" s="433"/>
      <c r="BHO385" s="433"/>
      <c r="BHP385" s="433"/>
      <c r="BHQ385" s="433"/>
      <c r="BHR385" s="433"/>
      <c r="BHS385" s="433"/>
      <c r="BHT385" s="433"/>
      <c r="BHU385" s="433"/>
      <c r="BHV385" s="433"/>
      <c r="BHW385" s="433"/>
      <c r="BHX385" s="433"/>
      <c r="BHY385" s="433"/>
      <c r="BHZ385" s="433"/>
      <c r="BIA385" s="433"/>
      <c r="BIB385" s="433"/>
      <c r="BIC385" s="433"/>
      <c r="BID385" s="433"/>
      <c r="BIE385" s="433"/>
      <c r="BIF385" s="433"/>
      <c r="BIG385" s="433"/>
      <c r="BIH385" s="433"/>
      <c r="BII385" s="433"/>
      <c r="BIJ385" s="433"/>
      <c r="BIK385" s="433"/>
      <c r="BIL385" s="433"/>
      <c r="BIM385" s="433"/>
      <c r="BIN385" s="433"/>
      <c r="BIO385" s="433"/>
      <c r="BIP385" s="433"/>
      <c r="BIQ385" s="433"/>
      <c r="BIR385" s="433"/>
      <c r="BIS385" s="433"/>
      <c r="BIT385" s="433"/>
      <c r="BIU385" s="433"/>
      <c r="BIV385" s="433"/>
      <c r="BIW385" s="433"/>
      <c r="BIX385" s="433"/>
      <c r="BIY385" s="433"/>
      <c r="BIZ385" s="433"/>
      <c r="BJA385" s="433"/>
      <c r="BJB385" s="433"/>
      <c r="BJC385" s="433"/>
      <c r="BJD385" s="433"/>
      <c r="BJE385" s="433"/>
      <c r="BJF385" s="433"/>
      <c r="BJG385" s="433"/>
      <c r="BJH385" s="433"/>
      <c r="BJI385" s="433"/>
      <c r="BJJ385" s="433"/>
      <c r="BJK385" s="433"/>
      <c r="BJL385" s="433"/>
      <c r="BJM385" s="433"/>
      <c r="BJN385" s="433"/>
      <c r="BJO385" s="433"/>
      <c r="BJP385" s="433"/>
      <c r="BJQ385" s="433"/>
      <c r="BJR385" s="433"/>
      <c r="BJS385" s="433"/>
      <c r="BJT385" s="433"/>
      <c r="BJU385" s="433"/>
      <c r="BJV385" s="433"/>
      <c r="BJW385" s="433"/>
      <c r="BJX385" s="433"/>
      <c r="BJY385" s="433"/>
      <c r="BJZ385" s="433"/>
      <c r="BKA385" s="433"/>
      <c r="BKB385" s="433"/>
      <c r="BKC385" s="433"/>
      <c r="BKD385" s="433"/>
      <c r="BKE385" s="433"/>
      <c r="BKF385" s="433"/>
      <c r="BKG385" s="433"/>
      <c r="BKH385" s="433"/>
      <c r="BKI385" s="433"/>
      <c r="BKJ385" s="433"/>
      <c r="BKK385" s="433"/>
      <c r="BKL385" s="433"/>
      <c r="BKM385" s="433"/>
      <c r="BKN385" s="433"/>
      <c r="BKO385" s="433"/>
      <c r="BKP385" s="433"/>
      <c r="BKQ385" s="433"/>
      <c r="BKR385" s="433"/>
      <c r="BKS385" s="433"/>
      <c r="BKT385" s="433"/>
      <c r="BKU385" s="433"/>
      <c r="BKV385" s="433"/>
      <c r="BKW385" s="433"/>
      <c r="BKX385" s="433"/>
      <c r="BKY385" s="433"/>
      <c r="BKZ385" s="433"/>
      <c r="BLA385" s="433"/>
      <c r="BLB385" s="433"/>
      <c r="BLC385" s="433"/>
      <c r="BLD385" s="433"/>
      <c r="BLE385" s="433"/>
      <c r="BLF385" s="433"/>
      <c r="BLG385" s="433"/>
      <c r="BLH385" s="433"/>
      <c r="BLI385" s="433"/>
      <c r="BLJ385" s="433"/>
      <c r="BLK385" s="433"/>
      <c r="BLL385" s="433"/>
      <c r="BLM385" s="433"/>
      <c r="BLN385" s="433"/>
      <c r="BLO385" s="433"/>
      <c r="BLP385" s="433"/>
      <c r="BLQ385" s="433"/>
      <c r="BLR385" s="433"/>
      <c r="BLS385" s="433"/>
      <c r="BLT385" s="433"/>
      <c r="BLU385" s="433"/>
      <c r="BLV385" s="433"/>
      <c r="BLW385" s="433"/>
      <c r="BLX385" s="433"/>
      <c r="BLY385" s="433"/>
      <c r="BLZ385" s="433"/>
      <c r="BMA385" s="433"/>
      <c r="BMB385" s="433"/>
      <c r="BMC385" s="433"/>
      <c r="BMD385" s="433"/>
      <c r="BME385" s="433"/>
      <c r="BMF385" s="433"/>
      <c r="BMG385" s="433"/>
      <c r="BMH385" s="433"/>
      <c r="BMI385" s="433"/>
      <c r="BMJ385" s="433"/>
      <c r="BMK385" s="433"/>
      <c r="BML385" s="433"/>
      <c r="BMM385" s="433"/>
      <c r="BMN385" s="433"/>
      <c r="BMO385" s="433"/>
      <c r="BMP385" s="433"/>
      <c r="BMQ385" s="433"/>
      <c r="BMR385" s="433"/>
      <c r="BMS385" s="433"/>
      <c r="BMT385" s="433"/>
      <c r="BMU385" s="433"/>
      <c r="BMV385" s="433"/>
      <c r="BMW385" s="433"/>
      <c r="BMX385" s="433"/>
      <c r="BMY385" s="433"/>
      <c r="BMZ385" s="433"/>
      <c r="BNA385" s="433"/>
      <c r="BNB385" s="433"/>
      <c r="BNC385" s="433"/>
      <c r="BND385" s="433"/>
      <c r="BNE385" s="433"/>
      <c r="BNF385" s="433"/>
      <c r="BNG385" s="433"/>
      <c r="BNH385" s="433"/>
      <c r="BNI385" s="433"/>
      <c r="BNJ385" s="433"/>
      <c r="BNK385" s="433"/>
      <c r="BNL385" s="433"/>
      <c r="BNM385" s="433"/>
      <c r="BNN385" s="433"/>
      <c r="BNO385" s="433"/>
      <c r="BNP385" s="433"/>
      <c r="BNQ385" s="433"/>
      <c r="BNR385" s="433"/>
      <c r="BNS385" s="433"/>
      <c r="BNT385" s="433"/>
      <c r="BNU385" s="433"/>
      <c r="BNV385" s="433"/>
      <c r="BNW385" s="433"/>
      <c r="BNX385" s="433"/>
      <c r="BNY385" s="433"/>
      <c r="BNZ385" s="433"/>
      <c r="BOA385" s="433"/>
      <c r="BOB385" s="433"/>
      <c r="BOC385" s="433"/>
      <c r="BOD385" s="433"/>
      <c r="BOE385" s="433"/>
      <c r="BOF385" s="433"/>
      <c r="BOG385" s="433"/>
      <c r="BOH385" s="433"/>
      <c r="BOI385" s="433"/>
      <c r="BOJ385" s="433"/>
      <c r="BOK385" s="433"/>
      <c r="BOL385" s="433"/>
      <c r="BOM385" s="433"/>
      <c r="BON385" s="433"/>
      <c r="BOO385" s="433"/>
      <c r="BOP385" s="433"/>
      <c r="BOQ385" s="433"/>
      <c r="BOR385" s="433"/>
      <c r="BOS385" s="433"/>
      <c r="BOT385" s="433"/>
      <c r="BOU385" s="433"/>
      <c r="BOV385" s="433"/>
      <c r="BOW385" s="433"/>
      <c r="BOX385" s="433"/>
      <c r="BOY385" s="433"/>
      <c r="BOZ385" s="433"/>
      <c r="BPA385" s="433"/>
      <c r="BPB385" s="433"/>
      <c r="BPC385" s="433"/>
      <c r="BPD385" s="433"/>
      <c r="BPE385" s="433"/>
      <c r="BPF385" s="433"/>
      <c r="BPG385" s="433"/>
      <c r="BPH385" s="433"/>
      <c r="BPI385" s="433"/>
      <c r="BPJ385" s="433"/>
      <c r="BPK385" s="433"/>
      <c r="BPL385" s="433"/>
      <c r="BPM385" s="433"/>
      <c r="BPN385" s="433"/>
      <c r="BPO385" s="433"/>
      <c r="BPP385" s="433"/>
      <c r="BPQ385" s="433"/>
      <c r="BPR385" s="433"/>
      <c r="BPS385" s="433"/>
      <c r="BPT385" s="433"/>
      <c r="BPU385" s="433"/>
      <c r="BPV385" s="433"/>
      <c r="BPW385" s="433"/>
      <c r="BPX385" s="433"/>
      <c r="BPY385" s="433"/>
      <c r="BPZ385" s="433"/>
      <c r="BQA385" s="433"/>
      <c r="BQB385" s="433"/>
      <c r="BQC385" s="433"/>
      <c r="BQD385" s="433"/>
      <c r="BQE385" s="433"/>
      <c r="BQF385" s="433"/>
      <c r="BQG385" s="433"/>
      <c r="BQH385" s="433"/>
      <c r="BQI385" s="433"/>
      <c r="BQJ385" s="433"/>
      <c r="BQK385" s="433"/>
      <c r="BQL385" s="433"/>
      <c r="BQM385" s="433"/>
      <c r="BQN385" s="433"/>
      <c r="BQO385" s="433"/>
      <c r="BQP385" s="433"/>
      <c r="BQQ385" s="433"/>
      <c r="BQR385" s="433"/>
      <c r="BQS385" s="433"/>
      <c r="BQT385" s="433"/>
      <c r="BQU385" s="433"/>
      <c r="BQV385" s="433"/>
      <c r="BQW385" s="433"/>
      <c r="BQX385" s="433"/>
      <c r="BQY385" s="433"/>
      <c r="BQZ385" s="433"/>
      <c r="BRA385" s="433"/>
      <c r="BRB385" s="433"/>
      <c r="BRC385" s="433"/>
      <c r="BRD385" s="433"/>
      <c r="BRE385" s="433"/>
      <c r="BRF385" s="433"/>
      <c r="BRG385" s="433"/>
      <c r="BRH385" s="433"/>
      <c r="BRI385" s="433"/>
      <c r="BRJ385" s="433"/>
      <c r="BRK385" s="433"/>
      <c r="BRL385" s="433"/>
      <c r="BRM385" s="433"/>
      <c r="BRN385" s="433"/>
      <c r="BRO385" s="433"/>
      <c r="BRP385" s="433"/>
      <c r="BRQ385" s="433"/>
      <c r="BRR385" s="433"/>
      <c r="BRS385" s="433"/>
      <c r="BRT385" s="433"/>
      <c r="BRU385" s="433"/>
      <c r="BRV385" s="433"/>
      <c r="BRW385" s="433"/>
      <c r="BRX385" s="433"/>
      <c r="BRY385" s="433"/>
      <c r="BRZ385" s="433"/>
      <c r="BSA385" s="433"/>
      <c r="BSB385" s="433"/>
      <c r="BSC385" s="433"/>
      <c r="BSD385" s="433"/>
      <c r="BSE385" s="433"/>
      <c r="BSF385" s="433"/>
      <c r="BSG385" s="433"/>
      <c r="BSH385" s="433"/>
      <c r="BSI385" s="433"/>
      <c r="BSJ385" s="433"/>
      <c r="BSK385" s="433"/>
      <c r="BSL385" s="433"/>
      <c r="BSM385" s="433"/>
      <c r="BSN385" s="433"/>
      <c r="BSO385" s="433"/>
      <c r="BSP385" s="433"/>
      <c r="BSQ385" s="433"/>
      <c r="BSR385" s="433"/>
      <c r="BSS385" s="433"/>
      <c r="BST385" s="433"/>
      <c r="BSU385" s="433"/>
      <c r="BSV385" s="433"/>
      <c r="BSW385" s="433"/>
      <c r="BSX385" s="433"/>
      <c r="BSY385" s="433"/>
      <c r="BSZ385" s="433"/>
      <c r="BTA385" s="433"/>
      <c r="BTB385" s="433"/>
      <c r="BTC385" s="433"/>
      <c r="BTD385" s="433"/>
      <c r="BTE385" s="433"/>
      <c r="BTF385" s="433"/>
      <c r="BTG385" s="433"/>
      <c r="BTH385" s="433"/>
      <c r="BTI385" s="433"/>
      <c r="BTJ385" s="433"/>
      <c r="BTK385" s="433"/>
      <c r="BTL385" s="433"/>
      <c r="BTM385" s="433"/>
      <c r="BTN385" s="433"/>
      <c r="BTO385" s="433"/>
      <c r="BTP385" s="433"/>
      <c r="BTQ385" s="433"/>
      <c r="BTR385" s="433"/>
      <c r="BTS385" s="433"/>
      <c r="BTT385" s="433"/>
      <c r="BTU385" s="433"/>
      <c r="BTV385" s="433"/>
      <c r="BTW385" s="433"/>
      <c r="BTX385" s="433"/>
      <c r="BTY385" s="433"/>
      <c r="BTZ385" s="433"/>
      <c r="BUA385" s="433"/>
      <c r="BUB385" s="433"/>
      <c r="BUC385" s="433"/>
      <c r="BUD385" s="433"/>
      <c r="BUE385" s="433"/>
      <c r="BUF385" s="433"/>
      <c r="BUG385" s="433"/>
      <c r="BUH385" s="433"/>
      <c r="BUI385" s="433"/>
      <c r="BUJ385" s="433"/>
      <c r="BUK385" s="433"/>
      <c r="BUL385" s="433"/>
      <c r="BUM385" s="433"/>
      <c r="BUN385" s="433"/>
      <c r="BUO385" s="433"/>
      <c r="BUP385" s="433"/>
      <c r="BUQ385" s="433"/>
      <c r="BUR385" s="433"/>
      <c r="BUS385" s="433"/>
      <c r="BUT385" s="433"/>
      <c r="BUU385" s="433"/>
      <c r="BUV385" s="433"/>
      <c r="BUW385" s="433"/>
      <c r="BUX385" s="433"/>
      <c r="BUY385" s="433"/>
      <c r="BUZ385" s="433"/>
      <c r="BVA385" s="433"/>
      <c r="BVB385" s="433"/>
      <c r="BVC385" s="433"/>
      <c r="BVD385" s="433"/>
      <c r="BVE385" s="433"/>
      <c r="BVF385" s="433"/>
      <c r="BVG385" s="433"/>
      <c r="BVH385" s="433"/>
      <c r="BVI385" s="433"/>
      <c r="BVJ385" s="433"/>
      <c r="BVK385" s="433"/>
      <c r="BVL385" s="433"/>
      <c r="BVM385" s="433"/>
      <c r="BVN385" s="433"/>
      <c r="BVO385" s="433"/>
      <c r="BVP385" s="433"/>
      <c r="BVQ385" s="433"/>
      <c r="BVR385" s="433"/>
      <c r="BVS385" s="433"/>
      <c r="BVT385" s="433"/>
      <c r="BVU385" s="433"/>
      <c r="BVV385" s="433"/>
      <c r="BVW385" s="433"/>
      <c r="BVX385" s="433"/>
      <c r="BVY385" s="433"/>
      <c r="BVZ385" s="433"/>
      <c r="BWA385" s="433"/>
      <c r="BWB385" s="433"/>
      <c r="BWC385" s="433"/>
      <c r="BWD385" s="433"/>
      <c r="BWE385" s="433"/>
      <c r="BWF385" s="433"/>
      <c r="BWG385" s="433"/>
      <c r="BWH385" s="433"/>
      <c r="BWI385" s="433"/>
      <c r="BWJ385" s="433"/>
      <c r="BWK385" s="433"/>
      <c r="BWL385" s="433"/>
      <c r="BWM385" s="433"/>
      <c r="BWN385" s="433"/>
      <c r="BWO385" s="433"/>
      <c r="BWP385" s="433"/>
      <c r="BWQ385" s="433"/>
      <c r="BWR385" s="433"/>
      <c r="BWS385" s="433"/>
      <c r="BWT385" s="433"/>
      <c r="BWU385" s="433"/>
      <c r="BWV385" s="433"/>
      <c r="BWW385" s="433"/>
      <c r="BWX385" s="433"/>
      <c r="BWY385" s="433"/>
      <c r="BWZ385" s="433"/>
      <c r="BXA385" s="433"/>
      <c r="BXB385" s="433"/>
      <c r="BXC385" s="433"/>
      <c r="BXD385" s="433"/>
      <c r="BXE385" s="433"/>
      <c r="BXF385" s="433"/>
      <c r="BXG385" s="433"/>
      <c r="BXH385" s="433"/>
      <c r="BXI385" s="433"/>
      <c r="BXJ385" s="433"/>
      <c r="BXK385" s="433"/>
      <c r="BXL385" s="433"/>
      <c r="BXM385" s="433"/>
      <c r="BXN385" s="433"/>
      <c r="BXO385" s="433"/>
      <c r="BXP385" s="433"/>
      <c r="BXQ385" s="433"/>
      <c r="BXR385" s="433"/>
      <c r="BXS385" s="433"/>
      <c r="BXT385" s="433"/>
      <c r="BXU385" s="433"/>
      <c r="BXV385" s="433"/>
      <c r="BXW385" s="433"/>
      <c r="BXX385" s="433"/>
      <c r="BXY385" s="433"/>
      <c r="BXZ385" s="433"/>
      <c r="BYA385" s="433"/>
      <c r="BYB385" s="433"/>
      <c r="BYC385" s="433"/>
      <c r="BYD385" s="433"/>
      <c r="BYE385" s="433"/>
      <c r="BYF385" s="433"/>
      <c r="BYG385" s="433"/>
      <c r="BYH385" s="433"/>
      <c r="BYI385" s="433"/>
      <c r="BYJ385" s="433"/>
      <c r="BYK385" s="433"/>
      <c r="BYL385" s="433"/>
      <c r="BYM385" s="433"/>
      <c r="BYN385" s="433"/>
      <c r="BYO385" s="433"/>
      <c r="BYP385" s="433"/>
      <c r="BYQ385" s="433"/>
      <c r="BYR385" s="433"/>
      <c r="BYS385" s="433"/>
      <c r="BYT385" s="433"/>
      <c r="BYU385" s="433"/>
      <c r="BYV385" s="433"/>
      <c r="BYW385" s="433"/>
      <c r="BYX385" s="433"/>
      <c r="BYY385" s="433"/>
      <c r="BYZ385" s="433"/>
      <c r="BZA385" s="433"/>
      <c r="BZB385" s="433"/>
      <c r="BZC385" s="433"/>
      <c r="BZD385" s="433"/>
      <c r="BZE385" s="433"/>
      <c r="BZF385" s="433"/>
      <c r="BZG385" s="433"/>
      <c r="BZH385" s="433"/>
      <c r="BZI385" s="433"/>
      <c r="BZJ385" s="433"/>
      <c r="BZK385" s="433"/>
      <c r="BZL385" s="433"/>
      <c r="BZM385" s="433"/>
      <c r="BZN385" s="433"/>
      <c r="BZO385" s="433"/>
      <c r="BZP385" s="433"/>
      <c r="BZQ385" s="433"/>
      <c r="BZR385" s="433"/>
      <c r="BZS385" s="433"/>
      <c r="BZT385" s="433"/>
      <c r="BZU385" s="433"/>
      <c r="BZV385" s="433"/>
      <c r="BZW385" s="433"/>
      <c r="BZX385" s="433"/>
      <c r="BZY385" s="433"/>
      <c r="BZZ385" s="433"/>
      <c r="CAA385" s="433"/>
      <c r="CAB385" s="433"/>
      <c r="CAC385" s="433"/>
      <c r="CAD385" s="433"/>
      <c r="CAE385" s="433"/>
      <c r="CAF385" s="433"/>
      <c r="CAG385" s="433"/>
      <c r="CAH385" s="433"/>
      <c r="CAI385" s="433"/>
      <c r="CAJ385" s="433"/>
      <c r="CAK385" s="433"/>
      <c r="CAL385" s="433"/>
      <c r="CAM385" s="433"/>
      <c r="CAN385" s="433"/>
      <c r="CAO385" s="433"/>
      <c r="CAP385" s="433"/>
      <c r="CAQ385" s="433"/>
      <c r="CAR385" s="433"/>
      <c r="CAS385" s="433"/>
      <c r="CAT385" s="433"/>
      <c r="CAU385" s="433"/>
      <c r="CAV385" s="433"/>
      <c r="CAW385" s="433"/>
      <c r="CAX385" s="433"/>
      <c r="CAY385" s="433"/>
      <c r="CAZ385" s="433"/>
      <c r="CBA385" s="433"/>
      <c r="CBB385" s="433"/>
      <c r="CBC385" s="433"/>
      <c r="CBD385" s="433"/>
      <c r="CBE385" s="433"/>
      <c r="CBF385" s="433"/>
      <c r="CBG385" s="433"/>
      <c r="CBH385" s="433"/>
      <c r="CBI385" s="433"/>
      <c r="CBJ385" s="433"/>
      <c r="CBK385" s="433"/>
      <c r="CBL385" s="433"/>
      <c r="CBM385" s="433"/>
      <c r="CBN385" s="433"/>
      <c r="CBO385" s="433"/>
      <c r="CBP385" s="433"/>
      <c r="CBQ385" s="433"/>
      <c r="CBR385" s="433"/>
      <c r="CBS385" s="433"/>
      <c r="CBT385" s="433"/>
      <c r="CBU385" s="433"/>
      <c r="CBV385" s="433"/>
      <c r="CBW385" s="433"/>
      <c r="CBX385" s="433"/>
      <c r="CBY385" s="433"/>
      <c r="CBZ385" s="433"/>
      <c r="CCA385" s="433"/>
      <c r="CCB385" s="433"/>
      <c r="CCC385" s="433"/>
      <c r="CCD385" s="433"/>
      <c r="CCE385" s="433"/>
      <c r="CCF385" s="433"/>
      <c r="CCG385" s="433"/>
      <c r="CCH385" s="433"/>
      <c r="CCI385" s="433"/>
      <c r="CCJ385" s="433"/>
      <c r="CCK385" s="433"/>
      <c r="CCL385" s="433"/>
      <c r="CCM385" s="433"/>
      <c r="CCN385" s="433"/>
      <c r="CCO385" s="433"/>
      <c r="CCP385" s="433"/>
      <c r="CCQ385" s="433"/>
      <c r="CCR385" s="433"/>
      <c r="CCS385" s="433"/>
      <c r="CCT385" s="433"/>
      <c r="CCU385" s="433"/>
      <c r="CCV385" s="433"/>
      <c r="CCW385" s="433"/>
      <c r="CCX385" s="433"/>
      <c r="CCY385" s="433"/>
      <c r="CCZ385" s="433"/>
      <c r="CDA385" s="433"/>
      <c r="CDB385" s="433"/>
      <c r="CDC385" s="433"/>
      <c r="CDD385" s="433"/>
      <c r="CDE385" s="433"/>
      <c r="CDF385" s="433"/>
      <c r="CDG385" s="433"/>
      <c r="CDH385" s="433"/>
      <c r="CDI385" s="433"/>
      <c r="CDJ385" s="433"/>
      <c r="CDK385" s="433"/>
      <c r="CDL385" s="433"/>
      <c r="CDM385" s="433"/>
      <c r="CDN385" s="433"/>
      <c r="CDO385" s="433"/>
      <c r="CDP385" s="433"/>
      <c r="CDQ385" s="433"/>
      <c r="CDR385" s="433"/>
      <c r="CDS385" s="433"/>
      <c r="CDT385" s="433"/>
      <c r="CDU385" s="433"/>
      <c r="CDV385" s="433"/>
      <c r="CDW385" s="433"/>
      <c r="CDX385" s="433"/>
      <c r="CDY385" s="433"/>
      <c r="CDZ385" s="433"/>
      <c r="CEA385" s="433"/>
      <c r="CEB385" s="433"/>
      <c r="CEC385" s="433"/>
      <c r="CED385" s="433"/>
      <c r="CEE385" s="433"/>
      <c r="CEF385" s="433"/>
      <c r="CEG385" s="433"/>
      <c r="CEH385" s="433"/>
      <c r="CEI385" s="433"/>
      <c r="CEJ385" s="433"/>
      <c r="CEK385" s="433"/>
      <c r="CEL385" s="433"/>
      <c r="CEM385" s="433"/>
      <c r="CEN385" s="433"/>
      <c r="CEO385" s="433"/>
      <c r="CEP385" s="433"/>
      <c r="CEQ385" s="433"/>
      <c r="CER385" s="433"/>
      <c r="CES385" s="433"/>
      <c r="CET385" s="433"/>
      <c r="CEU385" s="433"/>
      <c r="CEV385" s="433"/>
      <c r="CEW385" s="433"/>
      <c r="CEX385" s="433"/>
      <c r="CEY385" s="433"/>
      <c r="CEZ385" s="433"/>
      <c r="CFA385" s="433"/>
      <c r="CFB385" s="433"/>
      <c r="CFC385" s="433"/>
      <c r="CFD385" s="433"/>
      <c r="CFE385" s="433"/>
      <c r="CFF385" s="433"/>
      <c r="CFG385" s="433"/>
      <c r="CFH385" s="433"/>
      <c r="CFI385" s="433"/>
      <c r="CFJ385" s="433"/>
      <c r="CFK385" s="433"/>
      <c r="CFL385" s="433"/>
      <c r="CFM385" s="433"/>
      <c r="CFN385" s="433"/>
      <c r="CFO385" s="433"/>
      <c r="CFP385" s="433"/>
      <c r="CFQ385" s="433"/>
      <c r="CFR385" s="433"/>
      <c r="CFS385" s="433"/>
      <c r="CFT385" s="433"/>
      <c r="CFU385" s="433"/>
      <c r="CFV385" s="433"/>
      <c r="CFW385" s="433"/>
      <c r="CFX385" s="433"/>
      <c r="CFY385" s="433"/>
      <c r="CFZ385" s="433"/>
      <c r="CGA385" s="433"/>
      <c r="CGB385" s="433"/>
      <c r="CGC385" s="433"/>
      <c r="CGD385" s="433"/>
      <c r="CGE385" s="433"/>
      <c r="CGF385" s="433"/>
      <c r="CGG385" s="433"/>
      <c r="CGH385" s="433"/>
      <c r="CGI385" s="433"/>
      <c r="CGJ385" s="433"/>
      <c r="CGK385" s="433"/>
      <c r="CGL385" s="433"/>
      <c r="CGM385" s="433"/>
      <c r="CGN385" s="433"/>
      <c r="CGO385" s="433"/>
      <c r="CGP385" s="433"/>
      <c r="CGQ385" s="433"/>
      <c r="CGR385" s="433"/>
      <c r="CGS385" s="433"/>
      <c r="CGT385" s="433"/>
      <c r="CGU385" s="433"/>
      <c r="CGV385" s="433"/>
      <c r="CGW385" s="433"/>
      <c r="CGX385" s="433"/>
      <c r="CGY385" s="433"/>
      <c r="CGZ385" s="433"/>
      <c r="CHA385" s="433"/>
      <c r="CHB385" s="433"/>
      <c r="CHC385" s="433"/>
      <c r="CHD385" s="433"/>
      <c r="CHE385" s="433"/>
      <c r="CHF385" s="433"/>
      <c r="CHG385" s="433"/>
      <c r="CHH385" s="433"/>
      <c r="CHI385" s="433"/>
      <c r="CHJ385" s="433"/>
      <c r="CHK385" s="433"/>
      <c r="CHL385" s="433"/>
      <c r="CHM385" s="433"/>
      <c r="CHN385" s="433"/>
      <c r="CHO385" s="433"/>
      <c r="CHP385" s="433"/>
      <c r="CHQ385" s="433"/>
      <c r="CHR385" s="433"/>
      <c r="CHS385" s="433"/>
      <c r="CHT385" s="433"/>
      <c r="CHU385" s="433"/>
      <c r="CHV385" s="433"/>
      <c r="CHW385" s="433"/>
      <c r="CHX385" s="433"/>
      <c r="CHY385" s="433"/>
      <c r="CHZ385" s="433"/>
      <c r="CIA385" s="433"/>
      <c r="CIB385" s="433"/>
      <c r="CIC385" s="433"/>
      <c r="CID385" s="433"/>
      <c r="CIE385" s="433"/>
      <c r="CIF385" s="433"/>
      <c r="CIG385" s="433"/>
      <c r="CIH385" s="433"/>
      <c r="CII385" s="433"/>
      <c r="CIJ385" s="433"/>
      <c r="CIK385" s="433"/>
      <c r="CIL385" s="433"/>
      <c r="CIM385" s="433"/>
      <c r="CIN385" s="433"/>
      <c r="CIO385" s="433"/>
      <c r="CIP385" s="433"/>
      <c r="CIQ385" s="433"/>
      <c r="CIR385" s="433"/>
      <c r="CIS385" s="433"/>
      <c r="CIT385" s="433"/>
      <c r="CIU385" s="433"/>
      <c r="CIV385" s="433"/>
      <c r="CIW385" s="433"/>
      <c r="CIX385" s="433"/>
      <c r="CIY385" s="433"/>
      <c r="CIZ385" s="433"/>
      <c r="CJA385" s="433"/>
      <c r="CJB385" s="433"/>
      <c r="CJC385" s="433"/>
      <c r="CJD385" s="433"/>
      <c r="CJE385" s="433"/>
      <c r="CJF385" s="433"/>
      <c r="CJG385" s="433"/>
      <c r="CJH385" s="433"/>
      <c r="CJI385" s="433"/>
      <c r="CJJ385" s="433"/>
      <c r="CJK385" s="433"/>
      <c r="CJL385" s="433"/>
      <c r="CJM385" s="433"/>
      <c r="CJN385" s="433"/>
      <c r="CJO385" s="433"/>
      <c r="CJP385" s="433"/>
      <c r="CJQ385" s="433"/>
      <c r="CJR385" s="433"/>
      <c r="CJS385" s="433"/>
      <c r="CJT385" s="433"/>
      <c r="CJU385" s="433"/>
      <c r="CJV385" s="433"/>
      <c r="CJW385" s="433"/>
      <c r="CJX385" s="433"/>
      <c r="CJY385" s="433"/>
      <c r="CJZ385" s="433"/>
      <c r="CKA385" s="433"/>
      <c r="CKB385" s="433"/>
      <c r="CKC385" s="433"/>
      <c r="CKD385" s="433"/>
      <c r="CKE385" s="433"/>
      <c r="CKF385" s="433"/>
      <c r="CKG385" s="433"/>
      <c r="CKH385" s="433"/>
      <c r="CKI385" s="433"/>
      <c r="CKJ385" s="433"/>
      <c r="CKK385" s="433"/>
      <c r="CKL385" s="433"/>
      <c r="CKM385" s="433"/>
      <c r="CKN385" s="433"/>
      <c r="CKO385" s="433"/>
      <c r="CKP385" s="433"/>
      <c r="CKQ385" s="433"/>
      <c r="CKR385" s="433"/>
      <c r="CKS385" s="433"/>
      <c r="CKT385" s="433"/>
      <c r="CKU385" s="433"/>
      <c r="CKV385" s="433"/>
      <c r="CKW385" s="433"/>
      <c r="CKX385" s="433"/>
      <c r="CKY385" s="433"/>
      <c r="CKZ385" s="433"/>
      <c r="CLA385" s="433"/>
      <c r="CLB385" s="433"/>
      <c r="CLC385" s="433"/>
      <c r="CLD385" s="433"/>
      <c r="CLE385" s="433"/>
      <c r="CLF385" s="433"/>
      <c r="CLG385" s="433"/>
      <c r="CLH385" s="433"/>
      <c r="CLI385" s="433"/>
      <c r="CLJ385" s="433"/>
      <c r="CLK385" s="433"/>
    </row>
    <row r="386" spans="1:2351" s="1" customFormat="1" ht="16.5">
      <c r="A386" s="265"/>
      <c r="B386" s="691" t="s">
        <v>5</v>
      </c>
      <c r="C386" s="934" t="s">
        <v>348</v>
      </c>
      <c r="D386" s="861" t="s">
        <v>11</v>
      </c>
      <c r="E386" s="935"/>
      <c r="F386" s="935"/>
      <c r="G386" s="134"/>
      <c r="H386" s="663"/>
      <c r="I386" s="1169"/>
      <c r="J386" s="135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  <c r="AA386" s="134"/>
      <c r="AB386" s="134"/>
      <c r="AC386" s="134"/>
      <c r="AD386" s="134"/>
      <c r="AE386" s="134"/>
      <c r="AF386" s="134"/>
      <c r="AG386" s="134"/>
      <c r="AH386" s="134"/>
      <c r="AI386" s="134"/>
      <c r="AJ386" s="134"/>
      <c r="AK386" s="134"/>
      <c r="AL386" s="134"/>
      <c r="AM386" s="134"/>
      <c r="AN386" s="134"/>
      <c r="AO386" s="134"/>
      <c r="AP386" s="134"/>
      <c r="AQ386" s="134"/>
      <c r="AR386" s="134"/>
      <c r="AS386" s="134"/>
      <c r="AT386" s="134"/>
      <c r="AU386" s="134"/>
      <c r="AV386" s="134"/>
      <c r="AW386" s="134"/>
      <c r="AX386" s="134"/>
      <c r="AY386" s="134"/>
      <c r="AZ386" s="134"/>
      <c r="BA386" s="134"/>
      <c r="BB386" s="134"/>
      <c r="BC386" s="134"/>
      <c r="BD386" s="134"/>
      <c r="BE386" s="440"/>
      <c r="BF386" s="440"/>
      <c r="BG386" s="440"/>
      <c r="BH386" s="440"/>
      <c r="BI386" s="440"/>
      <c r="BJ386" s="440"/>
      <c r="BK386" s="440"/>
      <c r="BL386" s="677"/>
      <c r="BM386" s="670"/>
      <c r="BN386" s="571"/>
      <c r="BO386" s="571"/>
      <c r="BR386" s="433"/>
      <c r="BS386" s="433"/>
      <c r="BT386" s="433"/>
      <c r="BU386" s="433"/>
      <c r="BV386" s="433"/>
      <c r="BW386" s="433"/>
      <c r="BX386" s="433"/>
      <c r="BY386" s="433"/>
      <c r="BZ386" s="433"/>
      <c r="CA386" s="433"/>
      <c r="CB386" s="571"/>
      <c r="CC386" s="571"/>
      <c r="CD386" s="571"/>
      <c r="CE386" s="571"/>
      <c r="CF386" s="571"/>
      <c r="CG386" s="571"/>
      <c r="CH386" s="571"/>
      <c r="CI386" s="571"/>
      <c r="CJ386" s="571"/>
      <c r="CK386" s="571"/>
      <c r="CL386" s="571"/>
      <c r="CM386" s="571"/>
      <c r="CN386" s="571"/>
      <c r="CO386" s="571"/>
      <c r="CP386" s="571"/>
      <c r="CQ386" s="571"/>
      <c r="CR386" s="571"/>
      <c r="CS386" s="571"/>
      <c r="CT386" s="571"/>
      <c r="CU386" s="571"/>
      <c r="CV386" s="571"/>
      <c r="CW386" s="571"/>
      <c r="CX386" s="571"/>
      <c r="CY386" s="571"/>
      <c r="CZ386" s="571"/>
      <c r="DA386" s="571"/>
      <c r="DB386" s="571"/>
      <c r="DC386" s="571"/>
      <c r="DD386" s="571"/>
      <c r="DE386" s="571"/>
      <c r="DF386" s="571"/>
      <c r="DG386" s="571"/>
      <c r="DH386" s="571"/>
      <c r="DI386" s="571"/>
      <c r="DJ386" s="571"/>
      <c r="DK386" s="571"/>
      <c r="DL386" s="571"/>
      <c r="DM386" s="571"/>
      <c r="DN386" s="571"/>
      <c r="DO386" s="571"/>
      <c r="DP386" s="571"/>
      <c r="DQ386" s="571"/>
      <c r="DR386" s="571"/>
      <c r="DS386" s="571"/>
      <c r="DT386" s="571"/>
      <c r="DU386" s="571"/>
      <c r="DV386" s="571"/>
      <c r="DW386" s="571"/>
      <c r="DX386" s="571"/>
      <c r="DY386" s="571"/>
      <c r="DZ386" s="433"/>
      <c r="EA386" s="433"/>
      <c r="EB386" s="433"/>
      <c r="EC386" s="433"/>
      <c r="ED386" s="433"/>
      <c r="EE386" s="433"/>
      <c r="EF386" s="433"/>
      <c r="EG386" s="433"/>
      <c r="EH386" s="433"/>
      <c r="EI386" s="433"/>
      <c r="EJ386" s="433"/>
      <c r="EK386" s="433"/>
      <c r="EL386" s="433"/>
      <c r="EM386" s="433"/>
      <c r="EN386" s="433"/>
      <c r="EO386" s="433"/>
      <c r="EP386" s="433"/>
      <c r="EQ386" s="433"/>
      <c r="ER386" s="433"/>
      <c r="ES386" s="433"/>
      <c r="ET386" s="433"/>
      <c r="EU386" s="433"/>
      <c r="EV386" s="433"/>
      <c r="EW386" s="433"/>
      <c r="EX386" s="433"/>
      <c r="EY386" s="433"/>
      <c r="EZ386" s="433"/>
      <c r="FA386" s="433"/>
      <c r="FB386" s="433"/>
      <c r="FC386" s="433"/>
      <c r="FD386" s="433"/>
      <c r="FE386" s="433"/>
      <c r="FF386" s="433"/>
      <c r="FG386" s="433"/>
      <c r="FH386" s="433"/>
      <c r="FI386" s="433"/>
      <c r="FJ386" s="433"/>
      <c r="FK386" s="433"/>
      <c r="FL386" s="433"/>
      <c r="FM386" s="433"/>
      <c r="FN386" s="433"/>
      <c r="FO386" s="433"/>
      <c r="FP386" s="433"/>
      <c r="FQ386" s="433"/>
      <c r="FR386" s="433"/>
      <c r="FS386" s="433"/>
      <c r="FT386" s="433"/>
      <c r="FU386" s="433"/>
      <c r="FV386" s="433"/>
      <c r="FW386" s="433"/>
      <c r="FX386" s="433"/>
      <c r="FY386" s="433"/>
      <c r="FZ386" s="433"/>
      <c r="GA386" s="433"/>
      <c r="GB386" s="433"/>
      <c r="GC386" s="433"/>
      <c r="GD386" s="433"/>
      <c r="GE386" s="433"/>
      <c r="GF386" s="433"/>
      <c r="GG386" s="433"/>
      <c r="GH386" s="433"/>
      <c r="GI386" s="433"/>
      <c r="GJ386" s="433"/>
      <c r="GK386" s="433"/>
      <c r="GL386" s="433"/>
      <c r="GM386" s="433"/>
      <c r="GN386" s="433"/>
      <c r="GO386" s="433"/>
      <c r="GP386" s="433"/>
      <c r="GQ386" s="433"/>
      <c r="GR386" s="433"/>
      <c r="GS386" s="433"/>
      <c r="GT386" s="433"/>
      <c r="GU386" s="433"/>
      <c r="GV386" s="433"/>
      <c r="GW386" s="433"/>
      <c r="GX386" s="433"/>
      <c r="GY386" s="433"/>
      <c r="GZ386" s="433"/>
      <c r="HA386" s="433"/>
      <c r="HB386" s="433"/>
      <c r="HC386" s="433"/>
      <c r="HD386" s="433"/>
      <c r="HE386" s="433"/>
      <c r="HF386" s="433"/>
      <c r="HG386" s="433"/>
      <c r="HH386" s="433"/>
      <c r="HI386" s="433"/>
      <c r="HJ386" s="433"/>
      <c r="HK386" s="433"/>
      <c r="HL386" s="433"/>
      <c r="HM386" s="433"/>
      <c r="HN386" s="433"/>
      <c r="HO386" s="433"/>
      <c r="HP386" s="433"/>
      <c r="HQ386" s="433"/>
      <c r="HR386" s="433"/>
      <c r="HS386" s="433"/>
      <c r="HT386" s="433"/>
      <c r="HU386" s="433"/>
      <c r="HV386" s="433"/>
      <c r="HW386" s="433"/>
      <c r="HX386" s="433"/>
      <c r="HY386" s="433"/>
      <c r="HZ386" s="433"/>
      <c r="IA386" s="433"/>
      <c r="IB386" s="433"/>
      <c r="IC386" s="433"/>
      <c r="ID386" s="433"/>
      <c r="IE386" s="433"/>
      <c r="IF386" s="433"/>
      <c r="IG386" s="433"/>
      <c r="IH386" s="433"/>
      <c r="II386" s="433"/>
      <c r="IJ386" s="433"/>
      <c r="IK386" s="433"/>
      <c r="IL386" s="433"/>
      <c r="IM386" s="433"/>
      <c r="IN386" s="433"/>
      <c r="IO386" s="433"/>
      <c r="IP386" s="433"/>
      <c r="IQ386" s="433"/>
      <c r="IR386" s="433"/>
      <c r="IS386" s="433"/>
      <c r="IT386" s="433"/>
      <c r="IU386" s="433"/>
      <c r="IV386" s="433"/>
      <c r="IW386" s="433"/>
      <c r="IX386" s="433"/>
      <c r="IY386" s="433"/>
      <c r="IZ386" s="433"/>
      <c r="JA386" s="433"/>
      <c r="JB386" s="433"/>
      <c r="JC386" s="433"/>
      <c r="JD386" s="433"/>
      <c r="JE386" s="433"/>
      <c r="JF386" s="433"/>
      <c r="JG386" s="433"/>
      <c r="JH386" s="433"/>
      <c r="JI386" s="433"/>
      <c r="JJ386" s="433"/>
      <c r="JK386" s="433"/>
      <c r="JL386" s="433"/>
      <c r="JM386" s="433"/>
      <c r="JN386" s="433"/>
      <c r="JO386" s="433"/>
      <c r="JP386" s="433"/>
      <c r="JQ386" s="433"/>
      <c r="JR386" s="433"/>
      <c r="JS386" s="433"/>
      <c r="JT386" s="433"/>
      <c r="JU386" s="433"/>
      <c r="JV386" s="433"/>
      <c r="JW386" s="433"/>
      <c r="JX386" s="433"/>
      <c r="JY386" s="433"/>
      <c r="JZ386" s="433"/>
      <c r="KA386" s="433"/>
      <c r="KB386" s="433"/>
      <c r="KC386" s="433"/>
      <c r="KD386" s="433"/>
      <c r="KE386" s="433"/>
      <c r="KF386" s="433"/>
      <c r="KG386" s="433"/>
      <c r="KH386" s="433"/>
      <c r="KI386" s="433"/>
      <c r="KJ386" s="433"/>
      <c r="KK386" s="433"/>
      <c r="KL386" s="433"/>
      <c r="KM386" s="433"/>
      <c r="KN386" s="433"/>
      <c r="KO386" s="433"/>
      <c r="KP386" s="433"/>
      <c r="KQ386" s="433"/>
      <c r="KR386" s="433"/>
      <c r="KS386" s="433"/>
      <c r="KT386" s="433"/>
      <c r="KU386" s="433"/>
      <c r="KV386" s="433"/>
      <c r="KW386" s="433"/>
      <c r="KX386" s="433"/>
      <c r="KY386" s="433"/>
      <c r="KZ386" s="433"/>
      <c r="LA386" s="433"/>
      <c r="LB386" s="433"/>
      <c r="LC386" s="433"/>
      <c r="LD386" s="433"/>
      <c r="LE386" s="433"/>
      <c r="LF386" s="433"/>
      <c r="LG386" s="433"/>
      <c r="LH386" s="433"/>
      <c r="LI386" s="433"/>
      <c r="LJ386" s="433"/>
      <c r="LK386" s="433"/>
      <c r="LL386" s="433"/>
      <c r="LM386" s="433"/>
      <c r="LN386" s="433"/>
      <c r="LO386" s="433"/>
      <c r="LP386" s="433"/>
      <c r="LQ386" s="433"/>
      <c r="LR386" s="433"/>
      <c r="LS386" s="433"/>
      <c r="LT386" s="433"/>
      <c r="LU386" s="433"/>
      <c r="LV386" s="433"/>
      <c r="LW386" s="433"/>
      <c r="LX386" s="433"/>
      <c r="LY386" s="433"/>
      <c r="LZ386" s="433"/>
      <c r="MA386" s="433"/>
      <c r="MB386" s="433"/>
      <c r="MC386" s="433"/>
      <c r="MD386" s="433"/>
      <c r="ME386" s="433"/>
      <c r="MF386" s="433"/>
      <c r="MG386" s="433"/>
      <c r="MH386" s="433"/>
      <c r="MI386" s="433"/>
      <c r="MJ386" s="433"/>
      <c r="MK386" s="433"/>
      <c r="ML386" s="433"/>
      <c r="MM386" s="433"/>
      <c r="MN386" s="433"/>
      <c r="MO386" s="433"/>
      <c r="MP386" s="433"/>
      <c r="MQ386" s="433"/>
      <c r="MR386" s="433"/>
      <c r="MS386" s="433"/>
      <c r="MT386" s="433"/>
      <c r="MU386" s="433"/>
      <c r="MV386" s="433"/>
      <c r="MW386" s="433"/>
      <c r="MX386" s="433"/>
      <c r="MY386" s="433"/>
      <c r="MZ386" s="433"/>
      <c r="NA386" s="433"/>
      <c r="NB386" s="433"/>
      <c r="NC386" s="433"/>
      <c r="ND386" s="433"/>
      <c r="NE386" s="433"/>
      <c r="NF386" s="433"/>
      <c r="NG386" s="433"/>
      <c r="NH386" s="433"/>
      <c r="NI386" s="433"/>
      <c r="NJ386" s="433"/>
      <c r="NK386" s="433"/>
      <c r="NL386" s="433"/>
      <c r="NM386" s="433"/>
      <c r="NN386" s="433"/>
      <c r="NO386" s="433"/>
      <c r="NP386" s="433"/>
      <c r="NQ386" s="433"/>
      <c r="NR386" s="433"/>
      <c r="NS386" s="433"/>
      <c r="NT386" s="433"/>
      <c r="NU386" s="433"/>
      <c r="NV386" s="433"/>
      <c r="NW386" s="433"/>
      <c r="NX386" s="433"/>
      <c r="NY386" s="433"/>
      <c r="NZ386" s="433"/>
      <c r="OA386" s="433"/>
      <c r="OB386" s="433"/>
      <c r="OC386" s="433"/>
      <c r="OD386" s="433"/>
      <c r="OE386" s="433"/>
      <c r="OF386" s="433"/>
      <c r="OG386" s="433"/>
      <c r="OH386" s="433"/>
      <c r="OI386" s="433"/>
      <c r="OJ386" s="433"/>
      <c r="OK386" s="433"/>
      <c r="OL386" s="433"/>
      <c r="OM386" s="433"/>
      <c r="ON386" s="433"/>
      <c r="OO386" s="433"/>
      <c r="OP386" s="433"/>
      <c r="OQ386" s="433"/>
      <c r="OR386" s="433"/>
      <c r="OS386" s="433"/>
      <c r="OT386" s="433"/>
      <c r="OU386" s="433"/>
      <c r="OV386" s="433"/>
      <c r="OW386" s="433"/>
      <c r="OX386" s="433"/>
      <c r="OY386" s="433"/>
      <c r="OZ386" s="433"/>
      <c r="PA386" s="433"/>
      <c r="PB386" s="433"/>
      <c r="PC386" s="433"/>
      <c r="PD386" s="433"/>
      <c r="PE386" s="433"/>
      <c r="PF386" s="433"/>
      <c r="PG386" s="433"/>
      <c r="PH386" s="433"/>
      <c r="PI386" s="433"/>
      <c r="PJ386" s="433"/>
      <c r="PK386" s="433"/>
      <c r="PL386" s="433"/>
      <c r="PM386" s="433"/>
      <c r="PN386" s="433"/>
      <c r="PO386" s="433"/>
      <c r="PP386" s="433"/>
      <c r="PQ386" s="433"/>
      <c r="PR386" s="433"/>
      <c r="PS386" s="433"/>
      <c r="PT386" s="433"/>
      <c r="PU386" s="433"/>
      <c r="PV386" s="433"/>
      <c r="PW386" s="433"/>
      <c r="PX386" s="433"/>
      <c r="PY386" s="433"/>
      <c r="PZ386" s="433"/>
      <c r="QA386" s="433"/>
      <c r="QB386" s="433"/>
      <c r="QC386" s="433"/>
      <c r="QD386" s="433"/>
      <c r="QE386" s="433"/>
      <c r="QF386" s="433"/>
      <c r="QG386" s="433"/>
      <c r="QH386" s="433"/>
      <c r="QI386" s="433"/>
      <c r="QJ386" s="433"/>
      <c r="QK386" s="433"/>
      <c r="QL386" s="433"/>
      <c r="QM386" s="433"/>
      <c r="QN386" s="433"/>
      <c r="QO386" s="433"/>
      <c r="QP386" s="433"/>
      <c r="QQ386" s="433"/>
      <c r="QR386" s="433"/>
      <c r="QS386" s="433"/>
      <c r="QT386" s="433"/>
      <c r="QU386" s="433"/>
      <c r="QV386" s="433"/>
      <c r="QW386" s="433"/>
      <c r="QX386" s="433"/>
      <c r="QY386" s="433"/>
      <c r="QZ386" s="433"/>
      <c r="RA386" s="433"/>
      <c r="RB386" s="433"/>
      <c r="RC386" s="433"/>
      <c r="RD386" s="433"/>
      <c r="RE386" s="433"/>
      <c r="RF386" s="433"/>
      <c r="RG386" s="433"/>
      <c r="RH386" s="433"/>
      <c r="RI386" s="433"/>
      <c r="RJ386" s="433"/>
      <c r="RK386" s="433"/>
      <c r="RL386" s="433"/>
      <c r="RM386" s="433"/>
      <c r="RN386" s="433"/>
      <c r="RO386" s="433"/>
      <c r="RP386" s="433"/>
      <c r="RQ386" s="433"/>
      <c r="RR386" s="433"/>
      <c r="RS386" s="433"/>
      <c r="RT386" s="433"/>
      <c r="RU386" s="433"/>
      <c r="RV386" s="433"/>
      <c r="RW386" s="433"/>
      <c r="RX386" s="433"/>
      <c r="RY386" s="433"/>
      <c r="RZ386" s="433"/>
      <c r="SA386" s="433"/>
      <c r="SB386" s="433"/>
      <c r="SC386" s="433"/>
      <c r="SD386" s="433"/>
      <c r="SE386" s="433"/>
      <c r="SF386" s="433"/>
      <c r="SG386" s="433"/>
      <c r="SH386" s="433"/>
      <c r="SI386" s="433"/>
      <c r="SJ386" s="433"/>
      <c r="SK386" s="433"/>
      <c r="SL386" s="433"/>
      <c r="SM386" s="433"/>
      <c r="SN386" s="433"/>
      <c r="SO386" s="433"/>
      <c r="SP386" s="433"/>
      <c r="SQ386" s="433"/>
      <c r="SR386" s="433"/>
      <c r="SS386" s="433"/>
      <c r="ST386" s="433"/>
      <c r="SU386" s="433"/>
      <c r="SV386" s="433"/>
      <c r="SW386" s="433"/>
      <c r="SX386" s="433"/>
      <c r="SY386" s="433"/>
      <c r="SZ386" s="433"/>
      <c r="TA386" s="433"/>
      <c r="TB386" s="433"/>
      <c r="TC386" s="433"/>
      <c r="TD386" s="433"/>
      <c r="TE386" s="433"/>
      <c r="TF386" s="433"/>
      <c r="TG386" s="433"/>
      <c r="TH386" s="433"/>
      <c r="TI386" s="433"/>
      <c r="TJ386" s="433"/>
      <c r="TK386" s="433"/>
      <c r="TL386" s="433"/>
      <c r="TM386" s="433"/>
      <c r="TN386" s="433"/>
      <c r="TO386" s="433"/>
      <c r="TP386" s="433"/>
      <c r="TQ386" s="433"/>
      <c r="TR386" s="433"/>
      <c r="TS386" s="433"/>
      <c r="TT386" s="433"/>
      <c r="TU386" s="433"/>
      <c r="TV386" s="433"/>
      <c r="TW386" s="433"/>
      <c r="TX386" s="433"/>
      <c r="TY386" s="433"/>
      <c r="TZ386" s="433"/>
      <c r="UA386" s="433"/>
      <c r="UB386" s="433"/>
      <c r="UC386" s="433"/>
      <c r="UD386" s="433"/>
      <c r="UE386" s="433"/>
      <c r="UF386" s="433"/>
      <c r="UG386" s="433"/>
      <c r="UH386" s="433"/>
      <c r="UI386" s="433"/>
      <c r="UJ386" s="433"/>
      <c r="UK386" s="433"/>
      <c r="UL386" s="433"/>
      <c r="UM386" s="433"/>
      <c r="UN386" s="433"/>
      <c r="UO386" s="433"/>
      <c r="UP386" s="433"/>
      <c r="UQ386" s="433"/>
      <c r="UR386" s="433"/>
      <c r="US386" s="433"/>
      <c r="UT386" s="433"/>
      <c r="UU386" s="433"/>
      <c r="UV386" s="433"/>
      <c r="UW386" s="433"/>
      <c r="UX386" s="433"/>
      <c r="UY386" s="433"/>
      <c r="UZ386" s="433"/>
      <c r="VA386" s="433"/>
      <c r="VB386" s="433"/>
      <c r="VC386" s="433"/>
      <c r="VD386" s="433"/>
      <c r="VE386" s="433"/>
      <c r="VF386" s="433"/>
      <c r="VG386" s="433"/>
      <c r="VH386" s="433"/>
      <c r="VI386" s="433"/>
      <c r="VJ386" s="433"/>
      <c r="VK386" s="433"/>
      <c r="VL386" s="433"/>
      <c r="VM386" s="433"/>
      <c r="VN386" s="433"/>
      <c r="VO386" s="433"/>
      <c r="VP386" s="433"/>
      <c r="VQ386" s="433"/>
      <c r="VR386" s="433"/>
      <c r="VS386" s="433"/>
      <c r="VT386" s="433"/>
      <c r="VU386" s="433"/>
      <c r="VV386" s="433"/>
      <c r="VW386" s="433"/>
      <c r="VX386" s="433"/>
      <c r="VY386" s="433"/>
      <c r="VZ386" s="433"/>
      <c r="WA386" s="433"/>
      <c r="WB386" s="433"/>
      <c r="WC386" s="433"/>
      <c r="WD386" s="433"/>
      <c r="WE386" s="433"/>
      <c r="WF386" s="433"/>
      <c r="WG386" s="433"/>
      <c r="WH386" s="433"/>
      <c r="WI386" s="433"/>
      <c r="WJ386" s="433"/>
      <c r="WK386" s="433"/>
      <c r="WL386" s="433"/>
      <c r="WM386" s="433"/>
      <c r="WN386" s="433"/>
      <c r="WO386" s="433"/>
      <c r="WP386" s="433"/>
      <c r="WQ386" s="433"/>
      <c r="WR386" s="433"/>
      <c r="WS386" s="433"/>
      <c r="WT386" s="433"/>
      <c r="WU386" s="433"/>
      <c r="WV386" s="433"/>
      <c r="WW386" s="433"/>
      <c r="WX386" s="433"/>
      <c r="WY386" s="433"/>
      <c r="WZ386" s="433"/>
      <c r="XA386" s="433"/>
      <c r="XB386" s="433"/>
      <c r="XC386" s="433"/>
      <c r="XD386" s="433"/>
      <c r="XE386" s="433"/>
      <c r="XF386" s="433"/>
      <c r="XG386" s="433"/>
      <c r="XH386" s="433"/>
      <c r="XI386" s="433"/>
      <c r="XJ386" s="433"/>
      <c r="XK386" s="433"/>
      <c r="XL386" s="433"/>
      <c r="XM386" s="433"/>
      <c r="XN386" s="433"/>
      <c r="XO386" s="433"/>
      <c r="XP386" s="433"/>
      <c r="XQ386" s="433"/>
      <c r="XR386" s="433"/>
      <c r="XS386" s="433"/>
      <c r="XT386" s="433"/>
      <c r="XU386" s="433"/>
      <c r="XV386" s="433"/>
      <c r="XW386" s="433"/>
      <c r="XX386" s="433"/>
      <c r="XY386" s="433"/>
      <c r="XZ386" s="433"/>
      <c r="YA386" s="433"/>
      <c r="YB386" s="433"/>
      <c r="YC386" s="433"/>
      <c r="YD386" s="433"/>
      <c r="YE386" s="433"/>
      <c r="YF386" s="433"/>
      <c r="YG386" s="433"/>
      <c r="YH386" s="433"/>
      <c r="YI386" s="433"/>
      <c r="YJ386" s="433"/>
      <c r="YK386" s="433"/>
      <c r="YL386" s="433"/>
      <c r="YM386" s="433"/>
      <c r="YN386" s="433"/>
      <c r="YO386" s="433"/>
      <c r="YP386" s="433"/>
      <c r="YQ386" s="433"/>
      <c r="YR386" s="433"/>
      <c r="YS386" s="433"/>
      <c r="YT386" s="433"/>
      <c r="YU386" s="433"/>
      <c r="YV386" s="433"/>
      <c r="YW386" s="433"/>
      <c r="YX386" s="433"/>
      <c r="YY386" s="433"/>
      <c r="YZ386" s="433"/>
      <c r="ZA386" s="433"/>
      <c r="ZB386" s="433"/>
      <c r="ZC386" s="433"/>
      <c r="ZD386" s="433"/>
      <c r="ZE386" s="433"/>
      <c r="ZF386" s="433"/>
      <c r="ZG386" s="433"/>
      <c r="ZH386" s="433"/>
      <c r="ZI386" s="433"/>
      <c r="ZJ386" s="433"/>
      <c r="ZK386" s="433"/>
      <c r="ZL386" s="433"/>
      <c r="ZM386" s="433"/>
      <c r="ZN386" s="433"/>
      <c r="ZO386" s="433"/>
      <c r="ZP386" s="433"/>
      <c r="ZQ386" s="433"/>
      <c r="ZR386" s="433"/>
      <c r="ZS386" s="433"/>
      <c r="ZT386" s="433"/>
      <c r="ZU386" s="433"/>
      <c r="ZV386" s="433"/>
      <c r="ZW386" s="433"/>
      <c r="ZX386" s="433"/>
      <c r="ZY386" s="433"/>
      <c r="ZZ386" s="433"/>
      <c r="AAA386" s="433"/>
      <c r="AAB386" s="433"/>
      <c r="AAC386" s="433"/>
      <c r="AAD386" s="433"/>
      <c r="AAE386" s="433"/>
      <c r="AAF386" s="433"/>
      <c r="AAG386" s="433"/>
      <c r="AAH386" s="433"/>
      <c r="AAI386" s="433"/>
      <c r="AAJ386" s="433"/>
      <c r="AAK386" s="433"/>
      <c r="AAL386" s="433"/>
      <c r="AAM386" s="433"/>
      <c r="AAN386" s="433"/>
      <c r="AAO386" s="433"/>
      <c r="AAP386" s="433"/>
      <c r="AAQ386" s="433"/>
      <c r="AAR386" s="433"/>
      <c r="AAS386" s="433"/>
      <c r="AAT386" s="433"/>
      <c r="AAU386" s="433"/>
      <c r="AAV386" s="433"/>
      <c r="AAW386" s="433"/>
      <c r="AAX386" s="433"/>
      <c r="AAY386" s="433"/>
      <c r="AAZ386" s="433"/>
      <c r="ABA386" s="433"/>
      <c r="ABB386" s="433"/>
      <c r="ABC386" s="433"/>
      <c r="ABD386" s="433"/>
      <c r="ABE386" s="433"/>
      <c r="ABF386" s="433"/>
      <c r="ABG386" s="433"/>
      <c r="ABH386" s="433"/>
      <c r="ABI386" s="433"/>
      <c r="ABJ386" s="433"/>
      <c r="ABK386" s="433"/>
      <c r="ABL386" s="433"/>
      <c r="ABM386" s="433"/>
      <c r="ABN386" s="433"/>
      <c r="ABO386" s="433"/>
      <c r="ABP386" s="433"/>
      <c r="ABQ386" s="433"/>
      <c r="ABR386" s="433"/>
      <c r="ABS386" s="433"/>
      <c r="ABT386" s="433"/>
      <c r="ABU386" s="433"/>
      <c r="ABV386" s="433"/>
      <c r="ABW386" s="433"/>
      <c r="ABX386" s="433"/>
      <c r="ABY386" s="433"/>
      <c r="ABZ386" s="433"/>
      <c r="ACA386" s="433"/>
      <c r="ACB386" s="433"/>
      <c r="ACC386" s="433"/>
      <c r="ACD386" s="433"/>
      <c r="ACE386" s="433"/>
      <c r="ACF386" s="433"/>
      <c r="ACG386" s="433"/>
      <c r="ACH386" s="433"/>
      <c r="ACI386" s="433"/>
      <c r="ACJ386" s="433"/>
      <c r="ACK386" s="433"/>
      <c r="ACL386" s="433"/>
      <c r="ACM386" s="433"/>
      <c r="ACN386" s="433"/>
      <c r="ACO386" s="433"/>
      <c r="ACP386" s="433"/>
      <c r="ACQ386" s="433"/>
      <c r="ACR386" s="433"/>
      <c r="ACS386" s="433"/>
      <c r="ACT386" s="433"/>
      <c r="ACU386" s="433"/>
      <c r="ACV386" s="433"/>
      <c r="ACW386" s="433"/>
      <c r="ACX386" s="433"/>
      <c r="ACY386" s="433"/>
      <c r="ACZ386" s="433"/>
      <c r="ADA386" s="433"/>
      <c r="ADB386" s="433"/>
      <c r="ADC386" s="433"/>
      <c r="ADD386" s="433"/>
      <c r="ADE386" s="433"/>
      <c r="ADF386" s="433"/>
      <c r="ADG386" s="433"/>
      <c r="ADH386" s="433"/>
      <c r="ADI386" s="433"/>
      <c r="ADJ386" s="433"/>
      <c r="ADK386" s="433"/>
      <c r="ADL386" s="433"/>
      <c r="ADM386" s="433"/>
      <c r="ADN386" s="433"/>
      <c r="ADO386" s="433"/>
      <c r="ADP386" s="433"/>
      <c r="ADQ386" s="433"/>
      <c r="ADR386" s="433"/>
      <c r="ADS386" s="433"/>
      <c r="ADT386" s="433"/>
      <c r="ADU386" s="433"/>
      <c r="ADV386" s="433"/>
      <c r="ADW386" s="433"/>
      <c r="ADX386" s="433"/>
      <c r="ADY386" s="433"/>
      <c r="ADZ386" s="433"/>
      <c r="AEA386" s="433"/>
      <c r="AEB386" s="433"/>
      <c r="AEC386" s="433"/>
      <c r="AED386" s="433"/>
      <c r="AEE386" s="433"/>
      <c r="AEF386" s="433"/>
      <c r="AEG386" s="433"/>
      <c r="AEH386" s="433"/>
      <c r="AEI386" s="433"/>
      <c r="AEJ386" s="433"/>
      <c r="AEK386" s="433"/>
      <c r="AEL386" s="433"/>
      <c r="AEM386" s="433"/>
      <c r="AEN386" s="433"/>
      <c r="AEO386" s="433"/>
      <c r="AEP386" s="433"/>
      <c r="AEQ386" s="433"/>
      <c r="AER386" s="433"/>
      <c r="AES386" s="433"/>
      <c r="AET386" s="433"/>
      <c r="AEU386" s="433"/>
      <c r="AEV386" s="433"/>
      <c r="AEW386" s="433"/>
      <c r="AEX386" s="433"/>
      <c r="AEY386" s="433"/>
      <c r="AEZ386" s="433"/>
      <c r="AFA386" s="433"/>
      <c r="AFB386" s="433"/>
      <c r="AFC386" s="433"/>
      <c r="AFD386" s="433"/>
      <c r="AFE386" s="433"/>
      <c r="AFF386" s="433"/>
      <c r="AFG386" s="433"/>
      <c r="AFH386" s="433"/>
      <c r="AFI386" s="433"/>
      <c r="AFJ386" s="433"/>
      <c r="AFK386" s="433"/>
      <c r="AFL386" s="433"/>
      <c r="AFM386" s="433"/>
      <c r="AFN386" s="433"/>
      <c r="AFO386" s="433"/>
      <c r="AFP386" s="433"/>
      <c r="AFQ386" s="433"/>
      <c r="AFR386" s="433"/>
      <c r="AFS386" s="433"/>
      <c r="AFT386" s="433"/>
      <c r="AFU386" s="433"/>
      <c r="AFV386" s="433"/>
      <c r="AFW386" s="433"/>
      <c r="AFX386" s="433"/>
      <c r="AFY386" s="433"/>
      <c r="AFZ386" s="433"/>
      <c r="AGA386" s="433"/>
      <c r="AGB386" s="433"/>
      <c r="AGC386" s="433"/>
      <c r="AGD386" s="433"/>
      <c r="AGE386" s="433"/>
      <c r="AGF386" s="433"/>
      <c r="AGG386" s="433"/>
      <c r="AGH386" s="433"/>
      <c r="AGI386" s="433"/>
      <c r="AGJ386" s="433"/>
      <c r="AGK386" s="433"/>
      <c r="AGL386" s="433"/>
      <c r="AGM386" s="433"/>
      <c r="AGN386" s="433"/>
      <c r="AGO386" s="433"/>
      <c r="AGP386" s="433"/>
      <c r="AGQ386" s="433"/>
      <c r="AGR386" s="433"/>
      <c r="AGS386" s="433"/>
      <c r="AGT386" s="433"/>
      <c r="AGU386" s="433"/>
      <c r="AGV386" s="433"/>
      <c r="AGW386" s="433"/>
      <c r="AGX386" s="433"/>
      <c r="AGY386" s="433"/>
      <c r="AGZ386" s="433"/>
      <c r="AHA386" s="433"/>
      <c r="AHB386" s="433"/>
      <c r="AHC386" s="433"/>
      <c r="AHD386" s="433"/>
      <c r="AHE386" s="433"/>
      <c r="AHF386" s="433"/>
      <c r="AHG386" s="433"/>
      <c r="AHH386" s="433"/>
      <c r="AHI386" s="433"/>
      <c r="AHJ386" s="433"/>
      <c r="AHK386" s="433"/>
      <c r="AHL386" s="433"/>
      <c r="AHM386" s="433"/>
      <c r="AHN386" s="433"/>
      <c r="AHO386" s="433"/>
      <c r="AHP386" s="433"/>
      <c r="AHQ386" s="433"/>
      <c r="AHR386" s="433"/>
      <c r="AHS386" s="433"/>
      <c r="AHT386" s="433"/>
      <c r="AHU386" s="433"/>
      <c r="AHV386" s="433"/>
      <c r="AHW386" s="433"/>
      <c r="AHX386" s="433"/>
      <c r="AHY386" s="433"/>
      <c r="AHZ386" s="433"/>
      <c r="AIA386" s="433"/>
      <c r="AIB386" s="433"/>
      <c r="AIC386" s="433"/>
      <c r="AID386" s="433"/>
      <c r="AIE386" s="433"/>
      <c r="AIF386" s="433"/>
      <c r="AIG386" s="433"/>
      <c r="AIH386" s="433"/>
      <c r="AII386" s="433"/>
      <c r="AIJ386" s="433"/>
      <c r="AIK386" s="433"/>
      <c r="AIL386" s="433"/>
      <c r="AIM386" s="433"/>
      <c r="AIN386" s="433"/>
      <c r="AIO386" s="433"/>
      <c r="AIP386" s="433"/>
      <c r="AIQ386" s="433"/>
      <c r="AIR386" s="433"/>
      <c r="AIS386" s="433"/>
      <c r="AIT386" s="433"/>
      <c r="AIU386" s="433"/>
      <c r="AIV386" s="433"/>
      <c r="AIW386" s="433"/>
      <c r="AIX386" s="433"/>
      <c r="AIY386" s="433"/>
      <c r="AIZ386" s="433"/>
      <c r="AJA386" s="433"/>
      <c r="AJB386" s="433"/>
      <c r="AJC386" s="433"/>
      <c r="AJD386" s="433"/>
      <c r="AJE386" s="433"/>
      <c r="AJF386" s="433"/>
      <c r="AJG386" s="433"/>
      <c r="AJH386" s="433"/>
      <c r="AJI386" s="433"/>
      <c r="AJJ386" s="433"/>
      <c r="AJK386" s="433"/>
      <c r="AJL386" s="433"/>
      <c r="AJM386" s="433"/>
      <c r="AJN386" s="433"/>
      <c r="AJO386" s="433"/>
      <c r="AJP386" s="433"/>
      <c r="AJQ386" s="433"/>
      <c r="AJR386" s="433"/>
      <c r="AJS386" s="433"/>
      <c r="AJT386" s="433"/>
      <c r="AJU386" s="433"/>
      <c r="AJV386" s="433"/>
      <c r="AJW386" s="433"/>
      <c r="AJX386" s="433"/>
      <c r="AJY386" s="433"/>
      <c r="AJZ386" s="433"/>
      <c r="AKA386" s="433"/>
      <c r="AKB386" s="433"/>
      <c r="AKC386" s="433"/>
      <c r="AKD386" s="433"/>
      <c r="AKE386" s="433"/>
      <c r="AKF386" s="433"/>
      <c r="AKG386" s="433"/>
      <c r="AKH386" s="433"/>
      <c r="AKI386" s="433"/>
      <c r="AKJ386" s="433"/>
      <c r="AKK386" s="433"/>
      <c r="AKL386" s="433"/>
      <c r="AKM386" s="433"/>
      <c r="AKN386" s="433"/>
      <c r="AKO386" s="433"/>
      <c r="AKP386" s="433"/>
      <c r="AKQ386" s="433"/>
      <c r="AKR386" s="433"/>
      <c r="AKS386" s="433"/>
      <c r="AKT386" s="433"/>
      <c r="AKU386" s="433"/>
      <c r="AKV386" s="433"/>
      <c r="AKW386" s="433"/>
      <c r="AKX386" s="433"/>
      <c r="AKY386" s="433"/>
      <c r="AKZ386" s="433"/>
      <c r="ALA386" s="433"/>
      <c r="ALB386" s="433"/>
      <c r="ALC386" s="433"/>
      <c r="ALD386" s="433"/>
      <c r="ALE386" s="433"/>
      <c r="ALF386" s="433"/>
      <c r="ALG386" s="433"/>
      <c r="ALH386" s="433"/>
      <c r="ALI386" s="433"/>
      <c r="ALJ386" s="433"/>
      <c r="ALK386" s="433"/>
      <c r="ALL386" s="433"/>
      <c r="ALM386" s="433"/>
      <c r="ALN386" s="433"/>
      <c r="ALO386" s="433"/>
      <c r="ALP386" s="433"/>
      <c r="ALQ386" s="433"/>
      <c r="ALR386" s="433"/>
      <c r="ALS386" s="433"/>
      <c r="ALT386" s="433"/>
      <c r="ALU386" s="433"/>
      <c r="ALV386" s="433"/>
      <c r="ALW386" s="433"/>
      <c r="ALX386" s="433"/>
      <c r="ALY386" s="433"/>
      <c r="ALZ386" s="433"/>
      <c r="AMA386" s="433"/>
      <c r="AMB386" s="433"/>
      <c r="AMC386" s="433"/>
      <c r="AMD386" s="433"/>
      <c r="AME386" s="433"/>
      <c r="AMF386" s="433"/>
      <c r="AMG386" s="433"/>
      <c r="AMH386" s="433"/>
      <c r="AMI386" s="433"/>
      <c r="AMJ386" s="433"/>
      <c r="AMK386" s="433"/>
      <c r="AML386" s="433"/>
      <c r="AMM386" s="433"/>
      <c r="AMN386" s="433"/>
      <c r="AMO386" s="433"/>
      <c r="AMP386" s="433"/>
      <c r="AMQ386" s="433"/>
      <c r="AMR386" s="433"/>
      <c r="AMS386" s="433"/>
      <c r="AMT386" s="433"/>
      <c r="AMU386" s="433"/>
      <c r="AMV386" s="433"/>
      <c r="AMW386" s="433"/>
      <c r="AMX386" s="433"/>
      <c r="AMY386" s="433"/>
      <c r="AMZ386" s="433"/>
      <c r="ANA386" s="433"/>
      <c r="ANB386" s="433"/>
      <c r="ANC386" s="433"/>
      <c r="AND386" s="433"/>
      <c r="ANE386" s="433"/>
      <c r="ANF386" s="433"/>
      <c r="ANG386" s="433"/>
      <c r="ANH386" s="433"/>
      <c r="ANI386" s="433"/>
      <c r="ANJ386" s="433"/>
      <c r="ANK386" s="433"/>
      <c r="ANL386" s="433"/>
      <c r="ANM386" s="433"/>
      <c r="ANN386" s="433"/>
      <c r="ANO386" s="433"/>
      <c r="ANP386" s="433"/>
      <c r="ANQ386" s="433"/>
      <c r="ANR386" s="433"/>
      <c r="ANS386" s="433"/>
      <c r="ANT386" s="433"/>
      <c r="ANU386" s="433"/>
      <c r="ANV386" s="433"/>
      <c r="ANW386" s="433"/>
      <c r="ANX386" s="433"/>
      <c r="ANY386" s="433"/>
      <c r="ANZ386" s="433"/>
      <c r="AOA386" s="433"/>
      <c r="AOB386" s="433"/>
      <c r="AOC386" s="433"/>
      <c r="AOD386" s="433"/>
      <c r="AOE386" s="433"/>
      <c r="AOF386" s="433"/>
      <c r="AOG386" s="433"/>
      <c r="AOH386" s="433"/>
      <c r="AOI386" s="433"/>
      <c r="AOJ386" s="433"/>
      <c r="AOK386" s="433"/>
      <c r="AOL386" s="433"/>
      <c r="AOM386" s="433"/>
      <c r="AON386" s="433"/>
      <c r="AOO386" s="433"/>
      <c r="AOP386" s="433"/>
      <c r="AOQ386" s="433"/>
      <c r="AOR386" s="433"/>
      <c r="AOS386" s="433"/>
      <c r="AOT386" s="433"/>
      <c r="AOU386" s="433"/>
      <c r="AOV386" s="433"/>
      <c r="AOW386" s="433"/>
      <c r="AOX386" s="433"/>
      <c r="AOY386" s="433"/>
      <c r="AOZ386" s="433"/>
      <c r="APA386" s="433"/>
      <c r="APB386" s="433"/>
      <c r="APC386" s="433"/>
      <c r="APD386" s="433"/>
      <c r="APE386" s="433"/>
      <c r="APF386" s="433"/>
      <c r="APG386" s="433"/>
      <c r="APH386" s="433"/>
      <c r="API386" s="433"/>
      <c r="APJ386" s="433"/>
      <c r="APK386" s="433"/>
      <c r="APL386" s="433"/>
      <c r="APM386" s="433"/>
      <c r="APN386" s="433"/>
      <c r="APO386" s="433"/>
      <c r="APP386" s="433"/>
      <c r="APQ386" s="433"/>
      <c r="APR386" s="433"/>
      <c r="APS386" s="433"/>
      <c r="APT386" s="433"/>
      <c r="APU386" s="433"/>
      <c r="APV386" s="433"/>
      <c r="APW386" s="433"/>
      <c r="APX386" s="433"/>
      <c r="APY386" s="433"/>
      <c r="APZ386" s="433"/>
      <c r="AQA386" s="433"/>
      <c r="AQB386" s="433"/>
      <c r="AQC386" s="433"/>
      <c r="AQD386" s="433"/>
      <c r="AQE386" s="433"/>
      <c r="AQF386" s="433"/>
      <c r="AQG386" s="433"/>
      <c r="AQH386" s="433"/>
      <c r="AQI386" s="433"/>
      <c r="AQJ386" s="433"/>
      <c r="AQK386" s="433"/>
      <c r="AQL386" s="433"/>
      <c r="AQM386" s="433"/>
      <c r="AQN386" s="433"/>
      <c r="AQO386" s="433"/>
      <c r="AQP386" s="433"/>
      <c r="AQQ386" s="433"/>
      <c r="AQR386" s="433"/>
      <c r="AQS386" s="433"/>
      <c r="AQT386" s="433"/>
      <c r="AQU386" s="433"/>
      <c r="AQV386" s="433"/>
      <c r="AQW386" s="433"/>
      <c r="AQX386" s="433"/>
      <c r="AQY386" s="433"/>
      <c r="AQZ386" s="433"/>
      <c r="ARA386" s="433"/>
      <c r="ARB386" s="433"/>
      <c r="ARC386" s="433"/>
      <c r="ARD386" s="433"/>
      <c r="ARE386" s="433"/>
      <c r="ARF386" s="433"/>
      <c r="ARG386" s="433"/>
      <c r="ARH386" s="433"/>
      <c r="ARI386" s="433"/>
      <c r="ARJ386" s="433"/>
      <c r="ARK386" s="433"/>
      <c r="ARL386" s="433"/>
      <c r="ARM386" s="433"/>
      <c r="ARN386" s="433"/>
      <c r="ARO386" s="433"/>
      <c r="ARP386" s="433"/>
      <c r="ARQ386" s="433"/>
      <c r="ARR386" s="433"/>
      <c r="ARS386" s="433"/>
      <c r="ART386" s="433"/>
      <c r="ARU386" s="433"/>
      <c r="ARV386" s="433"/>
      <c r="ARW386" s="433"/>
      <c r="ARX386" s="433"/>
      <c r="ARY386" s="433"/>
      <c r="ARZ386" s="433"/>
      <c r="ASA386" s="433"/>
      <c r="ASB386" s="433"/>
      <c r="ASC386" s="433"/>
      <c r="ASD386" s="433"/>
      <c r="ASE386" s="433"/>
      <c r="ASF386" s="433"/>
      <c r="ASG386" s="433"/>
      <c r="ASH386" s="433"/>
      <c r="ASI386" s="433"/>
      <c r="ASJ386" s="433"/>
      <c r="ASK386" s="433"/>
      <c r="ASL386" s="433"/>
      <c r="ASM386" s="433"/>
      <c r="ASN386" s="433"/>
      <c r="ASO386" s="433"/>
      <c r="ASP386" s="433"/>
      <c r="ASQ386" s="433"/>
      <c r="ASR386" s="433"/>
      <c r="ASS386" s="433"/>
      <c r="AST386" s="433"/>
      <c r="ASU386" s="433"/>
      <c r="ASV386" s="433"/>
      <c r="ASW386" s="433"/>
      <c r="ASX386" s="433"/>
      <c r="ASY386" s="433"/>
      <c r="ASZ386" s="433"/>
      <c r="ATA386" s="433"/>
      <c r="ATB386" s="433"/>
      <c r="ATC386" s="433"/>
      <c r="ATD386" s="433"/>
      <c r="ATE386" s="433"/>
      <c r="ATF386" s="433"/>
      <c r="ATG386" s="433"/>
      <c r="ATH386" s="433"/>
      <c r="ATI386" s="433"/>
      <c r="ATJ386" s="433"/>
      <c r="ATK386" s="433"/>
      <c r="ATL386" s="433"/>
      <c r="ATM386" s="433"/>
      <c r="ATN386" s="433"/>
      <c r="ATO386" s="433"/>
      <c r="ATP386" s="433"/>
      <c r="ATQ386" s="433"/>
      <c r="ATR386" s="433"/>
      <c r="ATS386" s="433"/>
      <c r="ATT386" s="433"/>
      <c r="ATU386" s="433"/>
      <c r="ATV386" s="433"/>
      <c r="ATW386" s="433"/>
      <c r="ATX386" s="433"/>
      <c r="ATY386" s="433"/>
      <c r="ATZ386" s="433"/>
      <c r="AUA386" s="433"/>
      <c r="AUB386" s="433"/>
      <c r="AUC386" s="433"/>
      <c r="AUD386" s="433"/>
      <c r="AUE386" s="433"/>
      <c r="AUF386" s="433"/>
      <c r="AUG386" s="433"/>
      <c r="AUH386" s="433"/>
      <c r="AUI386" s="433"/>
      <c r="AUJ386" s="433"/>
      <c r="AUK386" s="433"/>
      <c r="AUL386" s="433"/>
      <c r="AUM386" s="433"/>
      <c r="AUN386" s="433"/>
      <c r="AUO386" s="433"/>
      <c r="AUP386" s="433"/>
      <c r="AUQ386" s="433"/>
      <c r="AUR386" s="433"/>
      <c r="AUS386" s="433"/>
      <c r="AUT386" s="433"/>
      <c r="AUU386" s="433"/>
      <c r="AUV386" s="433"/>
      <c r="AUW386" s="433"/>
      <c r="AUX386" s="433"/>
      <c r="AUY386" s="433"/>
      <c r="AUZ386" s="433"/>
      <c r="AVA386" s="433"/>
      <c r="AVB386" s="433"/>
      <c r="AVC386" s="433"/>
      <c r="AVD386" s="433"/>
      <c r="AVE386" s="433"/>
      <c r="AVF386" s="433"/>
      <c r="AVG386" s="433"/>
      <c r="AVH386" s="433"/>
      <c r="AVI386" s="433"/>
      <c r="AVJ386" s="433"/>
      <c r="AVK386" s="433"/>
      <c r="AVL386" s="433"/>
      <c r="AVM386" s="433"/>
      <c r="AVN386" s="433"/>
      <c r="AVO386" s="433"/>
      <c r="AVP386" s="433"/>
      <c r="AVQ386" s="433"/>
      <c r="AVR386" s="433"/>
      <c r="AVS386" s="433"/>
      <c r="AVT386" s="433"/>
      <c r="AVU386" s="433"/>
      <c r="AVV386" s="433"/>
      <c r="AVW386" s="433"/>
      <c r="AVX386" s="433"/>
      <c r="AVY386" s="433"/>
      <c r="AVZ386" s="433"/>
      <c r="AWA386" s="433"/>
      <c r="AWB386" s="433"/>
      <c r="AWC386" s="433"/>
      <c r="AWD386" s="433"/>
      <c r="AWE386" s="433"/>
      <c r="AWF386" s="433"/>
      <c r="AWG386" s="433"/>
      <c r="AWH386" s="433"/>
      <c r="AWI386" s="433"/>
      <c r="AWJ386" s="433"/>
      <c r="AWK386" s="433"/>
      <c r="AWL386" s="433"/>
      <c r="AWM386" s="433"/>
      <c r="AWN386" s="433"/>
      <c r="AWO386" s="433"/>
      <c r="AWP386" s="433"/>
      <c r="AWQ386" s="433"/>
      <c r="AWR386" s="433"/>
      <c r="AWS386" s="433"/>
      <c r="AWT386" s="433"/>
      <c r="AWU386" s="433"/>
      <c r="AWV386" s="433"/>
      <c r="AWW386" s="433"/>
      <c r="AWX386" s="433"/>
      <c r="AWY386" s="433"/>
      <c r="AWZ386" s="433"/>
      <c r="AXA386" s="433"/>
      <c r="AXB386" s="433"/>
      <c r="AXC386" s="433"/>
      <c r="AXD386" s="433"/>
      <c r="AXE386" s="433"/>
      <c r="AXF386" s="433"/>
      <c r="AXG386" s="433"/>
      <c r="AXH386" s="433"/>
      <c r="AXI386" s="433"/>
      <c r="AXJ386" s="433"/>
      <c r="AXK386" s="433"/>
      <c r="AXL386" s="433"/>
      <c r="AXM386" s="433"/>
      <c r="AXN386" s="433"/>
      <c r="AXO386" s="433"/>
      <c r="AXP386" s="433"/>
      <c r="AXQ386" s="433"/>
      <c r="AXR386" s="433"/>
      <c r="AXS386" s="433"/>
      <c r="AXT386" s="433"/>
      <c r="AXU386" s="433"/>
      <c r="AXV386" s="433"/>
      <c r="AXW386" s="433"/>
      <c r="AXX386" s="433"/>
      <c r="AXY386" s="433"/>
      <c r="AXZ386" s="433"/>
      <c r="AYA386" s="433"/>
      <c r="AYB386" s="433"/>
      <c r="AYC386" s="433"/>
      <c r="AYD386" s="433"/>
      <c r="AYE386" s="433"/>
      <c r="AYF386" s="433"/>
      <c r="AYG386" s="433"/>
      <c r="AYH386" s="433"/>
      <c r="AYI386" s="433"/>
      <c r="AYJ386" s="433"/>
      <c r="AYK386" s="433"/>
      <c r="AYL386" s="433"/>
      <c r="AYM386" s="433"/>
      <c r="AYN386" s="433"/>
      <c r="AYO386" s="433"/>
      <c r="AYP386" s="433"/>
      <c r="AYQ386" s="433"/>
      <c r="AYR386" s="433"/>
      <c r="AYS386" s="433"/>
      <c r="AYT386" s="433"/>
      <c r="AYU386" s="433"/>
      <c r="AYV386" s="433"/>
      <c r="AYW386" s="433"/>
      <c r="AYX386" s="433"/>
      <c r="AYY386" s="433"/>
      <c r="AYZ386" s="433"/>
      <c r="AZA386" s="433"/>
      <c r="AZB386" s="433"/>
      <c r="AZC386" s="433"/>
      <c r="AZD386" s="433"/>
      <c r="AZE386" s="433"/>
      <c r="AZF386" s="433"/>
      <c r="AZG386" s="433"/>
      <c r="AZH386" s="433"/>
      <c r="AZI386" s="433"/>
      <c r="AZJ386" s="433"/>
      <c r="AZK386" s="433"/>
      <c r="AZL386" s="433"/>
      <c r="AZM386" s="433"/>
      <c r="AZN386" s="433"/>
      <c r="AZO386" s="433"/>
      <c r="AZP386" s="433"/>
      <c r="AZQ386" s="433"/>
      <c r="AZR386" s="433"/>
      <c r="AZS386" s="433"/>
      <c r="AZT386" s="433"/>
      <c r="AZU386" s="433"/>
      <c r="AZV386" s="433"/>
      <c r="AZW386" s="433"/>
      <c r="AZX386" s="433"/>
      <c r="AZY386" s="433"/>
      <c r="AZZ386" s="433"/>
      <c r="BAA386" s="433"/>
      <c r="BAB386" s="433"/>
      <c r="BAC386" s="433"/>
      <c r="BAD386" s="433"/>
      <c r="BAE386" s="433"/>
      <c r="BAF386" s="433"/>
      <c r="BAG386" s="433"/>
      <c r="BAH386" s="433"/>
      <c r="BAI386" s="433"/>
      <c r="BAJ386" s="433"/>
      <c r="BAK386" s="433"/>
      <c r="BAL386" s="433"/>
      <c r="BAM386" s="433"/>
      <c r="BAN386" s="433"/>
      <c r="BAO386" s="433"/>
      <c r="BAP386" s="433"/>
      <c r="BAQ386" s="433"/>
      <c r="BAR386" s="433"/>
      <c r="BAS386" s="433"/>
      <c r="BAT386" s="433"/>
      <c r="BAU386" s="433"/>
      <c r="BAV386" s="433"/>
      <c r="BAW386" s="433"/>
      <c r="BAX386" s="433"/>
      <c r="BAY386" s="433"/>
      <c r="BAZ386" s="433"/>
      <c r="BBA386" s="433"/>
      <c r="BBB386" s="433"/>
      <c r="BBC386" s="433"/>
      <c r="BBD386" s="433"/>
      <c r="BBE386" s="433"/>
      <c r="BBF386" s="433"/>
      <c r="BBG386" s="433"/>
      <c r="BBH386" s="433"/>
      <c r="BBI386" s="433"/>
      <c r="BBJ386" s="433"/>
      <c r="BBK386" s="433"/>
      <c r="BBL386" s="433"/>
      <c r="BBM386" s="433"/>
      <c r="BBN386" s="433"/>
      <c r="BBO386" s="433"/>
      <c r="BBP386" s="433"/>
      <c r="BBQ386" s="433"/>
      <c r="BBR386" s="433"/>
      <c r="BBS386" s="433"/>
      <c r="BBT386" s="433"/>
      <c r="BBU386" s="433"/>
      <c r="BBV386" s="433"/>
      <c r="BBW386" s="433"/>
      <c r="BBX386" s="433"/>
      <c r="BBY386" s="433"/>
      <c r="BBZ386" s="433"/>
      <c r="BCA386" s="433"/>
      <c r="BCB386" s="433"/>
      <c r="BCC386" s="433"/>
      <c r="BCD386" s="433"/>
      <c r="BCE386" s="433"/>
      <c r="BCF386" s="433"/>
      <c r="BCG386" s="433"/>
      <c r="BCH386" s="433"/>
      <c r="BCI386" s="433"/>
      <c r="BCJ386" s="433"/>
      <c r="BCK386" s="433"/>
      <c r="BCL386" s="433"/>
      <c r="BCM386" s="433"/>
      <c r="BCN386" s="433"/>
      <c r="BCO386" s="433"/>
      <c r="BCP386" s="433"/>
      <c r="BCQ386" s="433"/>
      <c r="BCR386" s="433"/>
      <c r="BCS386" s="433"/>
      <c r="BCT386" s="433"/>
      <c r="BCU386" s="433"/>
      <c r="BCV386" s="433"/>
      <c r="BCW386" s="433"/>
      <c r="BCX386" s="433"/>
      <c r="BCY386" s="433"/>
      <c r="BCZ386" s="433"/>
      <c r="BDA386" s="433"/>
      <c r="BDB386" s="433"/>
      <c r="BDC386" s="433"/>
      <c r="BDD386" s="433"/>
      <c r="BDE386" s="433"/>
      <c r="BDF386" s="433"/>
      <c r="BDG386" s="433"/>
      <c r="BDH386" s="433"/>
      <c r="BDI386" s="433"/>
      <c r="BDJ386" s="433"/>
      <c r="BDK386" s="433"/>
      <c r="BDL386" s="433"/>
      <c r="BDM386" s="433"/>
      <c r="BDN386" s="433"/>
      <c r="BDO386" s="433"/>
      <c r="BDP386" s="433"/>
      <c r="BDQ386" s="433"/>
      <c r="BDR386" s="433"/>
      <c r="BDS386" s="433"/>
      <c r="BDT386" s="433"/>
      <c r="BDU386" s="433"/>
      <c r="BDV386" s="433"/>
      <c r="BDW386" s="433"/>
      <c r="BDX386" s="433"/>
      <c r="BDY386" s="433"/>
      <c r="BDZ386" s="433"/>
      <c r="BEA386" s="433"/>
      <c r="BEB386" s="433"/>
      <c r="BEC386" s="433"/>
      <c r="BED386" s="433"/>
      <c r="BEE386" s="433"/>
      <c r="BEF386" s="433"/>
      <c r="BEG386" s="433"/>
      <c r="BEH386" s="433"/>
      <c r="BEI386" s="433"/>
      <c r="BEJ386" s="433"/>
      <c r="BEK386" s="433"/>
      <c r="BEL386" s="433"/>
      <c r="BEM386" s="433"/>
      <c r="BEN386" s="433"/>
      <c r="BEO386" s="433"/>
      <c r="BEP386" s="433"/>
      <c r="BEQ386" s="433"/>
      <c r="BER386" s="433"/>
      <c r="BES386" s="433"/>
      <c r="BET386" s="433"/>
      <c r="BEU386" s="433"/>
      <c r="BEV386" s="433"/>
      <c r="BEW386" s="433"/>
      <c r="BEX386" s="433"/>
      <c r="BEY386" s="433"/>
      <c r="BEZ386" s="433"/>
      <c r="BFA386" s="433"/>
      <c r="BFB386" s="433"/>
      <c r="BFC386" s="433"/>
      <c r="BFD386" s="433"/>
      <c r="BFE386" s="433"/>
      <c r="BFF386" s="433"/>
      <c r="BFG386" s="433"/>
      <c r="BFH386" s="433"/>
      <c r="BFI386" s="433"/>
      <c r="BFJ386" s="433"/>
      <c r="BFK386" s="433"/>
      <c r="BFL386" s="433"/>
      <c r="BFM386" s="433"/>
      <c r="BFN386" s="433"/>
      <c r="BFO386" s="433"/>
      <c r="BFP386" s="433"/>
      <c r="BFQ386" s="433"/>
      <c r="BFR386" s="433"/>
      <c r="BFS386" s="433"/>
      <c r="BFT386" s="433"/>
      <c r="BFU386" s="433"/>
      <c r="BFV386" s="433"/>
      <c r="BFW386" s="433"/>
      <c r="BFX386" s="433"/>
      <c r="BFY386" s="433"/>
      <c r="BFZ386" s="433"/>
      <c r="BGA386" s="433"/>
      <c r="BGB386" s="433"/>
      <c r="BGC386" s="433"/>
      <c r="BGD386" s="433"/>
      <c r="BGE386" s="433"/>
      <c r="BGF386" s="433"/>
      <c r="BGG386" s="433"/>
      <c r="BGH386" s="433"/>
      <c r="BGI386" s="433"/>
      <c r="BGJ386" s="433"/>
      <c r="BGK386" s="433"/>
      <c r="BGL386" s="433"/>
      <c r="BGM386" s="433"/>
      <c r="BGN386" s="433"/>
      <c r="BGO386" s="433"/>
      <c r="BGP386" s="433"/>
      <c r="BGQ386" s="433"/>
      <c r="BGR386" s="433"/>
      <c r="BGS386" s="433"/>
      <c r="BGT386" s="433"/>
      <c r="BGU386" s="433"/>
      <c r="BGV386" s="433"/>
      <c r="BGW386" s="433"/>
      <c r="BGX386" s="433"/>
      <c r="BGY386" s="433"/>
      <c r="BGZ386" s="433"/>
      <c r="BHA386" s="433"/>
      <c r="BHB386" s="433"/>
      <c r="BHC386" s="433"/>
      <c r="BHD386" s="433"/>
      <c r="BHE386" s="433"/>
      <c r="BHF386" s="433"/>
      <c r="BHG386" s="433"/>
      <c r="BHH386" s="433"/>
      <c r="BHI386" s="433"/>
      <c r="BHJ386" s="433"/>
      <c r="BHK386" s="433"/>
      <c r="BHL386" s="433"/>
      <c r="BHM386" s="433"/>
      <c r="BHN386" s="433"/>
      <c r="BHO386" s="433"/>
      <c r="BHP386" s="433"/>
      <c r="BHQ386" s="433"/>
      <c r="BHR386" s="433"/>
      <c r="BHS386" s="433"/>
      <c r="BHT386" s="433"/>
      <c r="BHU386" s="433"/>
      <c r="BHV386" s="433"/>
      <c r="BHW386" s="433"/>
      <c r="BHX386" s="433"/>
      <c r="BHY386" s="433"/>
      <c r="BHZ386" s="433"/>
      <c r="BIA386" s="433"/>
      <c r="BIB386" s="433"/>
      <c r="BIC386" s="433"/>
      <c r="BID386" s="433"/>
      <c r="BIE386" s="433"/>
      <c r="BIF386" s="433"/>
      <c r="BIG386" s="433"/>
      <c r="BIH386" s="433"/>
      <c r="BII386" s="433"/>
      <c r="BIJ386" s="433"/>
      <c r="BIK386" s="433"/>
      <c r="BIL386" s="433"/>
      <c r="BIM386" s="433"/>
      <c r="BIN386" s="433"/>
      <c r="BIO386" s="433"/>
      <c r="BIP386" s="433"/>
      <c r="BIQ386" s="433"/>
      <c r="BIR386" s="433"/>
      <c r="BIS386" s="433"/>
      <c r="BIT386" s="433"/>
      <c r="BIU386" s="433"/>
      <c r="BIV386" s="433"/>
      <c r="BIW386" s="433"/>
      <c r="BIX386" s="433"/>
      <c r="BIY386" s="433"/>
      <c r="BIZ386" s="433"/>
      <c r="BJA386" s="433"/>
      <c r="BJB386" s="433"/>
      <c r="BJC386" s="433"/>
      <c r="BJD386" s="433"/>
      <c r="BJE386" s="433"/>
      <c r="BJF386" s="433"/>
      <c r="BJG386" s="433"/>
      <c r="BJH386" s="433"/>
      <c r="BJI386" s="433"/>
      <c r="BJJ386" s="433"/>
      <c r="BJK386" s="433"/>
      <c r="BJL386" s="433"/>
      <c r="BJM386" s="433"/>
      <c r="BJN386" s="433"/>
      <c r="BJO386" s="433"/>
      <c r="BJP386" s="433"/>
      <c r="BJQ386" s="433"/>
      <c r="BJR386" s="433"/>
      <c r="BJS386" s="433"/>
      <c r="BJT386" s="433"/>
      <c r="BJU386" s="433"/>
      <c r="BJV386" s="433"/>
      <c r="BJW386" s="433"/>
      <c r="BJX386" s="433"/>
      <c r="BJY386" s="433"/>
      <c r="BJZ386" s="433"/>
      <c r="BKA386" s="433"/>
      <c r="BKB386" s="433"/>
      <c r="BKC386" s="433"/>
      <c r="BKD386" s="433"/>
      <c r="BKE386" s="433"/>
      <c r="BKF386" s="433"/>
      <c r="BKG386" s="433"/>
      <c r="BKH386" s="433"/>
      <c r="BKI386" s="433"/>
      <c r="BKJ386" s="433"/>
      <c r="BKK386" s="433"/>
      <c r="BKL386" s="433"/>
      <c r="BKM386" s="433"/>
      <c r="BKN386" s="433"/>
      <c r="BKO386" s="433"/>
      <c r="BKP386" s="433"/>
      <c r="BKQ386" s="433"/>
      <c r="BKR386" s="433"/>
      <c r="BKS386" s="433"/>
      <c r="BKT386" s="433"/>
      <c r="BKU386" s="433"/>
      <c r="BKV386" s="433"/>
      <c r="BKW386" s="433"/>
      <c r="BKX386" s="433"/>
      <c r="BKY386" s="433"/>
      <c r="BKZ386" s="433"/>
      <c r="BLA386" s="433"/>
      <c r="BLB386" s="433"/>
      <c r="BLC386" s="433"/>
      <c r="BLD386" s="433"/>
      <c r="BLE386" s="433"/>
      <c r="BLF386" s="433"/>
      <c r="BLG386" s="433"/>
      <c r="BLH386" s="433"/>
      <c r="BLI386" s="433"/>
      <c r="BLJ386" s="433"/>
      <c r="BLK386" s="433"/>
      <c r="BLL386" s="433"/>
      <c r="BLM386" s="433"/>
      <c r="BLN386" s="433"/>
      <c r="BLO386" s="433"/>
      <c r="BLP386" s="433"/>
      <c r="BLQ386" s="433"/>
      <c r="BLR386" s="433"/>
      <c r="BLS386" s="433"/>
      <c r="BLT386" s="433"/>
      <c r="BLU386" s="433"/>
      <c r="BLV386" s="433"/>
      <c r="BLW386" s="433"/>
      <c r="BLX386" s="433"/>
      <c r="BLY386" s="433"/>
      <c r="BLZ386" s="433"/>
      <c r="BMA386" s="433"/>
      <c r="BMB386" s="433"/>
      <c r="BMC386" s="433"/>
      <c r="BMD386" s="433"/>
      <c r="BME386" s="433"/>
      <c r="BMF386" s="433"/>
      <c r="BMG386" s="433"/>
      <c r="BMH386" s="433"/>
      <c r="BMI386" s="433"/>
      <c r="BMJ386" s="433"/>
      <c r="BMK386" s="433"/>
      <c r="BML386" s="433"/>
      <c r="BMM386" s="433"/>
      <c r="BMN386" s="433"/>
      <c r="BMO386" s="433"/>
      <c r="BMP386" s="433"/>
      <c r="BMQ386" s="433"/>
      <c r="BMR386" s="433"/>
      <c r="BMS386" s="433"/>
      <c r="BMT386" s="433"/>
      <c r="BMU386" s="433"/>
      <c r="BMV386" s="433"/>
      <c r="BMW386" s="433"/>
      <c r="BMX386" s="433"/>
      <c r="BMY386" s="433"/>
      <c r="BMZ386" s="433"/>
      <c r="BNA386" s="433"/>
      <c r="BNB386" s="433"/>
      <c r="BNC386" s="433"/>
      <c r="BND386" s="433"/>
      <c r="BNE386" s="433"/>
      <c r="BNF386" s="433"/>
      <c r="BNG386" s="433"/>
      <c r="BNH386" s="433"/>
      <c r="BNI386" s="433"/>
      <c r="BNJ386" s="433"/>
      <c r="BNK386" s="433"/>
      <c r="BNL386" s="433"/>
      <c r="BNM386" s="433"/>
      <c r="BNN386" s="433"/>
      <c r="BNO386" s="433"/>
      <c r="BNP386" s="433"/>
      <c r="BNQ386" s="433"/>
      <c r="BNR386" s="433"/>
      <c r="BNS386" s="433"/>
      <c r="BNT386" s="433"/>
      <c r="BNU386" s="433"/>
      <c r="BNV386" s="433"/>
      <c r="BNW386" s="433"/>
      <c r="BNX386" s="433"/>
      <c r="BNY386" s="433"/>
      <c r="BNZ386" s="433"/>
      <c r="BOA386" s="433"/>
      <c r="BOB386" s="433"/>
      <c r="BOC386" s="433"/>
      <c r="BOD386" s="433"/>
      <c r="BOE386" s="433"/>
      <c r="BOF386" s="433"/>
      <c r="BOG386" s="433"/>
      <c r="BOH386" s="433"/>
      <c r="BOI386" s="433"/>
      <c r="BOJ386" s="433"/>
      <c r="BOK386" s="433"/>
      <c r="BOL386" s="433"/>
      <c r="BOM386" s="433"/>
      <c r="BON386" s="433"/>
      <c r="BOO386" s="433"/>
      <c r="BOP386" s="433"/>
      <c r="BOQ386" s="433"/>
      <c r="BOR386" s="433"/>
      <c r="BOS386" s="433"/>
      <c r="BOT386" s="433"/>
      <c r="BOU386" s="433"/>
      <c r="BOV386" s="433"/>
      <c r="BOW386" s="433"/>
      <c r="BOX386" s="433"/>
      <c r="BOY386" s="433"/>
      <c r="BOZ386" s="433"/>
      <c r="BPA386" s="433"/>
      <c r="BPB386" s="433"/>
      <c r="BPC386" s="433"/>
      <c r="BPD386" s="433"/>
      <c r="BPE386" s="433"/>
      <c r="BPF386" s="433"/>
      <c r="BPG386" s="433"/>
      <c r="BPH386" s="433"/>
      <c r="BPI386" s="433"/>
      <c r="BPJ386" s="433"/>
      <c r="BPK386" s="433"/>
      <c r="BPL386" s="433"/>
      <c r="BPM386" s="433"/>
      <c r="BPN386" s="433"/>
      <c r="BPO386" s="433"/>
      <c r="BPP386" s="433"/>
      <c r="BPQ386" s="433"/>
      <c r="BPR386" s="433"/>
      <c r="BPS386" s="433"/>
      <c r="BPT386" s="433"/>
      <c r="BPU386" s="433"/>
      <c r="BPV386" s="433"/>
      <c r="BPW386" s="433"/>
      <c r="BPX386" s="433"/>
      <c r="BPY386" s="433"/>
      <c r="BPZ386" s="433"/>
      <c r="BQA386" s="433"/>
      <c r="BQB386" s="433"/>
      <c r="BQC386" s="433"/>
      <c r="BQD386" s="433"/>
      <c r="BQE386" s="433"/>
      <c r="BQF386" s="433"/>
      <c r="BQG386" s="433"/>
      <c r="BQH386" s="433"/>
      <c r="BQI386" s="433"/>
      <c r="BQJ386" s="433"/>
      <c r="BQK386" s="433"/>
      <c r="BQL386" s="433"/>
      <c r="BQM386" s="433"/>
      <c r="BQN386" s="433"/>
      <c r="BQO386" s="433"/>
      <c r="BQP386" s="433"/>
      <c r="BQQ386" s="433"/>
      <c r="BQR386" s="433"/>
      <c r="BQS386" s="433"/>
      <c r="BQT386" s="433"/>
      <c r="BQU386" s="433"/>
      <c r="BQV386" s="433"/>
      <c r="BQW386" s="433"/>
      <c r="BQX386" s="433"/>
      <c r="BQY386" s="433"/>
      <c r="BQZ386" s="433"/>
      <c r="BRA386" s="433"/>
      <c r="BRB386" s="433"/>
      <c r="BRC386" s="433"/>
      <c r="BRD386" s="433"/>
      <c r="BRE386" s="433"/>
      <c r="BRF386" s="433"/>
      <c r="BRG386" s="433"/>
      <c r="BRH386" s="433"/>
      <c r="BRI386" s="433"/>
      <c r="BRJ386" s="433"/>
      <c r="BRK386" s="433"/>
      <c r="BRL386" s="433"/>
      <c r="BRM386" s="433"/>
      <c r="BRN386" s="433"/>
      <c r="BRO386" s="433"/>
      <c r="BRP386" s="433"/>
      <c r="BRQ386" s="433"/>
      <c r="BRR386" s="433"/>
      <c r="BRS386" s="433"/>
      <c r="BRT386" s="433"/>
      <c r="BRU386" s="433"/>
      <c r="BRV386" s="433"/>
      <c r="BRW386" s="433"/>
      <c r="BRX386" s="433"/>
      <c r="BRY386" s="433"/>
      <c r="BRZ386" s="433"/>
      <c r="BSA386" s="433"/>
      <c r="BSB386" s="433"/>
      <c r="BSC386" s="433"/>
      <c r="BSD386" s="433"/>
      <c r="BSE386" s="433"/>
      <c r="BSF386" s="433"/>
      <c r="BSG386" s="433"/>
      <c r="BSH386" s="433"/>
      <c r="BSI386" s="433"/>
      <c r="BSJ386" s="433"/>
      <c r="BSK386" s="433"/>
      <c r="BSL386" s="433"/>
      <c r="BSM386" s="433"/>
      <c r="BSN386" s="433"/>
      <c r="BSO386" s="433"/>
      <c r="BSP386" s="433"/>
      <c r="BSQ386" s="433"/>
      <c r="BSR386" s="433"/>
      <c r="BSS386" s="433"/>
      <c r="BST386" s="433"/>
      <c r="BSU386" s="433"/>
      <c r="BSV386" s="433"/>
      <c r="BSW386" s="433"/>
      <c r="BSX386" s="433"/>
      <c r="BSY386" s="433"/>
      <c r="BSZ386" s="433"/>
      <c r="BTA386" s="433"/>
      <c r="BTB386" s="433"/>
      <c r="BTC386" s="433"/>
      <c r="BTD386" s="433"/>
      <c r="BTE386" s="433"/>
      <c r="BTF386" s="433"/>
      <c r="BTG386" s="433"/>
      <c r="BTH386" s="433"/>
      <c r="BTI386" s="433"/>
      <c r="BTJ386" s="433"/>
      <c r="BTK386" s="433"/>
      <c r="BTL386" s="433"/>
      <c r="BTM386" s="433"/>
      <c r="BTN386" s="433"/>
      <c r="BTO386" s="433"/>
      <c r="BTP386" s="433"/>
      <c r="BTQ386" s="433"/>
      <c r="BTR386" s="433"/>
      <c r="BTS386" s="433"/>
      <c r="BTT386" s="433"/>
      <c r="BTU386" s="433"/>
      <c r="BTV386" s="433"/>
      <c r="BTW386" s="433"/>
      <c r="BTX386" s="433"/>
      <c r="BTY386" s="433"/>
      <c r="BTZ386" s="433"/>
      <c r="BUA386" s="433"/>
      <c r="BUB386" s="433"/>
      <c r="BUC386" s="433"/>
      <c r="BUD386" s="433"/>
      <c r="BUE386" s="433"/>
      <c r="BUF386" s="433"/>
      <c r="BUG386" s="433"/>
      <c r="BUH386" s="433"/>
      <c r="BUI386" s="433"/>
      <c r="BUJ386" s="433"/>
      <c r="BUK386" s="433"/>
      <c r="BUL386" s="433"/>
      <c r="BUM386" s="433"/>
      <c r="BUN386" s="433"/>
      <c r="BUO386" s="433"/>
      <c r="BUP386" s="433"/>
      <c r="BUQ386" s="433"/>
      <c r="BUR386" s="433"/>
      <c r="BUS386" s="433"/>
      <c r="BUT386" s="433"/>
      <c r="BUU386" s="433"/>
      <c r="BUV386" s="433"/>
      <c r="BUW386" s="433"/>
      <c r="BUX386" s="433"/>
      <c r="BUY386" s="433"/>
      <c r="BUZ386" s="433"/>
      <c r="BVA386" s="433"/>
      <c r="BVB386" s="433"/>
      <c r="BVC386" s="433"/>
      <c r="BVD386" s="433"/>
      <c r="BVE386" s="433"/>
      <c r="BVF386" s="433"/>
      <c r="BVG386" s="433"/>
      <c r="BVH386" s="433"/>
      <c r="BVI386" s="433"/>
      <c r="BVJ386" s="433"/>
      <c r="BVK386" s="433"/>
      <c r="BVL386" s="433"/>
      <c r="BVM386" s="433"/>
      <c r="BVN386" s="433"/>
      <c r="BVO386" s="433"/>
      <c r="BVP386" s="433"/>
      <c r="BVQ386" s="433"/>
      <c r="BVR386" s="433"/>
      <c r="BVS386" s="433"/>
      <c r="BVT386" s="433"/>
      <c r="BVU386" s="433"/>
      <c r="BVV386" s="433"/>
      <c r="BVW386" s="433"/>
      <c r="BVX386" s="433"/>
      <c r="BVY386" s="433"/>
      <c r="BVZ386" s="433"/>
      <c r="BWA386" s="433"/>
      <c r="BWB386" s="433"/>
      <c r="BWC386" s="433"/>
      <c r="BWD386" s="433"/>
      <c r="BWE386" s="433"/>
      <c r="BWF386" s="433"/>
      <c r="BWG386" s="433"/>
      <c r="BWH386" s="433"/>
      <c r="BWI386" s="433"/>
      <c r="BWJ386" s="433"/>
      <c r="BWK386" s="433"/>
      <c r="BWL386" s="433"/>
      <c r="BWM386" s="433"/>
      <c r="BWN386" s="433"/>
      <c r="BWO386" s="433"/>
      <c r="BWP386" s="433"/>
      <c r="BWQ386" s="433"/>
      <c r="BWR386" s="433"/>
      <c r="BWS386" s="433"/>
      <c r="BWT386" s="433"/>
      <c r="BWU386" s="433"/>
      <c r="BWV386" s="433"/>
      <c r="BWW386" s="433"/>
      <c r="BWX386" s="433"/>
      <c r="BWY386" s="433"/>
      <c r="BWZ386" s="433"/>
      <c r="BXA386" s="433"/>
      <c r="BXB386" s="433"/>
      <c r="BXC386" s="433"/>
      <c r="BXD386" s="433"/>
      <c r="BXE386" s="433"/>
      <c r="BXF386" s="433"/>
      <c r="BXG386" s="433"/>
      <c r="BXH386" s="433"/>
      <c r="BXI386" s="433"/>
      <c r="BXJ386" s="433"/>
      <c r="BXK386" s="433"/>
      <c r="BXL386" s="433"/>
      <c r="BXM386" s="433"/>
      <c r="BXN386" s="433"/>
      <c r="BXO386" s="433"/>
      <c r="BXP386" s="433"/>
      <c r="BXQ386" s="433"/>
      <c r="BXR386" s="433"/>
      <c r="BXS386" s="433"/>
      <c r="BXT386" s="433"/>
      <c r="BXU386" s="433"/>
      <c r="BXV386" s="433"/>
      <c r="BXW386" s="433"/>
      <c r="BXX386" s="433"/>
      <c r="BXY386" s="433"/>
      <c r="BXZ386" s="433"/>
      <c r="BYA386" s="433"/>
      <c r="BYB386" s="433"/>
      <c r="BYC386" s="433"/>
      <c r="BYD386" s="433"/>
      <c r="BYE386" s="433"/>
      <c r="BYF386" s="433"/>
      <c r="BYG386" s="433"/>
      <c r="BYH386" s="433"/>
      <c r="BYI386" s="433"/>
      <c r="BYJ386" s="433"/>
      <c r="BYK386" s="433"/>
      <c r="BYL386" s="433"/>
      <c r="BYM386" s="433"/>
      <c r="BYN386" s="433"/>
      <c r="BYO386" s="433"/>
      <c r="BYP386" s="433"/>
      <c r="BYQ386" s="433"/>
      <c r="BYR386" s="433"/>
      <c r="BYS386" s="433"/>
      <c r="BYT386" s="433"/>
      <c r="BYU386" s="433"/>
      <c r="BYV386" s="433"/>
      <c r="BYW386" s="433"/>
      <c r="BYX386" s="433"/>
      <c r="BYY386" s="433"/>
      <c r="BYZ386" s="433"/>
      <c r="BZA386" s="433"/>
      <c r="BZB386" s="433"/>
      <c r="BZC386" s="433"/>
      <c r="BZD386" s="433"/>
      <c r="BZE386" s="433"/>
      <c r="BZF386" s="433"/>
      <c r="BZG386" s="433"/>
      <c r="BZH386" s="433"/>
      <c r="BZI386" s="433"/>
      <c r="BZJ386" s="433"/>
      <c r="BZK386" s="433"/>
      <c r="BZL386" s="433"/>
      <c r="BZM386" s="433"/>
      <c r="BZN386" s="433"/>
      <c r="BZO386" s="433"/>
      <c r="BZP386" s="433"/>
      <c r="BZQ386" s="433"/>
      <c r="BZR386" s="433"/>
      <c r="BZS386" s="433"/>
      <c r="BZT386" s="433"/>
      <c r="BZU386" s="433"/>
      <c r="BZV386" s="433"/>
      <c r="BZW386" s="433"/>
      <c r="BZX386" s="433"/>
      <c r="BZY386" s="433"/>
      <c r="BZZ386" s="433"/>
      <c r="CAA386" s="433"/>
      <c r="CAB386" s="433"/>
      <c r="CAC386" s="433"/>
      <c r="CAD386" s="433"/>
      <c r="CAE386" s="433"/>
      <c r="CAF386" s="433"/>
      <c r="CAG386" s="433"/>
      <c r="CAH386" s="433"/>
      <c r="CAI386" s="433"/>
      <c r="CAJ386" s="433"/>
      <c r="CAK386" s="433"/>
      <c r="CAL386" s="433"/>
      <c r="CAM386" s="433"/>
      <c r="CAN386" s="433"/>
      <c r="CAO386" s="433"/>
      <c r="CAP386" s="433"/>
      <c r="CAQ386" s="433"/>
      <c r="CAR386" s="433"/>
      <c r="CAS386" s="433"/>
      <c r="CAT386" s="433"/>
      <c r="CAU386" s="433"/>
      <c r="CAV386" s="433"/>
      <c r="CAW386" s="433"/>
      <c r="CAX386" s="433"/>
      <c r="CAY386" s="433"/>
      <c r="CAZ386" s="433"/>
      <c r="CBA386" s="433"/>
      <c r="CBB386" s="433"/>
      <c r="CBC386" s="433"/>
      <c r="CBD386" s="433"/>
      <c r="CBE386" s="433"/>
      <c r="CBF386" s="433"/>
      <c r="CBG386" s="433"/>
      <c r="CBH386" s="433"/>
      <c r="CBI386" s="433"/>
      <c r="CBJ386" s="433"/>
      <c r="CBK386" s="433"/>
      <c r="CBL386" s="433"/>
      <c r="CBM386" s="433"/>
      <c r="CBN386" s="433"/>
      <c r="CBO386" s="433"/>
      <c r="CBP386" s="433"/>
      <c r="CBQ386" s="433"/>
      <c r="CBR386" s="433"/>
      <c r="CBS386" s="433"/>
      <c r="CBT386" s="433"/>
      <c r="CBU386" s="433"/>
      <c r="CBV386" s="433"/>
      <c r="CBW386" s="433"/>
      <c r="CBX386" s="433"/>
      <c r="CBY386" s="433"/>
      <c r="CBZ386" s="433"/>
      <c r="CCA386" s="433"/>
      <c r="CCB386" s="433"/>
      <c r="CCC386" s="433"/>
      <c r="CCD386" s="433"/>
      <c r="CCE386" s="433"/>
      <c r="CCF386" s="433"/>
      <c r="CCG386" s="433"/>
      <c r="CCH386" s="433"/>
      <c r="CCI386" s="433"/>
      <c r="CCJ386" s="433"/>
      <c r="CCK386" s="433"/>
      <c r="CCL386" s="433"/>
      <c r="CCM386" s="433"/>
      <c r="CCN386" s="433"/>
      <c r="CCO386" s="433"/>
      <c r="CCP386" s="433"/>
      <c r="CCQ386" s="433"/>
      <c r="CCR386" s="433"/>
      <c r="CCS386" s="433"/>
      <c r="CCT386" s="433"/>
      <c r="CCU386" s="433"/>
      <c r="CCV386" s="433"/>
      <c r="CCW386" s="433"/>
      <c r="CCX386" s="433"/>
      <c r="CCY386" s="433"/>
      <c r="CCZ386" s="433"/>
      <c r="CDA386" s="433"/>
      <c r="CDB386" s="433"/>
      <c r="CDC386" s="433"/>
      <c r="CDD386" s="433"/>
      <c r="CDE386" s="433"/>
      <c r="CDF386" s="433"/>
      <c r="CDG386" s="433"/>
      <c r="CDH386" s="433"/>
      <c r="CDI386" s="433"/>
      <c r="CDJ386" s="433"/>
      <c r="CDK386" s="433"/>
      <c r="CDL386" s="433"/>
      <c r="CDM386" s="433"/>
      <c r="CDN386" s="433"/>
      <c r="CDO386" s="433"/>
      <c r="CDP386" s="433"/>
      <c r="CDQ386" s="433"/>
      <c r="CDR386" s="433"/>
      <c r="CDS386" s="433"/>
      <c r="CDT386" s="433"/>
      <c r="CDU386" s="433"/>
      <c r="CDV386" s="433"/>
      <c r="CDW386" s="433"/>
      <c r="CDX386" s="433"/>
      <c r="CDY386" s="433"/>
      <c r="CDZ386" s="433"/>
      <c r="CEA386" s="433"/>
      <c r="CEB386" s="433"/>
      <c r="CEC386" s="433"/>
      <c r="CED386" s="433"/>
      <c r="CEE386" s="433"/>
      <c r="CEF386" s="433"/>
      <c r="CEG386" s="433"/>
      <c r="CEH386" s="433"/>
      <c r="CEI386" s="433"/>
      <c r="CEJ386" s="433"/>
      <c r="CEK386" s="433"/>
      <c r="CEL386" s="433"/>
      <c r="CEM386" s="433"/>
      <c r="CEN386" s="433"/>
      <c r="CEO386" s="433"/>
      <c r="CEP386" s="433"/>
      <c r="CEQ386" s="433"/>
      <c r="CER386" s="433"/>
      <c r="CES386" s="433"/>
      <c r="CET386" s="433"/>
      <c r="CEU386" s="433"/>
      <c r="CEV386" s="433"/>
      <c r="CEW386" s="433"/>
      <c r="CEX386" s="433"/>
      <c r="CEY386" s="433"/>
      <c r="CEZ386" s="433"/>
      <c r="CFA386" s="433"/>
      <c r="CFB386" s="433"/>
      <c r="CFC386" s="433"/>
      <c r="CFD386" s="433"/>
      <c r="CFE386" s="433"/>
      <c r="CFF386" s="433"/>
      <c r="CFG386" s="433"/>
      <c r="CFH386" s="433"/>
      <c r="CFI386" s="433"/>
      <c r="CFJ386" s="433"/>
      <c r="CFK386" s="433"/>
      <c r="CFL386" s="433"/>
      <c r="CFM386" s="433"/>
      <c r="CFN386" s="433"/>
      <c r="CFO386" s="433"/>
      <c r="CFP386" s="433"/>
      <c r="CFQ386" s="433"/>
      <c r="CFR386" s="433"/>
      <c r="CFS386" s="433"/>
      <c r="CFT386" s="433"/>
      <c r="CFU386" s="433"/>
      <c r="CFV386" s="433"/>
      <c r="CFW386" s="433"/>
      <c r="CFX386" s="433"/>
      <c r="CFY386" s="433"/>
      <c r="CFZ386" s="433"/>
      <c r="CGA386" s="433"/>
      <c r="CGB386" s="433"/>
      <c r="CGC386" s="433"/>
      <c r="CGD386" s="433"/>
      <c r="CGE386" s="433"/>
      <c r="CGF386" s="433"/>
      <c r="CGG386" s="433"/>
      <c r="CGH386" s="433"/>
      <c r="CGI386" s="433"/>
      <c r="CGJ386" s="433"/>
      <c r="CGK386" s="433"/>
      <c r="CGL386" s="433"/>
      <c r="CGM386" s="433"/>
      <c r="CGN386" s="433"/>
      <c r="CGO386" s="433"/>
      <c r="CGP386" s="433"/>
      <c r="CGQ386" s="433"/>
      <c r="CGR386" s="433"/>
      <c r="CGS386" s="433"/>
      <c r="CGT386" s="433"/>
      <c r="CGU386" s="433"/>
      <c r="CGV386" s="433"/>
      <c r="CGW386" s="433"/>
      <c r="CGX386" s="433"/>
      <c r="CGY386" s="433"/>
      <c r="CGZ386" s="433"/>
      <c r="CHA386" s="433"/>
      <c r="CHB386" s="433"/>
      <c r="CHC386" s="433"/>
      <c r="CHD386" s="433"/>
      <c r="CHE386" s="433"/>
      <c r="CHF386" s="433"/>
      <c r="CHG386" s="433"/>
      <c r="CHH386" s="433"/>
      <c r="CHI386" s="433"/>
      <c r="CHJ386" s="433"/>
      <c r="CHK386" s="433"/>
      <c r="CHL386" s="433"/>
      <c r="CHM386" s="433"/>
      <c r="CHN386" s="433"/>
      <c r="CHO386" s="433"/>
      <c r="CHP386" s="433"/>
      <c r="CHQ386" s="433"/>
      <c r="CHR386" s="433"/>
      <c r="CHS386" s="433"/>
      <c r="CHT386" s="433"/>
      <c r="CHU386" s="433"/>
      <c r="CHV386" s="433"/>
      <c r="CHW386" s="433"/>
      <c r="CHX386" s="433"/>
      <c r="CHY386" s="433"/>
      <c r="CHZ386" s="433"/>
      <c r="CIA386" s="433"/>
      <c r="CIB386" s="433"/>
      <c r="CIC386" s="433"/>
      <c r="CID386" s="433"/>
      <c r="CIE386" s="433"/>
      <c r="CIF386" s="433"/>
      <c r="CIG386" s="433"/>
      <c r="CIH386" s="433"/>
      <c r="CII386" s="433"/>
      <c r="CIJ386" s="433"/>
      <c r="CIK386" s="433"/>
      <c r="CIL386" s="433"/>
      <c r="CIM386" s="433"/>
      <c r="CIN386" s="433"/>
      <c r="CIO386" s="433"/>
      <c r="CIP386" s="433"/>
      <c r="CIQ386" s="433"/>
      <c r="CIR386" s="433"/>
      <c r="CIS386" s="433"/>
      <c r="CIT386" s="433"/>
      <c r="CIU386" s="433"/>
      <c r="CIV386" s="433"/>
      <c r="CIW386" s="433"/>
      <c r="CIX386" s="433"/>
      <c r="CIY386" s="433"/>
      <c r="CIZ386" s="433"/>
      <c r="CJA386" s="433"/>
      <c r="CJB386" s="433"/>
      <c r="CJC386" s="433"/>
      <c r="CJD386" s="433"/>
      <c r="CJE386" s="433"/>
      <c r="CJF386" s="433"/>
      <c r="CJG386" s="433"/>
      <c r="CJH386" s="433"/>
      <c r="CJI386" s="433"/>
      <c r="CJJ386" s="433"/>
      <c r="CJK386" s="433"/>
      <c r="CJL386" s="433"/>
      <c r="CJM386" s="433"/>
      <c r="CJN386" s="433"/>
      <c r="CJO386" s="433"/>
      <c r="CJP386" s="433"/>
      <c r="CJQ386" s="433"/>
      <c r="CJR386" s="433"/>
      <c r="CJS386" s="433"/>
      <c r="CJT386" s="433"/>
      <c r="CJU386" s="433"/>
      <c r="CJV386" s="433"/>
      <c r="CJW386" s="433"/>
      <c r="CJX386" s="433"/>
      <c r="CJY386" s="433"/>
      <c r="CJZ386" s="433"/>
      <c r="CKA386" s="433"/>
      <c r="CKB386" s="433"/>
      <c r="CKC386" s="433"/>
      <c r="CKD386" s="433"/>
      <c r="CKE386" s="433"/>
      <c r="CKF386" s="433"/>
      <c r="CKG386" s="433"/>
      <c r="CKH386" s="433"/>
      <c r="CKI386" s="433"/>
      <c r="CKJ386" s="433"/>
      <c r="CKK386" s="433"/>
      <c r="CKL386" s="433"/>
      <c r="CKM386" s="433"/>
      <c r="CKN386" s="433"/>
      <c r="CKO386" s="433"/>
      <c r="CKP386" s="433"/>
      <c r="CKQ386" s="433"/>
      <c r="CKR386" s="433"/>
      <c r="CKS386" s="433"/>
      <c r="CKT386" s="433"/>
      <c r="CKU386" s="433"/>
      <c r="CKV386" s="433"/>
      <c r="CKW386" s="433"/>
      <c r="CKX386" s="433"/>
      <c r="CKY386" s="433"/>
      <c r="CKZ386" s="433"/>
      <c r="CLA386" s="433"/>
      <c r="CLB386" s="433"/>
      <c r="CLC386" s="433"/>
      <c r="CLD386" s="433"/>
      <c r="CLE386" s="433"/>
      <c r="CLF386" s="433"/>
      <c r="CLG386" s="433"/>
      <c r="CLH386" s="433"/>
      <c r="CLI386" s="433"/>
      <c r="CLJ386" s="433"/>
      <c r="CLK386" s="433"/>
    </row>
    <row r="387" spans="1:2351" s="1" customFormat="1" ht="16.5">
      <c r="A387" s="265"/>
      <c r="B387" s="691" t="s">
        <v>6</v>
      </c>
      <c r="C387" s="936" t="s">
        <v>355</v>
      </c>
      <c r="D387" s="748"/>
      <c r="E387" s="748"/>
      <c r="F387" s="1110">
        <f>-'Te Ardhura'!F42</f>
        <v>41000</v>
      </c>
      <c r="G387" s="265"/>
      <c r="H387" s="265"/>
      <c r="I387" s="1169">
        <f>'Te Ardhura'!F43</f>
        <v>0</v>
      </c>
      <c r="J387" s="135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  <c r="AA387" s="134"/>
      <c r="AB387" s="134"/>
      <c r="AC387" s="134"/>
      <c r="AD387" s="134"/>
      <c r="AE387" s="134"/>
      <c r="AF387" s="134"/>
      <c r="AG387" s="134"/>
      <c r="AH387" s="134"/>
      <c r="AI387" s="134"/>
      <c r="AJ387" s="134"/>
      <c r="AK387" s="134"/>
      <c r="AL387" s="134"/>
      <c r="AM387" s="134"/>
      <c r="AN387" s="134"/>
      <c r="AO387" s="134"/>
      <c r="AP387" s="134"/>
      <c r="AQ387" s="134"/>
      <c r="AR387" s="134"/>
      <c r="AS387" s="134"/>
      <c r="AT387" s="134"/>
      <c r="AU387" s="134"/>
      <c r="AV387" s="134"/>
      <c r="AW387" s="134"/>
      <c r="AX387" s="134"/>
      <c r="AY387" s="134"/>
      <c r="AZ387" s="134"/>
      <c r="BA387" s="134"/>
      <c r="BB387" s="134"/>
      <c r="BC387" s="134"/>
      <c r="BD387" s="134"/>
      <c r="BE387" s="440"/>
      <c r="BF387" s="440"/>
      <c r="BG387" s="440"/>
      <c r="BH387" s="440"/>
      <c r="BI387" s="440"/>
      <c r="BJ387" s="440"/>
      <c r="BK387" s="440"/>
      <c r="BL387" s="677"/>
      <c r="BM387" s="670"/>
      <c r="BN387" s="571"/>
      <c r="BO387" s="571"/>
      <c r="BR387" s="433"/>
      <c r="BS387" s="433"/>
      <c r="BT387" s="433"/>
      <c r="BU387" s="433"/>
      <c r="BV387" s="433"/>
      <c r="BW387" s="433"/>
      <c r="BX387" s="433"/>
      <c r="BY387" s="433"/>
      <c r="BZ387" s="433"/>
      <c r="CA387" s="433"/>
      <c r="CB387" s="571"/>
      <c r="CC387" s="571"/>
      <c r="CD387" s="571"/>
      <c r="CE387" s="571"/>
      <c r="CF387" s="571"/>
      <c r="CG387" s="571"/>
      <c r="CH387" s="571"/>
      <c r="CI387" s="571"/>
      <c r="CJ387" s="571"/>
      <c r="CK387" s="571"/>
      <c r="CL387" s="571"/>
      <c r="CM387" s="571"/>
      <c r="CN387" s="571"/>
      <c r="CO387" s="571"/>
      <c r="CP387" s="571"/>
      <c r="CQ387" s="571"/>
      <c r="CR387" s="571"/>
      <c r="CS387" s="571"/>
      <c r="CT387" s="571"/>
      <c r="CU387" s="571"/>
      <c r="CV387" s="571"/>
      <c r="CW387" s="571"/>
      <c r="CX387" s="571"/>
      <c r="CY387" s="571"/>
      <c r="CZ387" s="571"/>
      <c r="DA387" s="571"/>
      <c r="DB387" s="571"/>
      <c r="DC387" s="571"/>
      <c r="DD387" s="571"/>
      <c r="DE387" s="571"/>
      <c r="DF387" s="571"/>
      <c r="DG387" s="571"/>
      <c r="DH387" s="571"/>
      <c r="DI387" s="571"/>
      <c r="DJ387" s="571"/>
      <c r="DK387" s="571"/>
      <c r="DL387" s="571"/>
      <c r="DM387" s="571"/>
      <c r="DN387" s="571"/>
      <c r="DO387" s="571"/>
      <c r="DP387" s="571"/>
      <c r="DQ387" s="571"/>
      <c r="DR387" s="571"/>
      <c r="DS387" s="571"/>
      <c r="DT387" s="571"/>
      <c r="DU387" s="571"/>
      <c r="DV387" s="571"/>
      <c r="DW387" s="571"/>
      <c r="DX387" s="571"/>
      <c r="DY387" s="571"/>
      <c r="DZ387" s="433"/>
      <c r="EA387" s="433"/>
      <c r="EB387" s="433"/>
      <c r="EC387" s="433"/>
      <c r="ED387" s="433"/>
      <c r="EE387" s="433"/>
      <c r="EF387" s="433"/>
      <c r="EG387" s="433"/>
      <c r="EH387" s="433"/>
      <c r="EI387" s="433"/>
      <c r="EJ387" s="433"/>
      <c r="EK387" s="433"/>
      <c r="EL387" s="433"/>
      <c r="EM387" s="433"/>
      <c r="EN387" s="433"/>
      <c r="EO387" s="433"/>
      <c r="EP387" s="433"/>
      <c r="EQ387" s="433"/>
      <c r="ER387" s="433"/>
      <c r="ES387" s="433"/>
      <c r="ET387" s="433"/>
      <c r="EU387" s="433"/>
      <c r="EV387" s="433"/>
      <c r="EW387" s="433"/>
      <c r="EX387" s="433"/>
      <c r="EY387" s="433"/>
      <c r="EZ387" s="433"/>
      <c r="FA387" s="433"/>
      <c r="FB387" s="433"/>
      <c r="FC387" s="433"/>
      <c r="FD387" s="433"/>
      <c r="FE387" s="433"/>
      <c r="FF387" s="433"/>
      <c r="FG387" s="433"/>
      <c r="FH387" s="433"/>
      <c r="FI387" s="433"/>
      <c r="FJ387" s="433"/>
      <c r="FK387" s="433"/>
      <c r="FL387" s="433"/>
      <c r="FM387" s="433"/>
      <c r="FN387" s="433"/>
      <c r="FO387" s="433"/>
      <c r="FP387" s="433"/>
      <c r="FQ387" s="433"/>
      <c r="FR387" s="433"/>
      <c r="FS387" s="433"/>
      <c r="FT387" s="433"/>
      <c r="FU387" s="433"/>
      <c r="FV387" s="433"/>
      <c r="FW387" s="433"/>
      <c r="FX387" s="433"/>
      <c r="FY387" s="433"/>
      <c r="FZ387" s="433"/>
      <c r="GA387" s="433"/>
      <c r="GB387" s="433"/>
      <c r="GC387" s="433"/>
      <c r="GD387" s="433"/>
      <c r="GE387" s="433"/>
      <c r="GF387" s="433"/>
      <c r="GG387" s="433"/>
      <c r="GH387" s="433"/>
      <c r="GI387" s="433"/>
      <c r="GJ387" s="433"/>
      <c r="GK387" s="433"/>
      <c r="GL387" s="433"/>
      <c r="GM387" s="433"/>
      <c r="GN387" s="433"/>
      <c r="GO387" s="433"/>
      <c r="GP387" s="433"/>
      <c r="GQ387" s="433"/>
      <c r="GR387" s="433"/>
      <c r="GS387" s="433"/>
      <c r="GT387" s="433"/>
      <c r="GU387" s="433"/>
      <c r="GV387" s="433"/>
      <c r="GW387" s="433"/>
      <c r="GX387" s="433"/>
      <c r="GY387" s="433"/>
      <c r="GZ387" s="433"/>
      <c r="HA387" s="433"/>
      <c r="HB387" s="433"/>
      <c r="HC387" s="433"/>
      <c r="HD387" s="433"/>
      <c r="HE387" s="433"/>
      <c r="HF387" s="433"/>
      <c r="HG387" s="433"/>
      <c r="HH387" s="433"/>
      <c r="HI387" s="433"/>
      <c r="HJ387" s="433"/>
      <c r="HK387" s="433"/>
      <c r="HL387" s="433"/>
      <c r="HM387" s="433"/>
      <c r="HN387" s="433"/>
      <c r="HO387" s="433"/>
      <c r="HP387" s="433"/>
      <c r="HQ387" s="433"/>
      <c r="HR387" s="433"/>
      <c r="HS387" s="433"/>
      <c r="HT387" s="433"/>
      <c r="HU387" s="433"/>
      <c r="HV387" s="433"/>
      <c r="HW387" s="433"/>
      <c r="HX387" s="433"/>
      <c r="HY387" s="433"/>
      <c r="HZ387" s="433"/>
      <c r="IA387" s="433"/>
      <c r="IB387" s="433"/>
      <c r="IC387" s="433"/>
      <c r="ID387" s="433"/>
      <c r="IE387" s="433"/>
      <c r="IF387" s="433"/>
      <c r="IG387" s="433"/>
      <c r="IH387" s="433"/>
      <c r="II387" s="433"/>
      <c r="IJ387" s="433"/>
      <c r="IK387" s="433"/>
      <c r="IL387" s="433"/>
      <c r="IM387" s="433"/>
      <c r="IN387" s="433"/>
      <c r="IO387" s="433"/>
      <c r="IP387" s="433"/>
      <c r="IQ387" s="433"/>
      <c r="IR387" s="433"/>
      <c r="IS387" s="433"/>
      <c r="IT387" s="433"/>
      <c r="IU387" s="433"/>
      <c r="IV387" s="433"/>
      <c r="IW387" s="433"/>
      <c r="IX387" s="433"/>
      <c r="IY387" s="433"/>
      <c r="IZ387" s="433"/>
      <c r="JA387" s="433"/>
      <c r="JB387" s="433"/>
      <c r="JC387" s="433"/>
      <c r="JD387" s="433"/>
      <c r="JE387" s="433"/>
      <c r="JF387" s="433"/>
      <c r="JG387" s="433"/>
      <c r="JH387" s="433"/>
      <c r="JI387" s="433"/>
      <c r="JJ387" s="433"/>
      <c r="JK387" s="433"/>
      <c r="JL387" s="433"/>
      <c r="JM387" s="433"/>
      <c r="JN387" s="433"/>
      <c r="JO387" s="433"/>
      <c r="JP387" s="433"/>
      <c r="JQ387" s="433"/>
      <c r="JR387" s="433"/>
      <c r="JS387" s="433"/>
      <c r="JT387" s="433"/>
      <c r="JU387" s="433"/>
      <c r="JV387" s="433"/>
      <c r="JW387" s="433"/>
      <c r="JX387" s="433"/>
      <c r="JY387" s="433"/>
      <c r="JZ387" s="433"/>
      <c r="KA387" s="433"/>
      <c r="KB387" s="433"/>
      <c r="KC387" s="433"/>
      <c r="KD387" s="433"/>
      <c r="KE387" s="433"/>
      <c r="KF387" s="433"/>
      <c r="KG387" s="433"/>
      <c r="KH387" s="433"/>
      <c r="KI387" s="433"/>
      <c r="KJ387" s="433"/>
      <c r="KK387" s="433"/>
      <c r="KL387" s="433"/>
      <c r="KM387" s="433"/>
      <c r="KN387" s="433"/>
      <c r="KO387" s="433"/>
      <c r="KP387" s="433"/>
      <c r="KQ387" s="433"/>
      <c r="KR387" s="433"/>
      <c r="KS387" s="433"/>
      <c r="KT387" s="433"/>
      <c r="KU387" s="433"/>
      <c r="KV387" s="433"/>
      <c r="KW387" s="433"/>
      <c r="KX387" s="433"/>
      <c r="KY387" s="433"/>
      <c r="KZ387" s="433"/>
      <c r="LA387" s="433"/>
      <c r="LB387" s="433"/>
      <c r="LC387" s="433"/>
      <c r="LD387" s="433"/>
      <c r="LE387" s="433"/>
      <c r="LF387" s="433"/>
      <c r="LG387" s="433"/>
      <c r="LH387" s="433"/>
      <c r="LI387" s="433"/>
      <c r="LJ387" s="433"/>
      <c r="LK387" s="433"/>
      <c r="LL387" s="433"/>
      <c r="LM387" s="433"/>
      <c r="LN387" s="433"/>
      <c r="LO387" s="433"/>
      <c r="LP387" s="433"/>
      <c r="LQ387" s="433"/>
      <c r="LR387" s="433"/>
      <c r="LS387" s="433"/>
      <c r="LT387" s="433"/>
      <c r="LU387" s="433"/>
      <c r="LV387" s="433"/>
      <c r="LW387" s="433"/>
      <c r="LX387" s="433"/>
      <c r="LY387" s="433"/>
      <c r="LZ387" s="433"/>
      <c r="MA387" s="433"/>
      <c r="MB387" s="433"/>
      <c r="MC387" s="433"/>
      <c r="MD387" s="433"/>
      <c r="ME387" s="433"/>
      <c r="MF387" s="433"/>
      <c r="MG387" s="433"/>
      <c r="MH387" s="433"/>
      <c r="MI387" s="433"/>
      <c r="MJ387" s="433"/>
      <c r="MK387" s="433"/>
      <c r="ML387" s="433"/>
      <c r="MM387" s="433"/>
      <c r="MN387" s="433"/>
      <c r="MO387" s="433"/>
      <c r="MP387" s="433"/>
      <c r="MQ387" s="433"/>
      <c r="MR387" s="433"/>
      <c r="MS387" s="433"/>
      <c r="MT387" s="433"/>
      <c r="MU387" s="433"/>
      <c r="MV387" s="433"/>
      <c r="MW387" s="433"/>
      <c r="MX387" s="433"/>
      <c r="MY387" s="433"/>
      <c r="MZ387" s="433"/>
      <c r="NA387" s="433"/>
      <c r="NB387" s="433"/>
      <c r="NC387" s="433"/>
      <c r="ND387" s="433"/>
      <c r="NE387" s="433"/>
      <c r="NF387" s="433"/>
      <c r="NG387" s="433"/>
      <c r="NH387" s="433"/>
      <c r="NI387" s="433"/>
      <c r="NJ387" s="433"/>
      <c r="NK387" s="433"/>
      <c r="NL387" s="433"/>
      <c r="NM387" s="433"/>
      <c r="NN387" s="433"/>
      <c r="NO387" s="433"/>
      <c r="NP387" s="433"/>
      <c r="NQ387" s="433"/>
      <c r="NR387" s="433"/>
      <c r="NS387" s="433"/>
      <c r="NT387" s="433"/>
      <c r="NU387" s="433"/>
      <c r="NV387" s="433"/>
      <c r="NW387" s="433"/>
      <c r="NX387" s="433"/>
      <c r="NY387" s="433"/>
      <c r="NZ387" s="433"/>
      <c r="OA387" s="433"/>
      <c r="OB387" s="433"/>
      <c r="OC387" s="433"/>
      <c r="OD387" s="433"/>
      <c r="OE387" s="433"/>
      <c r="OF387" s="433"/>
      <c r="OG387" s="433"/>
      <c r="OH387" s="433"/>
      <c r="OI387" s="433"/>
      <c r="OJ387" s="433"/>
      <c r="OK387" s="433"/>
      <c r="OL387" s="433"/>
      <c r="OM387" s="433"/>
      <c r="ON387" s="433"/>
      <c r="OO387" s="433"/>
      <c r="OP387" s="433"/>
      <c r="OQ387" s="433"/>
      <c r="OR387" s="433"/>
      <c r="OS387" s="433"/>
      <c r="OT387" s="433"/>
      <c r="OU387" s="433"/>
      <c r="OV387" s="433"/>
      <c r="OW387" s="433"/>
      <c r="OX387" s="433"/>
      <c r="OY387" s="433"/>
      <c r="OZ387" s="433"/>
      <c r="PA387" s="433"/>
      <c r="PB387" s="433"/>
      <c r="PC387" s="433"/>
      <c r="PD387" s="433"/>
      <c r="PE387" s="433"/>
      <c r="PF387" s="433"/>
      <c r="PG387" s="433"/>
      <c r="PH387" s="433"/>
      <c r="PI387" s="433"/>
      <c r="PJ387" s="433"/>
      <c r="PK387" s="433"/>
      <c r="PL387" s="433"/>
      <c r="PM387" s="433"/>
      <c r="PN387" s="433"/>
      <c r="PO387" s="433"/>
      <c r="PP387" s="433"/>
      <c r="PQ387" s="433"/>
      <c r="PR387" s="433"/>
      <c r="PS387" s="433"/>
      <c r="PT387" s="433"/>
      <c r="PU387" s="433"/>
      <c r="PV387" s="433"/>
      <c r="PW387" s="433"/>
      <c r="PX387" s="433"/>
      <c r="PY387" s="433"/>
      <c r="PZ387" s="433"/>
      <c r="QA387" s="433"/>
      <c r="QB387" s="433"/>
      <c r="QC387" s="433"/>
      <c r="QD387" s="433"/>
      <c r="QE387" s="433"/>
      <c r="QF387" s="433"/>
      <c r="QG387" s="433"/>
      <c r="QH387" s="433"/>
      <c r="QI387" s="433"/>
      <c r="QJ387" s="433"/>
      <c r="QK387" s="433"/>
      <c r="QL387" s="433"/>
      <c r="QM387" s="433"/>
      <c r="QN387" s="433"/>
      <c r="QO387" s="433"/>
      <c r="QP387" s="433"/>
      <c r="QQ387" s="433"/>
      <c r="QR387" s="433"/>
      <c r="QS387" s="433"/>
      <c r="QT387" s="433"/>
      <c r="QU387" s="433"/>
      <c r="QV387" s="433"/>
      <c r="QW387" s="433"/>
      <c r="QX387" s="433"/>
      <c r="QY387" s="433"/>
      <c r="QZ387" s="433"/>
      <c r="RA387" s="433"/>
      <c r="RB387" s="433"/>
      <c r="RC387" s="433"/>
      <c r="RD387" s="433"/>
      <c r="RE387" s="433"/>
      <c r="RF387" s="433"/>
      <c r="RG387" s="433"/>
      <c r="RH387" s="433"/>
      <c r="RI387" s="433"/>
      <c r="RJ387" s="433"/>
      <c r="RK387" s="433"/>
      <c r="RL387" s="433"/>
      <c r="RM387" s="433"/>
      <c r="RN387" s="433"/>
      <c r="RO387" s="433"/>
      <c r="RP387" s="433"/>
      <c r="RQ387" s="433"/>
      <c r="RR387" s="433"/>
      <c r="RS387" s="433"/>
      <c r="RT387" s="433"/>
      <c r="RU387" s="433"/>
      <c r="RV387" s="433"/>
      <c r="RW387" s="433"/>
      <c r="RX387" s="433"/>
      <c r="RY387" s="433"/>
      <c r="RZ387" s="433"/>
      <c r="SA387" s="433"/>
      <c r="SB387" s="433"/>
      <c r="SC387" s="433"/>
      <c r="SD387" s="433"/>
      <c r="SE387" s="433"/>
      <c r="SF387" s="433"/>
      <c r="SG387" s="433"/>
      <c r="SH387" s="433"/>
      <c r="SI387" s="433"/>
      <c r="SJ387" s="433"/>
      <c r="SK387" s="433"/>
      <c r="SL387" s="433"/>
      <c r="SM387" s="433"/>
      <c r="SN387" s="433"/>
      <c r="SO387" s="433"/>
      <c r="SP387" s="433"/>
      <c r="SQ387" s="433"/>
      <c r="SR387" s="433"/>
      <c r="SS387" s="433"/>
      <c r="ST387" s="433"/>
      <c r="SU387" s="433"/>
      <c r="SV387" s="433"/>
      <c r="SW387" s="433"/>
      <c r="SX387" s="433"/>
      <c r="SY387" s="433"/>
      <c r="SZ387" s="433"/>
      <c r="TA387" s="433"/>
      <c r="TB387" s="433"/>
      <c r="TC387" s="433"/>
      <c r="TD387" s="433"/>
      <c r="TE387" s="433"/>
      <c r="TF387" s="433"/>
      <c r="TG387" s="433"/>
      <c r="TH387" s="433"/>
      <c r="TI387" s="433"/>
      <c r="TJ387" s="433"/>
      <c r="TK387" s="433"/>
      <c r="TL387" s="433"/>
      <c r="TM387" s="433"/>
      <c r="TN387" s="433"/>
      <c r="TO387" s="433"/>
      <c r="TP387" s="433"/>
      <c r="TQ387" s="433"/>
      <c r="TR387" s="433"/>
      <c r="TS387" s="433"/>
      <c r="TT387" s="433"/>
      <c r="TU387" s="433"/>
      <c r="TV387" s="433"/>
      <c r="TW387" s="433"/>
      <c r="TX387" s="433"/>
      <c r="TY387" s="433"/>
      <c r="TZ387" s="433"/>
      <c r="UA387" s="433"/>
      <c r="UB387" s="433"/>
      <c r="UC387" s="433"/>
      <c r="UD387" s="433"/>
      <c r="UE387" s="433"/>
      <c r="UF387" s="433"/>
      <c r="UG387" s="433"/>
      <c r="UH387" s="433"/>
      <c r="UI387" s="433"/>
      <c r="UJ387" s="433"/>
      <c r="UK387" s="433"/>
      <c r="UL387" s="433"/>
      <c r="UM387" s="433"/>
      <c r="UN387" s="433"/>
      <c r="UO387" s="433"/>
      <c r="UP387" s="433"/>
      <c r="UQ387" s="433"/>
      <c r="UR387" s="433"/>
      <c r="US387" s="433"/>
      <c r="UT387" s="433"/>
      <c r="UU387" s="433"/>
      <c r="UV387" s="433"/>
      <c r="UW387" s="433"/>
      <c r="UX387" s="433"/>
      <c r="UY387" s="433"/>
      <c r="UZ387" s="433"/>
      <c r="VA387" s="433"/>
      <c r="VB387" s="433"/>
      <c r="VC387" s="433"/>
      <c r="VD387" s="433"/>
      <c r="VE387" s="433"/>
      <c r="VF387" s="433"/>
      <c r="VG387" s="433"/>
      <c r="VH387" s="433"/>
      <c r="VI387" s="433"/>
      <c r="VJ387" s="433"/>
      <c r="VK387" s="433"/>
      <c r="VL387" s="433"/>
      <c r="VM387" s="433"/>
      <c r="VN387" s="433"/>
      <c r="VO387" s="433"/>
      <c r="VP387" s="433"/>
      <c r="VQ387" s="433"/>
      <c r="VR387" s="433"/>
      <c r="VS387" s="433"/>
      <c r="VT387" s="433"/>
      <c r="VU387" s="433"/>
      <c r="VV387" s="433"/>
      <c r="VW387" s="433"/>
      <c r="VX387" s="433"/>
      <c r="VY387" s="433"/>
      <c r="VZ387" s="433"/>
      <c r="WA387" s="433"/>
      <c r="WB387" s="433"/>
      <c r="WC387" s="433"/>
      <c r="WD387" s="433"/>
      <c r="WE387" s="433"/>
      <c r="WF387" s="433"/>
      <c r="WG387" s="433"/>
      <c r="WH387" s="433"/>
      <c r="WI387" s="433"/>
      <c r="WJ387" s="433"/>
      <c r="WK387" s="433"/>
      <c r="WL387" s="433"/>
      <c r="WM387" s="433"/>
      <c r="WN387" s="433"/>
      <c r="WO387" s="433"/>
      <c r="WP387" s="433"/>
      <c r="WQ387" s="433"/>
      <c r="WR387" s="433"/>
      <c r="WS387" s="433"/>
      <c r="WT387" s="433"/>
      <c r="WU387" s="433"/>
      <c r="WV387" s="433"/>
      <c r="WW387" s="433"/>
      <c r="WX387" s="433"/>
      <c r="WY387" s="433"/>
      <c r="WZ387" s="433"/>
      <c r="XA387" s="433"/>
      <c r="XB387" s="433"/>
      <c r="XC387" s="433"/>
      <c r="XD387" s="433"/>
      <c r="XE387" s="433"/>
      <c r="XF387" s="433"/>
      <c r="XG387" s="433"/>
      <c r="XH387" s="433"/>
      <c r="XI387" s="433"/>
      <c r="XJ387" s="433"/>
      <c r="XK387" s="433"/>
      <c r="XL387" s="433"/>
      <c r="XM387" s="433"/>
      <c r="XN387" s="433"/>
      <c r="XO387" s="433"/>
      <c r="XP387" s="433"/>
      <c r="XQ387" s="433"/>
      <c r="XR387" s="433"/>
      <c r="XS387" s="433"/>
      <c r="XT387" s="433"/>
      <c r="XU387" s="433"/>
      <c r="XV387" s="433"/>
      <c r="XW387" s="433"/>
      <c r="XX387" s="433"/>
      <c r="XY387" s="433"/>
      <c r="XZ387" s="433"/>
      <c r="YA387" s="433"/>
      <c r="YB387" s="433"/>
      <c r="YC387" s="433"/>
      <c r="YD387" s="433"/>
      <c r="YE387" s="433"/>
      <c r="YF387" s="433"/>
      <c r="YG387" s="433"/>
      <c r="YH387" s="433"/>
      <c r="YI387" s="433"/>
      <c r="YJ387" s="433"/>
      <c r="YK387" s="433"/>
      <c r="YL387" s="433"/>
      <c r="YM387" s="433"/>
      <c r="YN387" s="433"/>
      <c r="YO387" s="433"/>
      <c r="YP387" s="433"/>
      <c r="YQ387" s="433"/>
      <c r="YR387" s="433"/>
      <c r="YS387" s="433"/>
      <c r="YT387" s="433"/>
      <c r="YU387" s="433"/>
      <c r="YV387" s="433"/>
      <c r="YW387" s="433"/>
      <c r="YX387" s="433"/>
      <c r="YY387" s="433"/>
      <c r="YZ387" s="433"/>
      <c r="ZA387" s="433"/>
      <c r="ZB387" s="433"/>
      <c r="ZC387" s="433"/>
      <c r="ZD387" s="433"/>
      <c r="ZE387" s="433"/>
      <c r="ZF387" s="433"/>
      <c r="ZG387" s="433"/>
      <c r="ZH387" s="433"/>
      <c r="ZI387" s="433"/>
      <c r="ZJ387" s="433"/>
      <c r="ZK387" s="433"/>
      <c r="ZL387" s="433"/>
      <c r="ZM387" s="433"/>
      <c r="ZN387" s="433"/>
      <c r="ZO387" s="433"/>
      <c r="ZP387" s="433"/>
      <c r="ZQ387" s="433"/>
      <c r="ZR387" s="433"/>
      <c r="ZS387" s="433"/>
      <c r="ZT387" s="433"/>
      <c r="ZU387" s="433"/>
      <c r="ZV387" s="433"/>
      <c r="ZW387" s="433"/>
      <c r="ZX387" s="433"/>
      <c r="ZY387" s="433"/>
      <c r="ZZ387" s="433"/>
      <c r="AAA387" s="433"/>
      <c r="AAB387" s="433"/>
      <c r="AAC387" s="433"/>
      <c r="AAD387" s="433"/>
      <c r="AAE387" s="433"/>
      <c r="AAF387" s="433"/>
      <c r="AAG387" s="433"/>
      <c r="AAH387" s="433"/>
      <c r="AAI387" s="433"/>
      <c r="AAJ387" s="433"/>
      <c r="AAK387" s="433"/>
      <c r="AAL387" s="433"/>
      <c r="AAM387" s="433"/>
      <c r="AAN387" s="433"/>
      <c r="AAO387" s="433"/>
      <c r="AAP387" s="433"/>
      <c r="AAQ387" s="433"/>
      <c r="AAR387" s="433"/>
      <c r="AAS387" s="433"/>
      <c r="AAT387" s="433"/>
      <c r="AAU387" s="433"/>
      <c r="AAV387" s="433"/>
      <c r="AAW387" s="433"/>
      <c r="AAX387" s="433"/>
      <c r="AAY387" s="433"/>
      <c r="AAZ387" s="433"/>
      <c r="ABA387" s="433"/>
      <c r="ABB387" s="433"/>
      <c r="ABC387" s="433"/>
      <c r="ABD387" s="433"/>
      <c r="ABE387" s="433"/>
      <c r="ABF387" s="433"/>
      <c r="ABG387" s="433"/>
      <c r="ABH387" s="433"/>
      <c r="ABI387" s="433"/>
      <c r="ABJ387" s="433"/>
      <c r="ABK387" s="433"/>
      <c r="ABL387" s="433"/>
      <c r="ABM387" s="433"/>
      <c r="ABN387" s="433"/>
      <c r="ABO387" s="433"/>
      <c r="ABP387" s="433"/>
      <c r="ABQ387" s="433"/>
      <c r="ABR387" s="433"/>
      <c r="ABS387" s="433"/>
      <c r="ABT387" s="433"/>
      <c r="ABU387" s="433"/>
      <c r="ABV387" s="433"/>
      <c r="ABW387" s="433"/>
      <c r="ABX387" s="433"/>
      <c r="ABY387" s="433"/>
      <c r="ABZ387" s="433"/>
      <c r="ACA387" s="433"/>
      <c r="ACB387" s="433"/>
      <c r="ACC387" s="433"/>
      <c r="ACD387" s="433"/>
      <c r="ACE387" s="433"/>
      <c r="ACF387" s="433"/>
      <c r="ACG387" s="433"/>
      <c r="ACH387" s="433"/>
      <c r="ACI387" s="433"/>
      <c r="ACJ387" s="433"/>
      <c r="ACK387" s="433"/>
      <c r="ACL387" s="433"/>
      <c r="ACM387" s="433"/>
      <c r="ACN387" s="433"/>
      <c r="ACO387" s="433"/>
      <c r="ACP387" s="433"/>
      <c r="ACQ387" s="433"/>
      <c r="ACR387" s="433"/>
      <c r="ACS387" s="433"/>
      <c r="ACT387" s="433"/>
      <c r="ACU387" s="433"/>
      <c r="ACV387" s="433"/>
      <c r="ACW387" s="433"/>
      <c r="ACX387" s="433"/>
      <c r="ACY387" s="433"/>
      <c r="ACZ387" s="433"/>
      <c r="ADA387" s="433"/>
      <c r="ADB387" s="433"/>
      <c r="ADC387" s="433"/>
      <c r="ADD387" s="433"/>
      <c r="ADE387" s="433"/>
      <c r="ADF387" s="433"/>
      <c r="ADG387" s="433"/>
      <c r="ADH387" s="433"/>
      <c r="ADI387" s="433"/>
      <c r="ADJ387" s="433"/>
      <c r="ADK387" s="433"/>
      <c r="ADL387" s="433"/>
      <c r="ADM387" s="433"/>
      <c r="ADN387" s="433"/>
      <c r="ADO387" s="433"/>
      <c r="ADP387" s="433"/>
      <c r="ADQ387" s="433"/>
      <c r="ADR387" s="433"/>
      <c r="ADS387" s="433"/>
      <c r="ADT387" s="433"/>
      <c r="ADU387" s="433"/>
      <c r="ADV387" s="433"/>
      <c r="ADW387" s="433"/>
      <c r="ADX387" s="433"/>
      <c r="ADY387" s="433"/>
      <c r="ADZ387" s="433"/>
      <c r="AEA387" s="433"/>
      <c r="AEB387" s="433"/>
      <c r="AEC387" s="433"/>
      <c r="AED387" s="433"/>
      <c r="AEE387" s="433"/>
      <c r="AEF387" s="433"/>
      <c r="AEG387" s="433"/>
      <c r="AEH387" s="433"/>
      <c r="AEI387" s="433"/>
      <c r="AEJ387" s="433"/>
      <c r="AEK387" s="433"/>
      <c r="AEL387" s="433"/>
      <c r="AEM387" s="433"/>
      <c r="AEN387" s="433"/>
      <c r="AEO387" s="433"/>
      <c r="AEP387" s="433"/>
      <c r="AEQ387" s="433"/>
      <c r="AER387" s="433"/>
      <c r="AES387" s="433"/>
      <c r="AET387" s="433"/>
      <c r="AEU387" s="433"/>
      <c r="AEV387" s="433"/>
      <c r="AEW387" s="433"/>
      <c r="AEX387" s="433"/>
      <c r="AEY387" s="433"/>
      <c r="AEZ387" s="433"/>
      <c r="AFA387" s="433"/>
      <c r="AFB387" s="433"/>
      <c r="AFC387" s="433"/>
      <c r="AFD387" s="433"/>
      <c r="AFE387" s="433"/>
      <c r="AFF387" s="433"/>
      <c r="AFG387" s="433"/>
      <c r="AFH387" s="433"/>
      <c r="AFI387" s="433"/>
      <c r="AFJ387" s="433"/>
      <c r="AFK387" s="433"/>
      <c r="AFL387" s="433"/>
      <c r="AFM387" s="433"/>
      <c r="AFN387" s="433"/>
      <c r="AFO387" s="433"/>
      <c r="AFP387" s="433"/>
      <c r="AFQ387" s="433"/>
      <c r="AFR387" s="433"/>
      <c r="AFS387" s="433"/>
      <c r="AFT387" s="433"/>
      <c r="AFU387" s="433"/>
      <c r="AFV387" s="433"/>
      <c r="AFW387" s="433"/>
      <c r="AFX387" s="433"/>
      <c r="AFY387" s="433"/>
      <c r="AFZ387" s="433"/>
      <c r="AGA387" s="433"/>
      <c r="AGB387" s="433"/>
      <c r="AGC387" s="433"/>
      <c r="AGD387" s="433"/>
      <c r="AGE387" s="433"/>
      <c r="AGF387" s="433"/>
      <c r="AGG387" s="433"/>
      <c r="AGH387" s="433"/>
      <c r="AGI387" s="433"/>
      <c r="AGJ387" s="433"/>
      <c r="AGK387" s="433"/>
      <c r="AGL387" s="433"/>
      <c r="AGM387" s="433"/>
      <c r="AGN387" s="433"/>
      <c r="AGO387" s="433"/>
      <c r="AGP387" s="433"/>
      <c r="AGQ387" s="433"/>
      <c r="AGR387" s="433"/>
      <c r="AGS387" s="433"/>
      <c r="AGT387" s="433"/>
      <c r="AGU387" s="433"/>
      <c r="AGV387" s="433"/>
      <c r="AGW387" s="433"/>
      <c r="AGX387" s="433"/>
      <c r="AGY387" s="433"/>
      <c r="AGZ387" s="433"/>
      <c r="AHA387" s="433"/>
      <c r="AHB387" s="433"/>
      <c r="AHC387" s="433"/>
      <c r="AHD387" s="433"/>
      <c r="AHE387" s="433"/>
      <c r="AHF387" s="433"/>
      <c r="AHG387" s="433"/>
      <c r="AHH387" s="433"/>
      <c r="AHI387" s="433"/>
      <c r="AHJ387" s="433"/>
      <c r="AHK387" s="433"/>
      <c r="AHL387" s="433"/>
      <c r="AHM387" s="433"/>
      <c r="AHN387" s="433"/>
      <c r="AHO387" s="433"/>
      <c r="AHP387" s="433"/>
      <c r="AHQ387" s="433"/>
      <c r="AHR387" s="433"/>
      <c r="AHS387" s="433"/>
      <c r="AHT387" s="433"/>
      <c r="AHU387" s="433"/>
      <c r="AHV387" s="433"/>
      <c r="AHW387" s="433"/>
      <c r="AHX387" s="433"/>
      <c r="AHY387" s="433"/>
      <c r="AHZ387" s="433"/>
      <c r="AIA387" s="433"/>
      <c r="AIB387" s="433"/>
      <c r="AIC387" s="433"/>
      <c r="AID387" s="433"/>
      <c r="AIE387" s="433"/>
      <c r="AIF387" s="433"/>
      <c r="AIG387" s="433"/>
      <c r="AIH387" s="433"/>
      <c r="AII387" s="433"/>
      <c r="AIJ387" s="433"/>
      <c r="AIK387" s="433"/>
      <c r="AIL387" s="433"/>
      <c r="AIM387" s="433"/>
      <c r="AIN387" s="433"/>
      <c r="AIO387" s="433"/>
      <c r="AIP387" s="433"/>
      <c r="AIQ387" s="433"/>
      <c r="AIR387" s="433"/>
      <c r="AIS387" s="433"/>
      <c r="AIT387" s="433"/>
      <c r="AIU387" s="433"/>
      <c r="AIV387" s="433"/>
      <c r="AIW387" s="433"/>
      <c r="AIX387" s="433"/>
      <c r="AIY387" s="433"/>
      <c r="AIZ387" s="433"/>
      <c r="AJA387" s="433"/>
      <c r="AJB387" s="433"/>
      <c r="AJC387" s="433"/>
      <c r="AJD387" s="433"/>
      <c r="AJE387" s="433"/>
      <c r="AJF387" s="433"/>
      <c r="AJG387" s="433"/>
      <c r="AJH387" s="433"/>
      <c r="AJI387" s="433"/>
      <c r="AJJ387" s="433"/>
      <c r="AJK387" s="433"/>
      <c r="AJL387" s="433"/>
      <c r="AJM387" s="433"/>
      <c r="AJN387" s="433"/>
      <c r="AJO387" s="433"/>
      <c r="AJP387" s="433"/>
      <c r="AJQ387" s="433"/>
      <c r="AJR387" s="433"/>
      <c r="AJS387" s="433"/>
      <c r="AJT387" s="433"/>
      <c r="AJU387" s="433"/>
      <c r="AJV387" s="433"/>
      <c r="AJW387" s="433"/>
      <c r="AJX387" s="433"/>
      <c r="AJY387" s="433"/>
      <c r="AJZ387" s="433"/>
      <c r="AKA387" s="433"/>
      <c r="AKB387" s="433"/>
      <c r="AKC387" s="433"/>
      <c r="AKD387" s="433"/>
      <c r="AKE387" s="433"/>
      <c r="AKF387" s="433"/>
      <c r="AKG387" s="433"/>
      <c r="AKH387" s="433"/>
      <c r="AKI387" s="433"/>
      <c r="AKJ387" s="433"/>
      <c r="AKK387" s="433"/>
      <c r="AKL387" s="433"/>
      <c r="AKM387" s="433"/>
      <c r="AKN387" s="433"/>
      <c r="AKO387" s="433"/>
      <c r="AKP387" s="433"/>
      <c r="AKQ387" s="433"/>
      <c r="AKR387" s="433"/>
      <c r="AKS387" s="433"/>
      <c r="AKT387" s="433"/>
      <c r="AKU387" s="433"/>
      <c r="AKV387" s="433"/>
      <c r="AKW387" s="433"/>
      <c r="AKX387" s="433"/>
      <c r="AKY387" s="433"/>
      <c r="AKZ387" s="433"/>
      <c r="ALA387" s="433"/>
      <c r="ALB387" s="433"/>
      <c r="ALC387" s="433"/>
      <c r="ALD387" s="433"/>
      <c r="ALE387" s="433"/>
      <c r="ALF387" s="433"/>
      <c r="ALG387" s="433"/>
      <c r="ALH387" s="433"/>
      <c r="ALI387" s="433"/>
      <c r="ALJ387" s="433"/>
      <c r="ALK387" s="433"/>
      <c r="ALL387" s="433"/>
      <c r="ALM387" s="433"/>
      <c r="ALN387" s="433"/>
      <c r="ALO387" s="433"/>
      <c r="ALP387" s="433"/>
      <c r="ALQ387" s="433"/>
      <c r="ALR387" s="433"/>
      <c r="ALS387" s="433"/>
      <c r="ALT387" s="433"/>
      <c r="ALU387" s="433"/>
      <c r="ALV387" s="433"/>
      <c r="ALW387" s="433"/>
      <c r="ALX387" s="433"/>
      <c r="ALY387" s="433"/>
      <c r="ALZ387" s="433"/>
      <c r="AMA387" s="433"/>
      <c r="AMB387" s="433"/>
      <c r="AMC387" s="433"/>
      <c r="AMD387" s="433"/>
      <c r="AME387" s="433"/>
      <c r="AMF387" s="433"/>
      <c r="AMG387" s="433"/>
      <c r="AMH387" s="433"/>
      <c r="AMI387" s="433"/>
      <c r="AMJ387" s="433"/>
      <c r="AMK387" s="433"/>
      <c r="AML387" s="433"/>
      <c r="AMM387" s="433"/>
      <c r="AMN387" s="433"/>
      <c r="AMO387" s="433"/>
      <c r="AMP387" s="433"/>
      <c r="AMQ387" s="433"/>
      <c r="AMR387" s="433"/>
      <c r="AMS387" s="433"/>
      <c r="AMT387" s="433"/>
      <c r="AMU387" s="433"/>
      <c r="AMV387" s="433"/>
      <c r="AMW387" s="433"/>
      <c r="AMX387" s="433"/>
      <c r="AMY387" s="433"/>
      <c r="AMZ387" s="433"/>
      <c r="ANA387" s="433"/>
      <c r="ANB387" s="433"/>
      <c r="ANC387" s="433"/>
      <c r="AND387" s="433"/>
      <c r="ANE387" s="433"/>
      <c r="ANF387" s="433"/>
      <c r="ANG387" s="433"/>
      <c r="ANH387" s="433"/>
      <c r="ANI387" s="433"/>
      <c r="ANJ387" s="433"/>
      <c r="ANK387" s="433"/>
      <c r="ANL387" s="433"/>
      <c r="ANM387" s="433"/>
      <c r="ANN387" s="433"/>
      <c r="ANO387" s="433"/>
      <c r="ANP387" s="433"/>
      <c r="ANQ387" s="433"/>
      <c r="ANR387" s="433"/>
      <c r="ANS387" s="433"/>
      <c r="ANT387" s="433"/>
      <c r="ANU387" s="433"/>
      <c r="ANV387" s="433"/>
      <c r="ANW387" s="433"/>
      <c r="ANX387" s="433"/>
      <c r="ANY387" s="433"/>
      <c r="ANZ387" s="433"/>
      <c r="AOA387" s="433"/>
      <c r="AOB387" s="433"/>
      <c r="AOC387" s="433"/>
      <c r="AOD387" s="433"/>
      <c r="AOE387" s="433"/>
      <c r="AOF387" s="433"/>
      <c r="AOG387" s="433"/>
      <c r="AOH387" s="433"/>
      <c r="AOI387" s="433"/>
      <c r="AOJ387" s="433"/>
      <c r="AOK387" s="433"/>
      <c r="AOL387" s="433"/>
      <c r="AOM387" s="433"/>
      <c r="AON387" s="433"/>
      <c r="AOO387" s="433"/>
      <c r="AOP387" s="433"/>
      <c r="AOQ387" s="433"/>
      <c r="AOR387" s="433"/>
      <c r="AOS387" s="433"/>
      <c r="AOT387" s="433"/>
      <c r="AOU387" s="433"/>
      <c r="AOV387" s="433"/>
      <c r="AOW387" s="433"/>
      <c r="AOX387" s="433"/>
      <c r="AOY387" s="433"/>
      <c r="AOZ387" s="433"/>
      <c r="APA387" s="433"/>
      <c r="APB387" s="433"/>
      <c r="APC387" s="433"/>
      <c r="APD387" s="433"/>
      <c r="APE387" s="433"/>
      <c r="APF387" s="433"/>
      <c r="APG387" s="433"/>
      <c r="APH387" s="433"/>
      <c r="API387" s="433"/>
      <c r="APJ387" s="433"/>
      <c r="APK387" s="433"/>
      <c r="APL387" s="433"/>
      <c r="APM387" s="433"/>
      <c r="APN387" s="433"/>
      <c r="APO387" s="433"/>
      <c r="APP387" s="433"/>
      <c r="APQ387" s="433"/>
      <c r="APR387" s="433"/>
      <c r="APS387" s="433"/>
      <c r="APT387" s="433"/>
      <c r="APU387" s="433"/>
      <c r="APV387" s="433"/>
      <c r="APW387" s="433"/>
      <c r="APX387" s="433"/>
      <c r="APY387" s="433"/>
      <c r="APZ387" s="433"/>
      <c r="AQA387" s="433"/>
      <c r="AQB387" s="433"/>
      <c r="AQC387" s="433"/>
      <c r="AQD387" s="433"/>
      <c r="AQE387" s="433"/>
      <c r="AQF387" s="433"/>
      <c r="AQG387" s="433"/>
      <c r="AQH387" s="433"/>
      <c r="AQI387" s="433"/>
      <c r="AQJ387" s="433"/>
      <c r="AQK387" s="433"/>
      <c r="AQL387" s="433"/>
      <c r="AQM387" s="433"/>
      <c r="AQN387" s="433"/>
      <c r="AQO387" s="433"/>
      <c r="AQP387" s="433"/>
      <c r="AQQ387" s="433"/>
      <c r="AQR387" s="433"/>
      <c r="AQS387" s="433"/>
      <c r="AQT387" s="433"/>
      <c r="AQU387" s="433"/>
      <c r="AQV387" s="433"/>
      <c r="AQW387" s="433"/>
      <c r="AQX387" s="433"/>
      <c r="AQY387" s="433"/>
      <c r="AQZ387" s="433"/>
      <c r="ARA387" s="433"/>
      <c r="ARB387" s="433"/>
      <c r="ARC387" s="433"/>
      <c r="ARD387" s="433"/>
      <c r="ARE387" s="433"/>
      <c r="ARF387" s="433"/>
      <c r="ARG387" s="433"/>
      <c r="ARH387" s="433"/>
      <c r="ARI387" s="433"/>
      <c r="ARJ387" s="433"/>
      <c r="ARK387" s="433"/>
      <c r="ARL387" s="433"/>
      <c r="ARM387" s="433"/>
      <c r="ARN387" s="433"/>
      <c r="ARO387" s="433"/>
      <c r="ARP387" s="433"/>
      <c r="ARQ387" s="433"/>
      <c r="ARR387" s="433"/>
      <c r="ARS387" s="433"/>
      <c r="ART387" s="433"/>
      <c r="ARU387" s="433"/>
      <c r="ARV387" s="433"/>
      <c r="ARW387" s="433"/>
      <c r="ARX387" s="433"/>
      <c r="ARY387" s="433"/>
      <c r="ARZ387" s="433"/>
      <c r="ASA387" s="433"/>
      <c r="ASB387" s="433"/>
      <c r="ASC387" s="433"/>
      <c r="ASD387" s="433"/>
      <c r="ASE387" s="433"/>
      <c r="ASF387" s="433"/>
      <c r="ASG387" s="433"/>
      <c r="ASH387" s="433"/>
      <c r="ASI387" s="433"/>
      <c r="ASJ387" s="433"/>
      <c r="ASK387" s="433"/>
      <c r="ASL387" s="433"/>
      <c r="ASM387" s="433"/>
      <c r="ASN387" s="433"/>
      <c r="ASO387" s="433"/>
      <c r="ASP387" s="433"/>
      <c r="ASQ387" s="433"/>
      <c r="ASR387" s="433"/>
      <c r="ASS387" s="433"/>
      <c r="AST387" s="433"/>
      <c r="ASU387" s="433"/>
      <c r="ASV387" s="433"/>
      <c r="ASW387" s="433"/>
      <c r="ASX387" s="433"/>
      <c r="ASY387" s="433"/>
      <c r="ASZ387" s="433"/>
      <c r="ATA387" s="433"/>
      <c r="ATB387" s="433"/>
      <c r="ATC387" s="433"/>
      <c r="ATD387" s="433"/>
      <c r="ATE387" s="433"/>
      <c r="ATF387" s="433"/>
      <c r="ATG387" s="433"/>
      <c r="ATH387" s="433"/>
      <c r="ATI387" s="433"/>
      <c r="ATJ387" s="433"/>
      <c r="ATK387" s="433"/>
      <c r="ATL387" s="433"/>
      <c r="ATM387" s="433"/>
      <c r="ATN387" s="433"/>
      <c r="ATO387" s="433"/>
      <c r="ATP387" s="433"/>
      <c r="ATQ387" s="433"/>
      <c r="ATR387" s="433"/>
      <c r="ATS387" s="433"/>
      <c r="ATT387" s="433"/>
      <c r="ATU387" s="433"/>
      <c r="ATV387" s="433"/>
      <c r="ATW387" s="433"/>
      <c r="ATX387" s="433"/>
      <c r="ATY387" s="433"/>
      <c r="ATZ387" s="433"/>
      <c r="AUA387" s="433"/>
      <c r="AUB387" s="433"/>
      <c r="AUC387" s="433"/>
      <c r="AUD387" s="433"/>
      <c r="AUE387" s="433"/>
      <c r="AUF387" s="433"/>
      <c r="AUG387" s="433"/>
      <c r="AUH387" s="433"/>
      <c r="AUI387" s="433"/>
      <c r="AUJ387" s="433"/>
      <c r="AUK387" s="433"/>
      <c r="AUL387" s="433"/>
      <c r="AUM387" s="433"/>
      <c r="AUN387" s="433"/>
      <c r="AUO387" s="433"/>
      <c r="AUP387" s="433"/>
      <c r="AUQ387" s="433"/>
      <c r="AUR387" s="433"/>
      <c r="AUS387" s="433"/>
      <c r="AUT387" s="433"/>
      <c r="AUU387" s="433"/>
      <c r="AUV387" s="433"/>
      <c r="AUW387" s="433"/>
      <c r="AUX387" s="433"/>
      <c r="AUY387" s="433"/>
      <c r="AUZ387" s="433"/>
      <c r="AVA387" s="433"/>
      <c r="AVB387" s="433"/>
      <c r="AVC387" s="433"/>
      <c r="AVD387" s="433"/>
      <c r="AVE387" s="433"/>
      <c r="AVF387" s="433"/>
      <c r="AVG387" s="433"/>
      <c r="AVH387" s="433"/>
      <c r="AVI387" s="433"/>
      <c r="AVJ387" s="433"/>
      <c r="AVK387" s="433"/>
      <c r="AVL387" s="433"/>
      <c r="AVM387" s="433"/>
      <c r="AVN387" s="433"/>
      <c r="AVO387" s="433"/>
      <c r="AVP387" s="433"/>
      <c r="AVQ387" s="433"/>
      <c r="AVR387" s="433"/>
      <c r="AVS387" s="433"/>
      <c r="AVT387" s="433"/>
      <c r="AVU387" s="433"/>
      <c r="AVV387" s="433"/>
      <c r="AVW387" s="433"/>
      <c r="AVX387" s="433"/>
      <c r="AVY387" s="433"/>
      <c r="AVZ387" s="433"/>
      <c r="AWA387" s="433"/>
      <c r="AWB387" s="433"/>
      <c r="AWC387" s="433"/>
      <c r="AWD387" s="433"/>
      <c r="AWE387" s="433"/>
      <c r="AWF387" s="433"/>
      <c r="AWG387" s="433"/>
      <c r="AWH387" s="433"/>
      <c r="AWI387" s="433"/>
      <c r="AWJ387" s="433"/>
      <c r="AWK387" s="433"/>
      <c r="AWL387" s="433"/>
      <c r="AWM387" s="433"/>
      <c r="AWN387" s="433"/>
      <c r="AWO387" s="433"/>
      <c r="AWP387" s="433"/>
      <c r="AWQ387" s="433"/>
      <c r="AWR387" s="433"/>
      <c r="AWS387" s="433"/>
      <c r="AWT387" s="433"/>
      <c r="AWU387" s="433"/>
      <c r="AWV387" s="433"/>
      <c r="AWW387" s="433"/>
      <c r="AWX387" s="433"/>
      <c r="AWY387" s="433"/>
      <c r="AWZ387" s="433"/>
      <c r="AXA387" s="433"/>
      <c r="AXB387" s="433"/>
      <c r="AXC387" s="433"/>
      <c r="AXD387" s="433"/>
      <c r="AXE387" s="433"/>
      <c r="AXF387" s="433"/>
      <c r="AXG387" s="433"/>
      <c r="AXH387" s="433"/>
      <c r="AXI387" s="433"/>
      <c r="AXJ387" s="433"/>
      <c r="AXK387" s="433"/>
      <c r="AXL387" s="433"/>
      <c r="AXM387" s="433"/>
      <c r="AXN387" s="433"/>
      <c r="AXO387" s="433"/>
      <c r="AXP387" s="433"/>
      <c r="AXQ387" s="433"/>
      <c r="AXR387" s="433"/>
      <c r="AXS387" s="433"/>
      <c r="AXT387" s="433"/>
      <c r="AXU387" s="433"/>
      <c r="AXV387" s="433"/>
      <c r="AXW387" s="433"/>
      <c r="AXX387" s="433"/>
      <c r="AXY387" s="433"/>
      <c r="AXZ387" s="433"/>
      <c r="AYA387" s="433"/>
      <c r="AYB387" s="433"/>
      <c r="AYC387" s="433"/>
      <c r="AYD387" s="433"/>
      <c r="AYE387" s="433"/>
      <c r="AYF387" s="433"/>
      <c r="AYG387" s="433"/>
      <c r="AYH387" s="433"/>
      <c r="AYI387" s="433"/>
      <c r="AYJ387" s="433"/>
      <c r="AYK387" s="433"/>
      <c r="AYL387" s="433"/>
      <c r="AYM387" s="433"/>
      <c r="AYN387" s="433"/>
      <c r="AYO387" s="433"/>
      <c r="AYP387" s="433"/>
      <c r="AYQ387" s="433"/>
      <c r="AYR387" s="433"/>
      <c r="AYS387" s="433"/>
      <c r="AYT387" s="433"/>
      <c r="AYU387" s="433"/>
      <c r="AYV387" s="433"/>
      <c r="AYW387" s="433"/>
      <c r="AYX387" s="433"/>
      <c r="AYY387" s="433"/>
      <c r="AYZ387" s="433"/>
      <c r="AZA387" s="433"/>
      <c r="AZB387" s="433"/>
      <c r="AZC387" s="433"/>
      <c r="AZD387" s="433"/>
      <c r="AZE387" s="433"/>
      <c r="AZF387" s="433"/>
      <c r="AZG387" s="433"/>
      <c r="AZH387" s="433"/>
      <c r="AZI387" s="433"/>
      <c r="AZJ387" s="433"/>
      <c r="AZK387" s="433"/>
      <c r="AZL387" s="433"/>
      <c r="AZM387" s="433"/>
      <c r="AZN387" s="433"/>
      <c r="AZO387" s="433"/>
      <c r="AZP387" s="433"/>
      <c r="AZQ387" s="433"/>
      <c r="AZR387" s="433"/>
      <c r="AZS387" s="433"/>
      <c r="AZT387" s="433"/>
      <c r="AZU387" s="433"/>
      <c r="AZV387" s="433"/>
      <c r="AZW387" s="433"/>
      <c r="AZX387" s="433"/>
      <c r="AZY387" s="433"/>
      <c r="AZZ387" s="433"/>
      <c r="BAA387" s="433"/>
      <c r="BAB387" s="433"/>
      <c r="BAC387" s="433"/>
      <c r="BAD387" s="433"/>
      <c r="BAE387" s="433"/>
      <c r="BAF387" s="433"/>
      <c r="BAG387" s="433"/>
      <c r="BAH387" s="433"/>
      <c r="BAI387" s="433"/>
      <c r="BAJ387" s="433"/>
      <c r="BAK387" s="433"/>
      <c r="BAL387" s="433"/>
      <c r="BAM387" s="433"/>
      <c r="BAN387" s="433"/>
      <c r="BAO387" s="433"/>
      <c r="BAP387" s="433"/>
      <c r="BAQ387" s="433"/>
      <c r="BAR387" s="433"/>
      <c r="BAS387" s="433"/>
      <c r="BAT387" s="433"/>
      <c r="BAU387" s="433"/>
      <c r="BAV387" s="433"/>
      <c r="BAW387" s="433"/>
      <c r="BAX387" s="433"/>
      <c r="BAY387" s="433"/>
      <c r="BAZ387" s="433"/>
      <c r="BBA387" s="433"/>
      <c r="BBB387" s="433"/>
      <c r="BBC387" s="433"/>
      <c r="BBD387" s="433"/>
      <c r="BBE387" s="433"/>
      <c r="BBF387" s="433"/>
      <c r="BBG387" s="433"/>
      <c r="BBH387" s="433"/>
      <c r="BBI387" s="433"/>
      <c r="BBJ387" s="433"/>
      <c r="BBK387" s="433"/>
      <c r="BBL387" s="433"/>
      <c r="BBM387" s="433"/>
      <c r="BBN387" s="433"/>
      <c r="BBO387" s="433"/>
      <c r="BBP387" s="433"/>
      <c r="BBQ387" s="433"/>
      <c r="BBR387" s="433"/>
      <c r="BBS387" s="433"/>
      <c r="BBT387" s="433"/>
      <c r="BBU387" s="433"/>
      <c r="BBV387" s="433"/>
      <c r="BBW387" s="433"/>
      <c r="BBX387" s="433"/>
      <c r="BBY387" s="433"/>
      <c r="BBZ387" s="433"/>
      <c r="BCA387" s="433"/>
      <c r="BCB387" s="433"/>
      <c r="BCC387" s="433"/>
      <c r="BCD387" s="433"/>
      <c r="BCE387" s="433"/>
      <c r="BCF387" s="433"/>
      <c r="BCG387" s="433"/>
      <c r="BCH387" s="433"/>
      <c r="BCI387" s="433"/>
      <c r="BCJ387" s="433"/>
      <c r="BCK387" s="433"/>
      <c r="BCL387" s="433"/>
      <c r="BCM387" s="433"/>
      <c r="BCN387" s="433"/>
      <c r="BCO387" s="433"/>
      <c r="BCP387" s="433"/>
      <c r="BCQ387" s="433"/>
      <c r="BCR387" s="433"/>
      <c r="BCS387" s="433"/>
      <c r="BCT387" s="433"/>
      <c r="BCU387" s="433"/>
      <c r="BCV387" s="433"/>
      <c r="BCW387" s="433"/>
      <c r="BCX387" s="433"/>
      <c r="BCY387" s="433"/>
      <c r="BCZ387" s="433"/>
      <c r="BDA387" s="433"/>
      <c r="BDB387" s="433"/>
      <c r="BDC387" s="433"/>
      <c r="BDD387" s="433"/>
      <c r="BDE387" s="433"/>
      <c r="BDF387" s="433"/>
      <c r="BDG387" s="433"/>
      <c r="BDH387" s="433"/>
      <c r="BDI387" s="433"/>
      <c r="BDJ387" s="433"/>
      <c r="BDK387" s="433"/>
      <c r="BDL387" s="433"/>
      <c r="BDM387" s="433"/>
      <c r="BDN387" s="433"/>
      <c r="BDO387" s="433"/>
      <c r="BDP387" s="433"/>
      <c r="BDQ387" s="433"/>
      <c r="BDR387" s="433"/>
      <c r="BDS387" s="433"/>
      <c r="BDT387" s="433"/>
      <c r="BDU387" s="433"/>
      <c r="BDV387" s="433"/>
      <c r="BDW387" s="433"/>
      <c r="BDX387" s="433"/>
      <c r="BDY387" s="433"/>
      <c r="BDZ387" s="433"/>
      <c r="BEA387" s="433"/>
      <c r="BEB387" s="433"/>
      <c r="BEC387" s="433"/>
      <c r="BED387" s="433"/>
      <c r="BEE387" s="433"/>
      <c r="BEF387" s="433"/>
      <c r="BEG387" s="433"/>
      <c r="BEH387" s="433"/>
      <c r="BEI387" s="433"/>
      <c r="BEJ387" s="433"/>
      <c r="BEK387" s="433"/>
      <c r="BEL387" s="433"/>
      <c r="BEM387" s="433"/>
      <c r="BEN387" s="433"/>
      <c r="BEO387" s="433"/>
      <c r="BEP387" s="433"/>
      <c r="BEQ387" s="433"/>
      <c r="BER387" s="433"/>
      <c r="BES387" s="433"/>
      <c r="BET387" s="433"/>
      <c r="BEU387" s="433"/>
      <c r="BEV387" s="433"/>
      <c r="BEW387" s="433"/>
      <c r="BEX387" s="433"/>
      <c r="BEY387" s="433"/>
      <c r="BEZ387" s="433"/>
      <c r="BFA387" s="433"/>
      <c r="BFB387" s="433"/>
      <c r="BFC387" s="433"/>
      <c r="BFD387" s="433"/>
      <c r="BFE387" s="433"/>
      <c r="BFF387" s="433"/>
      <c r="BFG387" s="433"/>
      <c r="BFH387" s="433"/>
      <c r="BFI387" s="433"/>
      <c r="BFJ387" s="433"/>
      <c r="BFK387" s="433"/>
      <c r="BFL387" s="433"/>
      <c r="BFM387" s="433"/>
      <c r="BFN387" s="433"/>
      <c r="BFO387" s="433"/>
      <c r="BFP387" s="433"/>
      <c r="BFQ387" s="433"/>
      <c r="BFR387" s="433"/>
      <c r="BFS387" s="433"/>
      <c r="BFT387" s="433"/>
      <c r="BFU387" s="433"/>
      <c r="BFV387" s="433"/>
      <c r="BFW387" s="433"/>
      <c r="BFX387" s="433"/>
      <c r="BFY387" s="433"/>
      <c r="BFZ387" s="433"/>
      <c r="BGA387" s="433"/>
      <c r="BGB387" s="433"/>
      <c r="BGC387" s="433"/>
      <c r="BGD387" s="433"/>
      <c r="BGE387" s="433"/>
      <c r="BGF387" s="433"/>
      <c r="BGG387" s="433"/>
      <c r="BGH387" s="433"/>
      <c r="BGI387" s="433"/>
      <c r="BGJ387" s="433"/>
      <c r="BGK387" s="433"/>
      <c r="BGL387" s="433"/>
      <c r="BGM387" s="433"/>
      <c r="BGN387" s="433"/>
      <c r="BGO387" s="433"/>
      <c r="BGP387" s="433"/>
      <c r="BGQ387" s="433"/>
      <c r="BGR387" s="433"/>
      <c r="BGS387" s="433"/>
      <c r="BGT387" s="433"/>
      <c r="BGU387" s="433"/>
      <c r="BGV387" s="433"/>
      <c r="BGW387" s="433"/>
      <c r="BGX387" s="433"/>
      <c r="BGY387" s="433"/>
      <c r="BGZ387" s="433"/>
      <c r="BHA387" s="433"/>
      <c r="BHB387" s="433"/>
      <c r="BHC387" s="433"/>
      <c r="BHD387" s="433"/>
      <c r="BHE387" s="433"/>
      <c r="BHF387" s="433"/>
      <c r="BHG387" s="433"/>
      <c r="BHH387" s="433"/>
      <c r="BHI387" s="433"/>
      <c r="BHJ387" s="433"/>
      <c r="BHK387" s="433"/>
      <c r="BHL387" s="433"/>
      <c r="BHM387" s="433"/>
      <c r="BHN387" s="433"/>
      <c r="BHO387" s="433"/>
      <c r="BHP387" s="433"/>
      <c r="BHQ387" s="433"/>
      <c r="BHR387" s="433"/>
      <c r="BHS387" s="433"/>
      <c r="BHT387" s="433"/>
      <c r="BHU387" s="433"/>
      <c r="BHV387" s="433"/>
      <c r="BHW387" s="433"/>
      <c r="BHX387" s="433"/>
      <c r="BHY387" s="433"/>
      <c r="BHZ387" s="433"/>
      <c r="BIA387" s="433"/>
      <c r="BIB387" s="433"/>
      <c r="BIC387" s="433"/>
      <c r="BID387" s="433"/>
      <c r="BIE387" s="433"/>
      <c r="BIF387" s="433"/>
      <c r="BIG387" s="433"/>
      <c r="BIH387" s="433"/>
      <c r="BII387" s="433"/>
      <c r="BIJ387" s="433"/>
      <c r="BIK387" s="433"/>
      <c r="BIL387" s="433"/>
      <c r="BIM387" s="433"/>
      <c r="BIN387" s="433"/>
      <c r="BIO387" s="433"/>
      <c r="BIP387" s="433"/>
      <c r="BIQ387" s="433"/>
      <c r="BIR387" s="433"/>
      <c r="BIS387" s="433"/>
      <c r="BIT387" s="433"/>
      <c r="BIU387" s="433"/>
      <c r="BIV387" s="433"/>
      <c r="BIW387" s="433"/>
      <c r="BIX387" s="433"/>
      <c r="BIY387" s="433"/>
      <c r="BIZ387" s="433"/>
      <c r="BJA387" s="433"/>
      <c r="BJB387" s="433"/>
      <c r="BJC387" s="433"/>
      <c r="BJD387" s="433"/>
      <c r="BJE387" s="433"/>
      <c r="BJF387" s="433"/>
      <c r="BJG387" s="433"/>
      <c r="BJH387" s="433"/>
      <c r="BJI387" s="433"/>
      <c r="BJJ387" s="433"/>
      <c r="BJK387" s="433"/>
      <c r="BJL387" s="433"/>
      <c r="BJM387" s="433"/>
      <c r="BJN387" s="433"/>
      <c r="BJO387" s="433"/>
      <c r="BJP387" s="433"/>
      <c r="BJQ387" s="433"/>
      <c r="BJR387" s="433"/>
      <c r="BJS387" s="433"/>
      <c r="BJT387" s="433"/>
      <c r="BJU387" s="433"/>
      <c r="BJV387" s="433"/>
      <c r="BJW387" s="433"/>
      <c r="BJX387" s="433"/>
      <c r="BJY387" s="433"/>
      <c r="BJZ387" s="433"/>
      <c r="BKA387" s="433"/>
      <c r="BKB387" s="433"/>
      <c r="BKC387" s="433"/>
      <c r="BKD387" s="433"/>
      <c r="BKE387" s="433"/>
      <c r="BKF387" s="433"/>
      <c r="BKG387" s="433"/>
      <c r="BKH387" s="433"/>
      <c r="BKI387" s="433"/>
      <c r="BKJ387" s="433"/>
      <c r="BKK387" s="433"/>
      <c r="BKL387" s="433"/>
      <c r="BKM387" s="433"/>
      <c r="BKN387" s="433"/>
      <c r="BKO387" s="433"/>
      <c r="BKP387" s="433"/>
      <c r="BKQ387" s="433"/>
      <c r="BKR387" s="433"/>
      <c r="BKS387" s="433"/>
      <c r="BKT387" s="433"/>
      <c r="BKU387" s="433"/>
      <c r="BKV387" s="433"/>
      <c r="BKW387" s="433"/>
      <c r="BKX387" s="433"/>
      <c r="BKY387" s="433"/>
      <c r="BKZ387" s="433"/>
      <c r="BLA387" s="433"/>
      <c r="BLB387" s="433"/>
      <c r="BLC387" s="433"/>
      <c r="BLD387" s="433"/>
      <c r="BLE387" s="433"/>
      <c r="BLF387" s="433"/>
      <c r="BLG387" s="433"/>
      <c r="BLH387" s="433"/>
      <c r="BLI387" s="433"/>
      <c r="BLJ387" s="433"/>
      <c r="BLK387" s="433"/>
      <c r="BLL387" s="433"/>
      <c r="BLM387" s="433"/>
      <c r="BLN387" s="433"/>
      <c r="BLO387" s="433"/>
      <c r="BLP387" s="433"/>
      <c r="BLQ387" s="433"/>
      <c r="BLR387" s="433"/>
      <c r="BLS387" s="433"/>
      <c r="BLT387" s="433"/>
      <c r="BLU387" s="433"/>
      <c r="BLV387" s="433"/>
      <c r="BLW387" s="433"/>
      <c r="BLX387" s="433"/>
      <c r="BLY387" s="433"/>
      <c r="BLZ387" s="433"/>
      <c r="BMA387" s="433"/>
      <c r="BMB387" s="433"/>
      <c r="BMC387" s="433"/>
      <c r="BMD387" s="433"/>
      <c r="BME387" s="433"/>
      <c r="BMF387" s="433"/>
      <c r="BMG387" s="433"/>
      <c r="BMH387" s="433"/>
      <c r="BMI387" s="433"/>
      <c r="BMJ387" s="433"/>
      <c r="BMK387" s="433"/>
      <c r="BML387" s="433"/>
      <c r="BMM387" s="433"/>
      <c r="BMN387" s="433"/>
      <c r="BMO387" s="433"/>
      <c r="BMP387" s="433"/>
      <c r="BMQ387" s="433"/>
      <c r="BMR387" s="433"/>
      <c r="BMS387" s="433"/>
      <c r="BMT387" s="433"/>
      <c r="BMU387" s="433"/>
      <c r="BMV387" s="433"/>
      <c r="BMW387" s="433"/>
      <c r="BMX387" s="433"/>
      <c r="BMY387" s="433"/>
      <c r="BMZ387" s="433"/>
      <c r="BNA387" s="433"/>
      <c r="BNB387" s="433"/>
      <c r="BNC387" s="433"/>
      <c r="BND387" s="433"/>
      <c r="BNE387" s="433"/>
      <c r="BNF387" s="433"/>
      <c r="BNG387" s="433"/>
      <c r="BNH387" s="433"/>
      <c r="BNI387" s="433"/>
      <c r="BNJ387" s="433"/>
      <c r="BNK387" s="433"/>
      <c r="BNL387" s="433"/>
      <c r="BNM387" s="433"/>
      <c r="BNN387" s="433"/>
      <c r="BNO387" s="433"/>
      <c r="BNP387" s="433"/>
      <c r="BNQ387" s="433"/>
      <c r="BNR387" s="433"/>
      <c r="BNS387" s="433"/>
      <c r="BNT387" s="433"/>
      <c r="BNU387" s="433"/>
      <c r="BNV387" s="433"/>
      <c r="BNW387" s="433"/>
      <c r="BNX387" s="433"/>
      <c r="BNY387" s="433"/>
      <c r="BNZ387" s="433"/>
      <c r="BOA387" s="433"/>
      <c r="BOB387" s="433"/>
      <c r="BOC387" s="433"/>
      <c r="BOD387" s="433"/>
      <c r="BOE387" s="433"/>
      <c r="BOF387" s="433"/>
      <c r="BOG387" s="433"/>
      <c r="BOH387" s="433"/>
      <c r="BOI387" s="433"/>
      <c r="BOJ387" s="433"/>
      <c r="BOK387" s="433"/>
      <c r="BOL387" s="433"/>
      <c r="BOM387" s="433"/>
      <c r="BON387" s="433"/>
      <c r="BOO387" s="433"/>
      <c r="BOP387" s="433"/>
      <c r="BOQ387" s="433"/>
      <c r="BOR387" s="433"/>
      <c r="BOS387" s="433"/>
      <c r="BOT387" s="433"/>
      <c r="BOU387" s="433"/>
      <c r="BOV387" s="433"/>
      <c r="BOW387" s="433"/>
      <c r="BOX387" s="433"/>
      <c r="BOY387" s="433"/>
      <c r="BOZ387" s="433"/>
      <c r="BPA387" s="433"/>
      <c r="BPB387" s="433"/>
      <c r="BPC387" s="433"/>
      <c r="BPD387" s="433"/>
      <c r="BPE387" s="433"/>
      <c r="BPF387" s="433"/>
      <c r="BPG387" s="433"/>
      <c r="BPH387" s="433"/>
      <c r="BPI387" s="433"/>
      <c r="BPJ387" s="433"/>
      <c r="BPK387" s="433"/>
      <c r="BPL387" s="433"/>
      <c r="BPM387" s="433"/>
      <c r="BPN387" s="433"/>
      <c r="BPO387" s="433"/>
      <c r="BPP387" s="433"/>
      <c r="BPQ387" s="433"/>
      <c r="BPR387" s="433"/>
      <c r="BPS387" s="433"/>
      <c r="BPT387" s="433"/>
      <c r="BPU387" s="433"/>
      <c r="BPV387" s="433"/>
      <c r="BPW387" s="433"/>
      <c r="BPX387" s="433"/>
      <c r="BPY387" s="433"/>
      <c r="BPZ387" s="433"/>
      <c r="BQA387" s="433"/>
      <c r="BQB387" s="433"/>
      <c r="BQC387" s="433"/>
      <c r="BQD387" s="433"/>
      <c r="BQE387" s="433"/>
      <c r="BQF387" s="433"/>
      <c r="BQG387" s="433"/>
      <c r="BQH387" s="433"/>
      <c r="BQI387" s="433"/>
      <c r="BQJ387" s="433"/>
      <c r="BQK387" s="433"/>
      <c r="BQL387" s="433"/>
      <c r="BQM387" s="433"/>
      <c r="BQN387" s="433"/>
      <c r="BQO387" s="433"/>
      <c r="BQP387" s="433"/>
      <c r="BQQ387" s="433"/>
      <c r="BQR387" s="433"/>
      <c r="BQS387" s="433"/>
      <c r="BQT387" s="433"/>
      <c r="BQU387" s="433"/>
      <c r="BQV387" s="433"/>
      <c r="BQW387" s="433"/>
      <c r="BQX387" s="433"/>
      <c r="BQY387" s="433"/>
      <c r="BQZ387" s="433"/>
      <c r="BRA387" s="433"/>
      <c r="BRB387" s="433"/>
      <c r="BRC387" s="433"/>
      <c r="BRD387" s="433"/>
      <c r="BRE387" s="433"/>
      <c r="BRF387" s="433"/>
      <c r="BRG387" s="433"/>
      <c r="BRH387" s="433"/>
      <c r="BRI387" s="433"/>
      <c r="BRJ387" s="433"/>
      <c r="BRK387" s="433"/>
      <c r="BRL387" s="433"/>
      <c r="BRM387" s="433"/>
      <c r="BRN387" s="433"/>
      <c r="BRO387" s="433"/>
      <c r="BRP387" s="433"/>
      <c r="BRQ387" s="433"/>
      <c r="BRR387" s="433"/>
      <c r="BRS387" s="433"/>
      <c r="BRT387" s="433"/>
      <c r="BRU387" s="433"/>
      <c r="BRV387" s="433"/>
      <c r="BRW387" s="433"/>
      <c r="BRX387" s="433"/>
      <c r="BRY387" s="433"/>
      <c r="BRZ387" s="433"/>
      <c r="BSA387" s="433"/>
      <c r="BSB387" s="433"/>
      <c r="BSC387" s="433"/>
      <c r="BSD387" s="433"/>
      <c r="BSE387" s="433"/>
      <c r="BSF387" s="433"/>
      <c r="BSG387" s="433"/>
      <c r="BSH387" s="433"/>
      <c r="BSI387" s="433"/>
      <c r="BSJ387" s="433"/>
      <c r="BSK387" s="433"/>
      <c r="BSL387" s="433"/>
      <c r="BSM387" s="433"/>
      <c r="BSN387" s="433"/>
      <c r="BSO387" s="433"/>
      <c r="BSP387" s="433"/>
      <c r="BSQ387" s="433"/>
      <c r="BSR387" s="433"/>
      <c r="BSS387" s="433"/>
      <c r="BST387" s="433"/>
      <c r="BSU387" s="433"/>
      <c r="BSV387" s="433"/>
      <c r="BSW387" s="433"/>
      <c r="BSX387" s="433"/>
      <c r="BSY387" s="433"/>
      <c r="BSZ387" s="433"/>
      <c r="BTA387" s="433"/>
      <c r="BTB387" s="433"/>
      <c r="BTC387" s="433"/>
      <c r="BTD387" s="433"/>
      <c r="BTE387" s="433"/>
      <c r="BTF387" s="433"/>
      <c r="BTG387" s="433"/>
      <c r="BTH387" s="433"/>
      <c r="BTI387" s="433"/>
      <c r="BTJ387" s="433"/>
      <c r="BTK387" s="433"/>
      <c r="BTL387" s="433"/>
      <c r="BTM387" s="433"/>
      <c r="BTN387" s="433"/>
      <c r="BTO387" s="433"/>
      <c r="BTP387" s="433"/>
      <c r="BTQ387" s="433"/>
      <c r="BTR387" s="433"/>
      <c r="BTS387" s="433"/>
      <c r="BTT387" s="433"/>
      <c r="BTU387" s="433"/>
      <c r="BTV387" s="433"/>
      <c r="BTW387" s="433"/>
      <c r="BTX387" s="433"/>
      <c r="BTY387" s="433"/>
      <c r="BTZ387" s="433"/>
      <c r="BUA387" s="433"/>
      <c r="BUB387" s="433"/>
      <c r="BUC387" s="433"/>
      <c r="BUD387" s="433"/>
      <c r="BUE387" s="433"/>
      <c r="BUF387" s="433"/>
      <c r="BUG387" s="433"/>
      <c r="BUH387" s="433"/>
      <c r="BUI387" s="433"/>
      <c r="BUJ387" s="433"/>
      <c r="BUK387" s="433"/>
      <c r="BUL387" s="433"/>
      <c r="BUM387" s="433"/>
      <c r="BUN387" s="433"/>
      <c r="BUO387" s="433"/>
      <c r="BUP387" s="433"/>
      <c r="BUQ387" s="433"/>
      <c r="BUR387" s="433"/>
      <c r="BUS387" s="433"/>
      <c r="BUT387" s="433"/>
      <c r="BUU387" s="433"/>
      <c r="BUV387" s="433"/>
      <c r="BUW387" s="433"/>
      <c r="BUX387" s="433"/>
      <c r="BUY387" s="433"/>
      <c r="BUZ387" s="433"/>
      <c r="BVA387" s="433"/>
      <c r="BVB387" s="433"/>
      <c r="BVC387" s="433"/>
      <c r="BVD387" s="433"/>
      <c r="BVE387" s="433"/>
      <c r="BVF387" s="433"/>
      <c r="BVG387" s="433"/>
      <c r="BVH387" s="433"/>
      <c r="BVI387" s="433"/>
      <c r="BVJ387" s="433"/>
      <c r="BVK387" s="433"/>
      <c r="BVL387" s="433"/>
      <c r="BVM387" s="433"/>
      <c r="BVN387" s="433"/>
      <c r="BVO387" s="433"/>
      <c r="BVP387" s="433"/>
      <c r="BVQ387" s="433"/>
      <c r="BVR387" s="433"/>
      <c r="BVS387" s="433"/>
      <c r="BVT387" s="433"/>
      <c r="BVU387" s="433"/>
      <c r="BVV387" s="433"/>
      <c r="BVW387" s="433"/>
      <c r="BVX387" s="433"/>
      <c r="BVY387" s="433"/>
      <c r="BVZ387" s="433"/>
      <c r="BWA387" s="433"/>
      <c r="BWB387" s="433"/>
      <c r="BWC387" s="433"/>
      <c r="BWD387" s="433"/>
      <c r="BWE387" s="433"/>
      <c r="BWF387" s="433"/>
      <c r="BWG387" s="433"/>
      <c r="BWH387" s="433"/>
      <c r="BWI387" s="433"/>
      <c r="BWJ387" s="433"/>
      <c r="BWK387" s="433"/>
      <c r="BWL387" s="433"/>
      <c r="BWM387" s="433"/>
      <c r="BWN387" s="433"/>
      <c r="BWO387" s="433"/>
      <c r="BWP387" s="433"/>
      <c r="BWQ387" s="433"/>
      <c r="BWR387" s="433"/>
      <c r="BWS387" s="433"/>
      <c r="BWT387" s="433"/>
      <c r="BWU387" s="433"/>
      <c r="BWV387" s="433"/>
      <c r="BWW387" s="433"/>
      <c r="BWX387" s="433"/>
      <c r="BWY387" s="433"/>
      <c r="BWZ387" s="433"/>
      <c r="BXA387" s="433"/>
      <c r="BXB387" s="433"/>
      <c r="BXC387" s="433"/>
      <c r="BXD387" s="433"/>
      <c r="BXE387" s="433"/>
      <c r="BXF387" s="433"/>
      <c r="BXG387" s="433"/>
      <c r="BXH387" s="433"/>
      <c r="BXI387" s="433"/>
      <c r="BXJ387" s="433"/>
      <c r="BXK387" s="433"/>
      <c r="BXL387" s="433"/>
      <c r="BXM387" s="433"/>
      <c r="BXN387" s="433"/>
      <c r="BXO387" s="433"/>
      <c r="BXP387" s="433"/>
      <c r="BXQ387" s="433"/>
      <c r="BXR387" s="433"/>
      <c r="BXS387" s="433"/>
      <c r="BXT387" s="433"/>
      <c r="BXU387" s="433"/>
      <c r="BXV387" s="433"/>
      <c r="BXW387" s="433"/>
      <c r="BXX387" s="433"/>
      <c r="BXY387" s="433"/>
      <c r="BXZ387" s="433"/>
      <c r="BYA387" s="433"/>
      <c r="BYB387" s="433"/>
      <c r="BYC387" s="433"/>
      <c r="BYD387" s="433"/>
      <c r="BYE387" s="433"/>
      <c r="BYF387" s="433"/>
      <c r="BYG387" s="433"/>
      <c r="BYH387" s="433"/>
      <c r="BYI387" s="433"/>
      <c r="BYJ387" s="433"/>
      <c r="BYK387" s="433"/>
      <c r="BYL387" s="433"/>
      <c r="BYM387" s="433"/>
      <c r="BYN387" s="433"/>
      <c r="BYO387" s="433"/>
      <c r="BYP387" s="433"/>
      <c r="BYQ387" s="433"/>
      <c r="BYR387" s="433"/>
      <c r="BYS387" s="433"/>
      <c r="BYT387" s="433"/>
      <c r="BYU387" s="433"/>
      <c r="BYV387" s="433"/>
      <c r="BYW387" s="433"/>
      <c r="BYX387" s="433"/>
      <c r="BYY387" s="433"/>
      <c r="BYZ387" s="433"/>
      <c r="BZA387" s="433"/>
      <c r="BZB387" s="433"/>
      <c r="BZC387" s="433"/>
      <c r="BZD387" s="433"/>
      <c r="BZE387" s="433"/>
      <c r="BZF387" s="433"/>
      <c r="BZG387" s="433"/>
      <c r="BZH387" s="433"/>
      <c r="BZI387" s="433"/>
      <c r="BZJ387" s="433"/>
      <c r="BZK387" s="433"/>
      <c r="BZL387" s="433"/>
      <c r="BZM387" s="433"/>
      <c r="BZN387" s="433"/>
      <c r="BZO387" s="433"/>
      <c r="BZP387" s="433"/>
      <c r="BZQ387" s="433"/>
      <c r="BZR387" s="433"/>
      <c r="BZS387" s="433"/>
      <c r="BZT387" s="433"/>
      <c r="BZU387" s="433"/>
      <c r="BZV387" s="433"/>
      <c r="BZW387" s="433"/>
      <c r="BZX387" s="433"/>
      <c r="BZY387" s="433"/>
      <c r="BZZ387" s="433"/>
      <c r="CAA387" s="433"/>
      <c r="CAB387" s="433"/>
      <c r="CAC387" s="433"/>
      <c r="CAD387" s="433"/>
      <c r="CAE387" s="433"/>
      <c r="CAF387" s="433"/>
      <c r="CAG387" s="433"/>
      <c r="CAH387" s="433"/>
      <c r="CAI387" s="433"/>
      <c r="CAJ387" s="433"/>
      <c r="CAK387" s="433"/>
      <c r="CAL387" s="433"/>
      <c r="CAM387" s="433"/>
      <c r="CAN387" s="433"/>
      <c r="CAO387" s="433"/>
      <c r="CAP387" s="433"/>
      <c r="CAQ387" s="433"/>
      <c r="CAR387" s="433"/>
      <c r="CAS387" s="433"/>
      <c r="CAT387" s="433"/>
      <c r="CAU387" s="433"/>
      <c r="CAV387" s="433"/>
      <c r="CAW387" s="433"/>
      <c r="CAX387" s="433"/>
      <c r="CAY387" s="433"/>
      <c r="CAZ387" s="433"/>
      <c r="CBA387" s="433"/>
      <c r="CBB387" s="433"/>
      <c r="CBC387" s="433"/>
      <c r="CBD387" s="433"/>
      <c r="CBE387" s="433"/>
      <c r="CBF387" s="433"/>
      <c r="CBG387" s="433"/>
      <c r="CBH387" s="433"/>
      <c r="CBI387" s="433"/>
      <c r="CBJ387" s="433"/>
      <c r="CBK387" s="433"/>
      <c r="CBL387" s="433"/>
      <c r="CBM387" s="433"/>
      <c r="CBN387" s="433"/>
      <c r="CBO387" s="433"/>
      <c r="CBP387" s="433"/>
      <c r="CBQ387" s="433"/>
      <c r="CBR387" s="433"/>
      <c r="CBS387" s="433"/>
      <c r="CBT387" s="433"/>
      <c r="CBU387" s="433"/>
      <c r="CBV387" s="433"/>
      <c r="CBW387" s="433"/>
      <c r="CBX387" s="433"/>
      <c r="CBY387" s="433"/>
      <c r="CBZ387" s="433"/>
      <c r="CCA387" s="433"/>
      <c r="CCB387" s="433"/>
      <c r="CCC387" s="433"/>
      <c r="CCD387" s="433"/>
      <c r="CCE387" s="433"/>
      <c r="CCF387" s="433"/>
      <c r="CCG387" s="433"/>
      <c r="CCH387" s="433"/>
      <c r="CCI387" s="433"/>
      <c r="CCJ387" s="433"/>
      <c r="CCK387" s="433"/>
      <c r="CCL387" s="433"/>
      <c r="CCM387" s="433"/>
      <c r="CCN387" s="433"/>
      <c r="CCO387" s="433"/>
      <c r="CCP387" s="433"/>
      <c r="CCQ387" s="433"/>
      <c r="CCR387" s="433"/>
      <c r="CCS387" s="433"/>
      <c r="CCT387" s="433"/>
      <c r="CCU387" s="433"/>
      <c r="CCV387" s="433"/>
      <c r="CCW387" s="433"/>
      <c r="CCX387" s="433"/>
      <c r="CCY387" s="433"/>
      <c r="CCZ387" s="433"/>
      <c r="CDA387" s="433"/>
      <c r="CDB387" s="433"/>
      <c r="CDC387" s="433"/>
      <c r="CDD387" s="433"/>
      <c r="CDE387" s="433"/>
      <c r="CDF387" s="433"/>
      <c r="CDG387" s="433"/>
      <c r="CDH387" s="433"/>
      <c r="CDI387" s="433"/>
      <c r="CDJ387" s="433"/>
      <c r="CDK387" s="433"/>
      <c r="CDL387" s="433"/>
      <c r="CDM387" s="433"/>
      <c r="CDN387" s="433"/>
      <c r="CDO387" s="433"/>
      <c r="CDP387" s="433"/>
      <c r="CDQ387" s="433"/>
      <c r="CDR387" s="433"/>
      <c r="CDS387" s="433"/>
      <c r="CDT387" s="433"/>
      <c r="CDU387" s="433"/>
      <c r="CDV387" s="433"/>
      <c r="CDW387" s="433"/>
      <c r="CDX387" s="433"/>
      <c r="CDY387" s="433"/>
      <c r="CDZ387" s="433"/>
      <c r="CEA387" s="433"/>
      <c r="CEB387" s="433"/>
      <c r="CEC387" s="433"/>
      <c r="CED387" s="433"/>
      <c r="CEE387" s="433"/>
      <c r="CEF387" s="433"/>
      <c r="CEG387" s="433"/>
      <c r="CEH387" s="433"/>
      <c r="CEI387" s="433"/>
      <c r="CEJ387" s="433"/>
      <c r="CEK387" s="433"/>
      <c r="CEL387" s="433"/>
      <c r="CEM387" s="433"/>
      <c r="CEN387" s="433"/>
      <c r="CEO387" s="433"/>
      <c r="CEP387" s="433"/>
      <c r="CEQ387" s="433"/>
      <c r="CER387" s="433"/>
      <c r="CES387" s="433"/>
      <c r="CET387" s="433"/>
      <c r="CEU387" s="433"/>
      <c r="CEV387" s="433"/>
      <c r="CEW387" s="433"/>
      <c r="CEX387" s="433"/>
      <c r="CEY387" s="433"/>
      <c r="CEZ387" s="433"/>
      <c r="CFA387" s="433"/>
      <c r="CFB387" s="433"/>
      <c r="CFC387" s="433"/>
      <c r="CFD387" s="433"/>
      <c r="CFE387" s="433"/>
      <c r="CFF387" s="433"/>
      <c r="CFG387" s="433"/>
      <c r="CFH387" s="433"/>
      <c r="CFI387" s="433"/>
      <c r="CFJ387" s="433"/>
      <c r="CFK387" s="433"/>
      <c r="CFL387" s="433"/>
      <c r="CFM387" s="433"/>
      <c r="CFN387" s="433"/>
      <c r="CFO387" s="433"/>
      <c r="CFP387" s="433"/>
      <c r="CFQ387" s="433"/>
      <c r="CFR387" s="433"/>
      <c r="CFS387" s="433"/>
      <c r="CFT387" s="433"/>
      <c r="CFU387" s="433"/>
      <c r="CFV387" s="433"/>
      <c r="CFW387" s="433"/>
      <c r="CFX387" s="433"/>
      <c r="CFY387" s="433"/>
      <c r="CFZ387" s="433"/>
      <c r="CGA387" s="433"/>
      <c r="CGB387" s="433"/>
      <c r="CGC387" s="433"/>
      <c r="CGD387" s="433"/>
      <c r="CGE387" s="433"/>
      <c r="CGF387" s="433"/>
      <c r="CGG387" s="433"/>
      <c r="CGH387" s="433"/>
      <c r="CGI387" s="433"/>
      <c r="CGJ387" s="433"/>
      <c r="CGK387" s="433"/>
      <c r="CGL387" s="433"/>
      <c r="CGM387" s="433"/>
      <c r="CGN387" s="433"/>
      <c r="CGO387" s="433"/>
      <c r="CGP387" s="433"/>
      <c r="CGQ387" s="433"/>
      <c r="CGR387" s="433"/>
      <c r="CGS387" s="433"/>
      <c r="CGT387" s="433"/>
      <c r="CGU387" s="433"/>
      <c r="CGV387" s="433"/>
      <c r="CGW387" s="433"/>
      <c r="CGX387" s="433"/>
      <c r="CGY387" s="433"/>
      <c r="CGZ387" s="433"/>
      <c r="CHA387" s="433"/>
      <c r="CHB387" s="433"/>
      <c r="CHC387" s="433"/>
      <c r="CHD387" s="433"/>
      <c r="CHE387" s="433"/>
      <c r="CHF387" s="433"/>
      <c r="CHG387" s="433"/>
      <c r="CHH387" s="433"/>
      <c r="CHI387" s="433"/>
      <c r="CHJ387" s="433"/>
      <c r="CHK387" s="433"/>
      <c r="CHL387" s="433"/>
      <c r="CHM387" s="433"/>
      <c r="CHN387" s="433"/>
      <c r="CHO387" s="433"/>
      <c r="CHP387" s="433"/>
      <c r="CHQ387" s="433"/>
      <c r="CHR387" s="433"/>
      <c r="CHS387" s="433"/>
      <c r="CHT387" s="433"/>
      <c r="CHU387" s="433"/>
      <c r="CHV387" s="433"/>
      <c r="CHW387" s="433"/>
      <c r="CHX387" s="433"/>
      <c r="CHY387" s="433"/>
      <c r="CHZ387" s="433"/>
      <c r="CIA387" s="433"/>
      <c r="CIB387" s="433"/>
      <c r="CIC387" s="433"/>
      <c r="CID387" s="433"/>
      <c r="CIE387" s="433"/>
      <c r="CIF387" s="433"/>
      <c r="CIG387" s="433"/>
      <c r="CIH387" s="433"/>
      <c r="CII387" s="433"/>
      <c r="CIJ387" s="433"/>
      <c r="CIK387" s="433"/>
      <c r="CIL387" s="433"/>
      <c r="CIM387" s="433"/>
      <c r="CIN387" s="433"/>
      <c r="CIO387" s="433"/>
      <c r="CIP387" s="433"/>
      <c r="CIQ387" s="433"/>
      <c r="CIR387" s="433"/>
      <c r="CIS387" s="433"/>
      <c r="CIT387" s="433"/>
      <c r="CIU387" s="433"/>
      <c r="CIV387" s="433"/>
      <c r="CIW387" s="433"/>
      <c r="CIX387" s="433"/>
      <c r="CIY387" s="433"/>
      <c r="CIZ387" s="433"/>
      <c r="CJA387" s="433"/>
      <c r="CJB387" s="433"/>
      <c r="CJC387" s="433"/>
      <c r="CJD387" s="433"/>
      <c r="CJE387" s="433"/>
      <c r="CJF387" s="433"/>
      <c r="CJG387" s="433"/>
      <c r="CJH387" s="433"/>
      <c r="CJI387" s="433"/>
      <c r="CJJ387" s="433"/>
      <c r="CJK387" s="433"/>
      <c r="CJL387" s="433"/>
      <c r="CJM387" s="433"/>
      <c r="CJN387" s="433"/>
      <c r="CJO387" s="433"/>
      <c r="CJP387" s="433"/>
      <c r="CJQ387" s="433"/>
      <c r="CJR387" s="433"/>
      <c r="CJS387" s="433"/>
      <c r="CJT387" s="433"/>
      <c r="CJU387" s="433"/>
      <c r="CJV387" s="433"/>
      <c r="CJW387" s="433"/>
      <c r="CJX387" s="433"/>
      <c r="CJY387" s="433"/>
      <c r="CJZ387" s="433"/>
      <c r="CKA387" s="433"/>
      <c r="CKB387" s="433"/>
      <c r="CKC387" s="433"/>
      <c r="CKD387" s="433"/>
      <c r="CKE387" s="433"/>
      <c r="CKF387" s="433"/>
      <c r="CKG387" s="433"/>
      <c r="CKH387" s="433"/>
      <c r="CKI387" s="433"/>
      <c r="CKJ387" s="433"/>
      <c r="CKK387" s="433"/>
      <c r="CKL387" s="433"/>
      <c r="CKM387" s="433"/>
      <c r="CKN387" s="433"/>
      <c r="CKO387" s="433"/>
      <c r="CKP387" s="433"/>
      <c r="CKQ387" s="433"/>
      <c r="CKR387" s="433"/>
      <c r="CKS387" s="433"/>
      <c r="CKT387" s="433"/>
      <c r="CKU387" s="433"/>
      <c r="CKV387" s="433"/>
      <c r="CKW387" s="433"/>
      <c r="CKX387" s="433"/>
      <c r="CKY387" s="433"/>
      <c r="CKZ387" s="433"/>
      <c r="CLA387" s="433"/>
      <c r="CLB387" s="433"/>
      <c r="CLC387" s="433"/>
      <c r="CLD387" s="433"/>
      <c r="CLE387" s="433"/>
      <c r="CLF387" s="433"/>
      <c r="CLG387" s="433"/>
      <c r="CLH387" s="433"/>
      <c r="CLI387" s="433"/>
      <c r="CLJ387" s="433"/>
      <c r="CLK387" s="433"/>
    </row>
    <row r="388" spans="1:2351" s="80" customFormat="1" ht="18" thickBot="1">
      <c r="A388" s="678"/>
      <c r="B388" s="679" t="s">
        <v>354</v>
      </c>
      <c r="C388" s="680" t="s">
        <v>373</v>
      </c>
      <c r="D388" s="681" t="s">
        <v>11</v>
      </c>
      <c r="E388" s="682"/>
      <c r="F388" s="683">
        <f>F383+F384+F387</f>
        <v>4172420.6</v>
      </c>
      <c r="G388" s="684"/>
      <c r="H388" s="685"/>
      <c r="I388" s="1181"/>
      <c r="J388" s="1130"/>
      <c r="K388" s="684"/>
      <c r="L388" s="685"/>
      <c r="M388" s="685"/>
      <c r="N388" s="685"/>
      <c r="O388" s="685"/>
      <c r="P388" s="622"/>
      <c r="Q388" s="684"/>
      <c r="R388" s="685"/>
      <c r="S388" s="685"/>
      <c r="T388" s="685"/>
      <c r="U388" s="622"/>
      <c r="V388" s="685"/>
      <c r="W388" s="684"/>
      <c r="X388" s="685"/>
      <c r="Y388" s="685"/>
      <c r="Z388" s="685"/>
      <c r="AA388" s="685"/>
      <c r="AB388" s="685"/>
      <c r="AC388" s="685"/>
      <c r="AD388" s="684"/>
      <c r="AE388" s="685"/>
      <c r="AF388" s="685"/>
      <c r="AG388" s="685"/>
      <c r="AH388" s="685"/>
      <c r="AI388" s="622"/>
      <c r="AJ388" s="685"/>
      <c r="AK388" s="685"/>
      <c r="AL388" s="684"/>
      <c r="AM388" s="685"/>
      <c r="AN388" s="685"/>
      <c r="AO388" s="685"/>
      <c r="AP388" s="685"/>
      <c r="AQ388" s="685"/>
      <c r="AR388" s="685"/>
      <c r="AS388" s="685"/>
      <c r="AT388" s="685"/>
      <c r="AU388" s="685"/>
      <c r="AV388" s="684"/>
      <c r="AW388" s="685"/>
      <c r="AX388" s="622"/>
      <c r="AY388" s="684"/>
      <c r="AZ388" s="685"/>
      <c r="BA388" s="685"/>
      <c r="BB388" s="685"/>
      <c r="BC388" s="685"/>
      <c r="BD388" s="686"/>
      <c r="BE388" s="687"/>
      <c r="BF388" s="688"/>
      <c r="BG388" s="688"/>
      <c r="BH388" s="688"/>
      <c r="BI388" s="688"/>
      <c r="BJ388" s="689"/>
      <c r="BK388" s="690"/>
      <c r="BL388" s="675">
        <f>F388</f>
        <v>4172420.6</v>
      </c>
      <c r="BM388" s="693">
        <f>'[1]Thesar 2020'!$D$250</f>
        <v>137180787.86000001</v>
      </c>
      <c r="BN388" s="676">
        <f>BM388-BL388</f>
        <v>133008367.26000002</v>
      </c>
      <c r="BO388" s="668"/>
      <c r="BR388" s="434"/>
      <c r="BS388" s="434"/>
      <c r="BT388" s="434"/>
      <c r="BU388" s="434"/>
      <c r="BV388" s="434"/>
      <c r="BW388" s="434"/>
      <c r="BX388" s="434"/>
      <c r="BY388" s="434"/>
      <c r="BZ388" s="434"/>
      <c r="CA388" s="434"/>
      <c r="CB388" s="668"/>
      <c r="CC388" s="668"/>
      <c r="CD388" s="668"/>
      <c r="CE388" s="668"/>
      <c r="CF388" s="668"/>
      <c r="CG388" s="668"/>
      <c r="CH388" s="668"/>
      <c r="CI388" s="668"/>
      <c r="CJ388" s="668"/>
      <c r="CK388" s="668"/>
      <c r="CL388" s="668"/>
      <c r="CM388" s="668"/>
      <c r="CN388" s="668"/>
      <c r="CO388" s="668"/>
      <c r="CP388" s="668"/>
      <c r="CQ388" s="668"/>
      <c r="CR388" s="668"/>
      <c r="CS388" s="668"/>
      <c r="CT388" s="668"/>
      <c r="CU388" s="668"/>
      <c r="CV388" s="668"/>
      <c r="CW388" s="668"/>
      <c r="CX388" s="668"/>
      <c r="CY388" s="668"/>
      <c r="CZ388" s="668"/>
      <c r="DA388" s="668"/>
      <c r="DB388" s="668"/>
      <c r="DC388" s="668"/>
      <c r="DD388" s="668"/>
      <c r="DE388" s="668"/>
      <c r="DF388" s="668"/>
      <c r="DG388" s="668"/>
      <c r="DH388" s="668"/>
      <c r="DI388" s="668"/>
      <c r="DJ388" s="668"/>
      <c r="DK388" s="668"/>
      <c r="DL388" s="668"/>
      <c r="DM388" s="668"/>
      <c r="DN388" s="668"/>
      <c r="DO388" s="668"/>
      <c r="DP388" s="668"/>
      <c r="DQ388" s="668"/>
      <c r="DR388" s="668"/>
      <c r="DS388" s="668"/>
      <c r="DT388" s="668"/>
      <c r="DU388" s="668"/>
      <c r="DV388" s="668"/>
      <c r="DW388" s="668"/>
      <c r="DX388" s="668"/>
      <c r="DY388" s="668"/>
      <c r="DZ388" s="434"/>
      <c r="EA388" s="434"/>
      <c r="EB388" s="434"/>
      <c r="EC388" s="434"/>
      <c r="ED388" s="434"/>
      <c r="EE388" s="434"/>
      <c r="EF388" s="434"/>
      <c r="EG388" s="434"/>
      <c r="EH388" s="434"/>
      <c r="EI388" s="434"/>
      <c r="EJ388" s="434"/>
      <c r="EK388" s="434"/>
      <c r="EL388" s="434"/>
      <c r="EM388" s="434"/>
      <c r="EN388" s="434"/>
      <c r="EO388" s="434"/>
      <c r="EP388" s="434"/>
      <c r="EQ388" s="434"/>
      <c r="ER388" s="434"/>
      <c r="ES388" s="434"/>
      <c r="ET388" s="434"/>
      <c r="EU388" s="434"/>
      <c r="EV388" s="434"/>
      <c r="EW388" s="434"/>
      <c r="EX388" s="434"/>
      <c r="EY388" s="434"/>
      <c r="EZ388" s="434"/>
      <c r="FA388" s="434"/>
      <c r="FB388" s="434"/>
      <c r="FC388" s="434"/>
      <c r="FD388" s="434"/>
      <c r="FE388" s="434"/>
      <c r="FF388" s="434"/>
      <c r="FG388" s="434"/>
      <c r="FH388" s="434"/>
      <c r="FI388" s="434"/>
      <c r="FJ388" s="434"/>
      <c r="FK388" s="434"/>
      <c r="FL388" s="434"/>
      <c r="FM388" s="434"/>
      <c r="FN388" s="434"/>
      <c r="FO388" s="434"/>
      <c r="FP388" s="434"/>
      <c r="FQ388" s="434"/>
      <c r="FR388" s="434"/>
      <c r="FS388" s="434"/>
      <c r="FT388" s="434"/>
      <c r="FU388" s="434"/>
      <c r="FV388" s="434"/>
      <c r="FW388" s="434"/>
      <c r="FX388" s="434"/>
      <c r="FY388" s="434"/>
      <c r="FZ388" s="434"/>
      <c r="GA388" s="434"/>
      <c r="GB388" s="434"/>
      <c r="GC388" s="434"/>
      <c r="GD388" s="434"/>
      <c r="GE388" s="434"/>
      <c r="GF388" s="434"/>
      <c r="GG388" s="434"/>
      <c r="GH388" s="434"/>
      <c r="GI388" s="434"/>
      <c r="GJ388" s="434"/>
      <c r="GK388" s="434"/>
      <c r="GL388" s="434"/>
      <c r="GM388" s="434"/>
      <c r="GN388" s="434"/>
      <c r="GO388" s="434"/>
      <c r="GP388" s="434"/>
      <c r="GQ388" s="434"/>
      <c r="GR388" s="434"/>
      <c r="GS388" s="434"/>
      <c r="GT388" s="434"/>
      <c r="GU388" s="434"/>
      <c r="GV388" s="434"/>
      <c r="GW388" s="434"/>
      <c r="GX388" s="434"/>
      <c r="GY388" s="434"/>
      <c r="GZ388" s="434"/>
      <c r="HA388" s="434"/>
      <c r="HB388" s="434"/>
      <c r="HC388" s="434"/>
      <c r="HD388" s="434"/>
      <c r="HE388" s="434"/>
      <c r="HF388" s="434"/>
      <c r="HG388" s="434"/>
      <c r="HH388" s="434"/>
      <c r="HI388" s="434"/>
      <c r="HJ388" s="434"/>
      <c r="HK388" s="434"/>
      <c r="HL388" s="434"/>
      <c r="HM388" s="434"/>
      <c r="HN388" s="434"/>
      <c r="HO388" s="434"/>
      <c r="HP388" s="434"/>
      <c r="HQ388" s="434"/>
      <c r="HR388" s="434"/>
      <c r="HS388" s="434"/>
      <c r="HT388" s="434"/>
      <c r="HU388" s="434"/>
      <c r="HV388" s="434"/>
      <c r="HW388" s="434"/>
      <c r="HX388" s="434"/>
      <c r="HY388" s="434"/>
      <c r="HZ388" s="434"/>
      <c r="IA388" s="434"/>
      <c r="IB388" s="434"/>
      <c r="IC388" s="434"/>
      <c r="ID388" s="434"/>
      <c r="IE388" s="434"/>
      <c r="IF388" s="434"/>
      <c r="IG388" s="434"/>
      <c r="IH388" s="434"/>
      <c r="II388" s="434"/>
      <c r="IJ388" s="434"/>
      <c r="IK388" s="434"/>
      <c r="IL388" s="434"/>
      <c r="IM388" s="434"/>
      <c r="IN388" s="434"/>
      <c r="IO388" s="434"/>
      <c r="IP388" s="434"/>
      <c r="IQ388" s="434"/>
      <c r="IR388" s="434"/>
      <c r="IS388" s="434"/>
      <c r="IT388" s="434"/>
      <c r="IU388" s="434"/>
      <c r="IV388" s="434"/>
      <c r="IW388" s="434"/>
      <c r="IX388" s="434"/>
      <c r="IY388" s="434"/>
      <c r="IZ388" s="434"/>
      <c r="JA388" s="434"/>
      <c r="JB388" s="434"/>
      <c r="JC388" s="434"/>
      <c r="JD388" s="434"/>
      <c r="JE388" s="434"/>
      <c r="JF388" s="434"/>
      <c r="JG388" s="434"/>
      <c r="JH388" s="434"/>
      <c r="JI388" s="434"/>
      <c r="JJ388" s="434"/>
      <c r="JK388" s="434"/>
      <c r="JL388" s="434"/>
      <c r="JM388" s="434"/>
      <c r="JN388" s="434"/>
      <c r="JO388" s="434"/>
      <c r="JP388" s="434"/>
      <c r="JQ388" s="434"/>
      <c r="JR388" s="434"/>
      <c r="JS388" s="434"/>
      <c r="JT388" s="434"/>
      <c r="JU388" s="434"/>
      <c r="JV388" s="434"/>
      <c r="JW388" s="434"/>
      <c r="JX388" s="434"/>
      <c r="JY388" s="434"/>
      <c r="JZ388" s="434"/>
      <c r="KA388" s="434"/>
      <c r="KB388" s="434"/>
      <c r="KC388" s="434"/>
      <c r="KD388" s="434"/>
      <c r="KE388" s="434"/>
      <c r="KF388" s="434"/>
      <c r="KG388" s="434"/>
      <c r="KH388" s="434"/>
      <c r="KI388" s="434"/>
      <c r="KJ388" s="434"/>
      <c r="KK388" s="434"/>
      <c r="KL388" s="434"/>
      <c r="KM388" s="434"/>
      <c r="KN388" s="434"/>
      <c r="KO388" s="434"/>
      <c r="KP388" s="434"/>
      <c r="KQ388" s="434"/>
      <c r="KR388" s="434"/>
      <c r="KS388" s="434"/>
      <c r="KT388" s="434"/>
      <c r="KU388" s="434"/>
      <c r="KV388" s="434"/>
      <c r="KW388" s="434"/>
      <c r="KX388" s="434"/>
      <c r="KY388" s="434"/>
      <c r="KZ388" s="434"/>
      <c r="LA388" s="434"/>
      <c r="LB388" s="434"/>
      <c r="LC388" s="434"/>
      <c r="LD388" s="434"/>
      <c r="LE388" s="434"/>
      <c r="LF388" s="434"/>
      <c r="LG388" s="434"/>
      <c r="LH388" s="434"/>
      <c r="LI388" s="434"/>
      <c r="LJ388" s="434"/>
      <c r="LK388" s="434"/>
      <c r="LL388" s="434"/>
      <c r="LM388" s="434"/>
      <c r="LN388" s="434"/>
      <c r="LO388" s="434"/>
      <c r="LP388" s="434"/>
      <c r="LQ388" s="434"/>
      <c r="LR388" s="434"/>
      <c r="LS388" s="434"/>
      <c r="LT388" s="434"/>
      <c r="LU388" s="434"/>
      <c r="LV388" s="434"/>
      <c r="LW388" s="434"/>
      <c r="LX388" s="434"/>
      <c r="LY388" s="434"/>
      <c r="LZ388" s="434"/>
      <c r="MA388" s="434"/>
      <c r="MB388" s="434"/>
      <c r="MC388" s="434"/>
      <c r="MD388" s="434"/>
      <c r="ME388" s="434"/>
      <c r="MF388" s="434"/>
      <c r="MG388" s="434"/>
      <c r="MH388" s="434"/>
      <c r="MI388" s="434"/>
      <c r="MJ388" s="434"/>
      <c r="MK388" s="434"/>
      <c r="ML388" s="434"/>
      <c r="MM388" s="434"/>
      <c r="MN388" s="434"/>
      <c r="MO388" s="434"/>
      <c r="MP388" s="434"/>
      <c r="MQ388" s="434"/>
      <c r="MR388" s="434"/>
      <c r="MS388" s="434"/>
      <c r="MT388" s="434"/>
      <c r="MU388" s="434"/>
      <c r="MV388" s="434"/>
      <c r="MW388" s="434"/>
      <c r="MX388" s="434"/>
      <c r="MY388" s="434"/>
      <c r="MZ388" s="434"/>
      <c r="NA388" s="434"/>
      <c r="NB388" s="434"/>
      <c r="NC388" s="434"/>
      <c r="ND388" s="434"/>
      <c r="NE388" s="434"/>
      <c r="NF388" s="434"/>
      <c r="NG388" s="434"/>
      <c r="NH388" s="434"/>
      <c r="NI388" s="434"/>
      <c r="NJ388" s="434"/>
      <c r="NK388" s="434"/>
      <c r="NL388" s="434"/>
      <c r="NM388" s="434"/>
      <c r="NN388" s="434"/>
      <c r="NO388" s="434"/>
      <c r="NP388" s="434"/>
      <c r="NQ388" s="434"/>
      <c r="NR388" s="434"/>
      <c r="NS388" s="434"/>
      <c r="NT388" s="434"/>
      <c r="NU388" s="434"/>
      <c r="NV388" s="434"/>
      <c r="NW388" s="434"/>
      <c r="NX388" s="434"/>
      <c r="NY388" s="434"/>
      <c r="NZ388" s="434"/>
      <c r="OA388" s="434"/>
      <c r="OB388" s="434"/>
      <c r="OC388" s="434"/>
      <c r="OD388" s="434"/>
      <c r="OE388" s="434"/>
      <c r="OF388" s="434"/>
      <c r="OG388" s="434"/>
      <c r="OH388" s="434"/>
      <c r="OI388" s="434"/>
      <c r="OJ388" s="434"/>
      <c r="OK388" s="434"/>
      <c r="OL388" s="434"/>
      <c r="OM388" s="434"/>
      <c r="ON388" s="434"/>
      <c r="OO388" s="434"/>
      <c r="OP388" s="434"/>
      <c r="OQ388" s="434"/>
      <c r="OR388" s="434"/>
      <c r="OS388" s="434"/>
      <c r="OT388" s="434"/>
      <c r="OU388" s="434"/>
      <c r="OV388" s="434"/>
      <c r="OW388" s="434"/>
      <c r="OX388" s="434"/>
      <c r="OY388" s="434"/>
      <c r="OZ388" s="434"/>
      <c r="PA388" s="434"/>
      <c r="PB388" s="434"/>
      <c r="PC388" s="434"/>
      <c r="PD388" s="434"/>
      <c r="PE388" s="434"/>
      <c r="PF388" s="434"/>
      <c r="PG388" s="434"/>
      <c r="PH388" s="434"/>
      <c r="PI388" s="434"/>
      <c r="PJ388" s="434"/>
      <c r="PK388" s="434"/>
      <c r="PL388" s="434"/>
      <c r="PM388" s="434"/>
      <c r="PN388" s="434"/>
      <c r="PO388" s="434"/>
      <c r="PP388" s="434"/>
      <c r="PQ388" s="434"/>
      <c r="PR388" s="434"/>
      <c r="PS388" s="434"/>
      <c r="PT388" s="434"/>
      <c r="PU388" s="434"/>
      <c r="PV388" s="434"/>
      <c r="PW388" s="434"/>
      <c r="PX388" s="434"/>
      <c r="PY388" s="434"/>
      <c r="PZ388" s="434"/>
      <c r="QA388" s="434"/>
      <c r="QB388" s="434"/>
      <c r="QC388" s="434"/>
      <c r="QD388" s="434"/>
      <c r="QE388" s="434"/>
      <c r="QF388" s="434"/>
      <c r="QG388" s="434"/>
      <c r="QH388" s="434"/>
      <c r="QI388" s="434"/>
      <c r="QJ388" s="434"/>
      <c r="QK388" s="434"/>
      <c r="QL388" s="434"/>
      <c r="QM388" s="434"/>
      <c r="QN388" s="434"/>
      <c r="QO388" s="434"/>
      <c r="QP388" s="434"/>
      <c r="QQ388" s="434"/>
      <c r="QR388" s="434"/>
      <c r="QS388" s="434"/>
      <c r="QT388" s="434"/>
      <c r="QU388" s="434"/>
      <c r="QV388" s="434"/>
      <c r="QW388" s="434"/>
      <c r="QX388" s="434"/>
      <c r="QY388" s="434"/>
      <c r="QZ388" s="434"/>
      <c r="RA388" s="434"/>
      <c r="RB388" s="434"/>
      <c r="RC388" s="434"/>
      <c r="RD388" s="434"/>
      <c r="RE388" s="434"/>
      <c r="RF388" s="434"/>
      <c r="RG388" s="434"/>
      <c r="RH388" s="434"/>
      <c r="RI388" s="434"/>
      <c r="RJ388" s="434"/>
      <c r="RK388" s="434"/>
      <c r="RL388" s="434"/>
      <c r="RM388" s="434"/>
      <c r="RN388" s="434"/>
      <c r="RO388" s="434"/>
      <c r="RP388" s="434"/>
      <c r="RQ388" s="434"/>
      <c r="RR388" s="434"/>
      <c r="RS388" s="434"/>
      <c r="RT388" s="434"/>
      <c r="RU388" s="434"/>
      <c r="RV388" s="434"/>
      <c r="RW388" s="434"/>
      <c r="RX388" s="434"/>
      <c r="RY388" s="434"/>
      <c r="RZ388" s="434"/>
      <c r="SA388" s="434"/>
      <c r="SB388" s="434"/>
      <c r="SC388" s="434"/>
      <c r="SD388" s="434"/>
      <c r="SE388" s="434"/>
      <c r="SF388" s="434"/>
      <c r="SG388" s="434"/>
      <c r="SH388" s="434"/>
      <c r="SI388" s="434"/>
      <c r="SJ388" s="434"/>
      <c r="SK388" s="434"/>
      <c r="SL388" s="434"/>
      <c r="SM388" s="434"/>
      <c r="SN388" s="434"/>
      <c r="SO388" s="434"/>
      <c r="SP388" s="434"/>
      <c r="SQ388" s="434"/>
      <c r="SR388" s="434"/>
      <c r="SS388" s="434"/>
      <c r="ST388" s="434"/>
      <c r="SU388" s="434"/>
      <c r="SV388" s="434"/>
      <c r="SW388" s="434"/>
      <c r="SX388" s="434"/>
      <c r="SY388" s="434"/>
      <c r="SZ388" s="434"/>
      <c r="TA388" s="434"/>
      <c r="TB388" s="434"/>
      <c r="TC388" s="434"/>
      <c r="TD388" s="434"/>
      <c r="TE388" s="434"/>
      <c r="TF388" s="434"/>
      <c r="TG388" s="434"/>
      <c r="TH388" s="434"/>
      <c r="TI388" s="434"/>
      <c r="TJ388" s="434"/>
      <c r="TK388" s="434"/>
      <c r="TL388" s="434"/>
      <c r="TM388" s="434"/>
      <c r="TN388" s="434"/>
      <c r="TO388" s="434"/>
      <c r="TP388" s="434"/>
      <c r="TQ388" s="434"/>
      <c r="TR388" s="434"/>
      <c r="TS388" s="434"/>
      <c r="TT388" s="434"/>
      <c r="TU388" s="434"/>
      <c r="TV388" s="434"/>
      <c r="TW388" s="434"/>
      <c r="TX388" s="434"/>
      <c r="TY388" s="434"/>
      <c r="TZ388" s="434"/>
      <c r="UA388" s="434"/>
      <c r="UB388" s="434"/>
      <c r="UC388" s="434"/>
      <c r="UD388" s="434"/>
      <c r="UE388" s="434"/>
      <c r="UF388" s="434"/>
      <c r="UG388" s="434"/>
      <c r="UH388" s="434"/>
      <c r="UI388" s="434"/>
      <c r="UJ388" s="434"/>
      <c r="UK388" s="434"/>
      <c r="UL388" s="434"/>
      <c r="UM388" s="434"/>
      <c r="UN388" s="434"/>
      <c r="UO388" s="434"/>
      <c r="UP388" s="434"/>
      <c r="UQ388" s="434"/>
      <c r="UR388" s="434"/>
      <c r="US388" s="434"/>
      <c r="UT388" s="434"/>
      <c r="UU388" s="434"/>
      <c r="UV388" s="434"/>
      <c r="UW388" s="434"/>
      <c r="UX388" s="434"/>
      <c r="UY388" s="434"/>
      <c r="UZ388" s="434"/>
      <c r="VA388" s="434"/>
      <c r="VB388" s="434"/>
      <c r="VC388" s="434"/>
      <c r="VD388" s="434"/>
      <c r="VE388" s="434"/>
      <c r="VF388" s="434"/>
      <c r="VG388" s="434"/>
      <c r="VH388" s="434"/>
      <c r="VI388" s="434"/>
      <c r="VJ388" s="434"/>
      <c r="VK388" s="434"/>
      <c r="VL388" s="434"/>
      <c r="VM388" s="434"/>
      <c r="VN388" s="434"/>
      <c r="VO388" s="434"/>
      <c r="VP388" s="434"/>
      <c r="VQ388" s="434"/>
      <c r="VR388" s="434"/>
      <c r="VS388" s="434"/>
      <c r="VT388" s="434"/>
      <c r="VU388" s="434"/>
      <c r="VV388" s="434"/>
      <c r="VW388" s="434"/>
      <c r="VX388" s="434"/>
      <c r="VY388" s="434"/>
      <c r="VZ388" s="434"/>
      <c r="WA388" s="434"/>
      <c r="WB388" s="434"/>
      <c r="WC388" s="434"/>
      <c r="WD388" s="434"/>
      <c r="WE388" s="434"/>
      <c r="WF388" s="434"/>
      <c r="WG388" s="434"/>
      <c r="WH388" s="434"/>
      <c r="WI388" s="434"/>
      <c r="WJ388" s="434"/>
      <c r="WK388" s="434"/>
      <c r="WL388" s="434"/>
      <c r="WM388" s="434"/>
      <c r="WN388" s="434"/>
      <c r="WO388" s="434"/>
      <c r="WP388" s="434"/>
      <c r="WQ388" s="434"/>
      <c r="WR388" s="434"/>
      <c r="WS388" s="434"/>
      <c r="WT388" s="434"/>
      <c r="WU388" s="434"/>
      <c r="WV388" s="434"/>
      <c r="WW388" s="434"/>
      <c r="WX388" s="434"/>
      <c r="WY388" s="434"/>
      <c r="WZ388" s="434"/>
      <c r="XA388" s="434"/>
      <c r="XB388" s="434"/>
      <c r="XC388" s="434"/>
      <c r="XD388" s="434"/>
      <c r="XE388" s="434"/>
      <c r="XF388" s="434"/>
      <c r="XG388" s="434"/>
      <c r="XH388" s="434"/>
      <c r="XI388" s="434"/>
      <c r="XJ388" s="434"/>
      <c r="XK388" s="434"/>
      <c r="XL388" s="434"/>
      <c r="XM388" s="434"/>
      <c r="XN388" s="434"/>
      <c r="XO388" s="434"/>
      <c r="XP388" s="434"/>
      <c r="XQ388" s="434"/>
      <c r="XR388" s="434"/>
      <c r="XS388" s="434"/>
      <c r="XT388" s="434"/>
      <c r="XU388" s="434"/>
      <c r="XV388" s="434"/>
      <c r="XW388" s="434"/>
      <c r="XX388" s="434"/>
      <c r="XY388" s="434"/>
      <c r="XZ388" s="434"/>
      <c r="YA388" s="434"/>
      <c r="YB388" s="434"/>
      <c r="YC388" s="434"/>
      <c r="YD388" s="434"/>
      <c r="YE388" s="434"/>
      <c r="YF388" s="434"/>
      <c r="YG388" s="434"/>
      <c r="YH388" s="434"/>
      <c r="YI388" s="434"/>
      <c r="YJ388" s="434"/>
      <c r="YK388" s="434"/>
      <c r="YL388" s="434"/>
      <c r="YM388" s="434"/>
      <c r="YN388" s="434"/>
      <c r="YO388" s="434"/>
      <c r="YP388" s="434"/>
      <c r="YQ388" s="434"/>
      <c r="YR388" s="434"/>
      <c r="YS388" s="434"/>
      <c r="YT388" s="434"/>
      <c r="YU388" s="434"/>
      <c r="YV388" s="434"/>
      <c r="YW388" s="434"/>
      <c r="YX388" s="434"/>
      <c r="YY388" s="434"/>
      <c r="YZ388" s="434"/>
      <c r="ZA388" s="434"/>
      <c r="ZB388" s="434"/>
      <c r="ZC388" s="434"/>
      <c r="ZD388" s="434"/>
      <c r="ZE388" s="434"/>
      <c r="ZF388" s="434"/>
      <c r="ZG388" s="434"/>
      <c r="ZH388" s="434"/>
      <c r="ZI388" s="434"/>
      <c r="ZJ388" s="434"/>
      <c r="ZK388" s="434"/>
      <c r="ZL388" s="434"/>
      <c r="ZM388" s="434"/>
      <c r="ZN388" s="434"/>
      <c r="ZO388" s="434"/>
      <c r="ZP388" s="434"/>
      <c r="ZQ388" s="434"/>
      <c r="ZR388" s="434"/>
      <c r="ZS388" s="434"/>
      <c r="ZT388" s="434"/>
      <c r="ZU388" s="434"/>
      <c r="ZV388" s="434"/>
      <c r="ZW388" s="434"/>
      <c r="ZX388" s="434"/>
      <c r="ZY388" s="434"/>
      <c r="ZZ388" s="434"/>
      <c r="AAA388" s="434"/>
      <c r="AAB388" s="434"/>
      <c r="AAC388" s="434"/>
      <c r="AAD388" s="434"/>
      <c r="AAE388" s="434"/>
      <c r="AAF388" s="434"/>
      <c r="AAG388" s="434"/>
      <c r="AAH388" s="434"/>
      <c r="AAI388" s="434"/>
      <c r="AAJ388" s="434"/>
      <c r="AAK388" s="434"/>
      <c r="AAL388" s="434"/>
      <c r="AAM388" s="434"/>
      <c r="AAN388" s="434"/>
      <c r="AAO388" s="434"/>
      <c r="AAP388" s="434"/>
      <c r="AAQ388" s="434"/>
      <c r="AAR388" s="434"/>
      <c r="AAS388" s="434"/>
      <c r="AAT388" s="434"/>
      <c r="AAU388" s="434"/>
      <c r="AAV388" s="434"/>
      <c r="AAW388" s="434"/>
      <c r="AAX388" s="434"/>
      <c r="AAY388" s="434"/>
      <c r="AAZ388" s="434"/>
      <c r="ABA388" s="434"/>
      <c r="ABB388" s="434"/>
      <c r="ABC388" s="434"/>
      <c r="ABD388" s="434"/>
      <c r="ABE388" s="434"/>
      <c r="ABF388" s="434"/>
      <c r="ABG388" s="434"/>
      <c r="ABH388" s="434"/>
      <c r="ABI388" s="434"/>
      <c r="ABJ388" s="434"/>
      <c r="ABK388" s="434"/>
      <c r="ABL388" s="434"/>
      <c r="ABM388" s="434"/>
      <c r="ABN388" s="434"/>
      <c r="ABO388" s="434"/>
      <c r="ABP388" s="434"/>
      <c r="ABQ388" s="434"/>
      <c r="ABR388" s="434"/>
      <c r="ABS388" s="434"/>
      <c r="ABT388" s="434"/>
      <c r="ABU388" s="434"/>
      <c r="ABV388" s="434"/>
      <c r="ABW388" s="434"/>
      <c r="ABX388" s="434"/>
      <c r="ABY388" s="434"/>
      <c r="ABZ388" s="434"/>
      <c r="ACA388" s="434"/>
      <c r="ACB388" s="434"/>
      <c r="ACC388" s="434"/>
      <c r="ACD388" s="434"/>
      <c r="ACE388" s="434"/>
      <c r="ACF388" s="434"/>
      <c r="ACG388" s="434"/>
      <c r="ACH388" s="434"/>
      <c r="ACI388" s="434"/>
      <c r="ACJ388" s="434"/>
      <c r="ACK388" s="434"/>
      <c r="ACL388" s="434"/>
      <c r="ACM388" s="434"/>
      <c r="ACN388" s="434"/>
      <c r="ACO388" s="434"/>
      <c r="ACP388" s="434"/>
      <c r="ACQ388" s="434"/>
      <c r="ACR388" s="434"/>
      <c r="ACS388" s="434"/>
      <c r="ACT388" s="434"/>
      <c r="ACU388" s="434"/>
      <c r="ACV388" s="434"/>
      <c r="ACW388" s="434"/>
      <c r="ACX388" s="434"/>
      <c r="ACY388" s="434"/>
      <c r="ACZ388" s="434"/>
      <c r="ADA388" s="434"/>
      <c r="ADB388" s="434"/>
      <c r="ADC388" s="434"/>
      <c r="ADD388" s="434"/>
      <c r="ADE388" s="434"/>
      <c r="ADF388" s="434"/>
      <c r="ADG388" s="434"/>
      <c r="ADH388" s="434"/>
      <c r="ADI388" s="434"/>
      <c r="ADJ388" s="434"/>
      <c r="ADK388" s="434"/>
      <c r="ADL388" s="434"/>
      <c r="ADM388" s="434"/>
      <c r="ADN388" s="434"/>
      <c r="ADO388" s="434"/>
      <c r="ADP388" s="434"/>
      <c r="ADQ388" s="434"/>
      <c r="ADR388" s="434"/>
      <c r="ADS388" s="434"/>
      <c r="ADT388" s="434"/>
      <c r="ADU388" s="434"/>
      <c r="ADV388" s="434"/>
      <c r="ADW388" s="434"/>
      <c r="ADX388" s="434"/>
      <c r="ADY388" s="434"/>
      <c r="ADZ388" s="434"/>
      <c r="AEA388" s="434"/>
      <c r="AEB388" s="434"/>
      <c r="AEC388" s="434"/>
      <c r="AED388" s="434"/>
      <c r="AEE388" s="434"/>
      <c r="AEF388" s="434"/>
      <c r="AEG388" s="434"/>
      <c r="AEH388" s="434"/>
      <c r="AEI388" s="434"/>
      <c r="AEJ388" s="434"/>
      <c r="AEK388" s="434"/>
      <c r="AEL388" s="434"/>
      <c r="AEM388" s="434"/>
      <c r="AEN388" s="434"/>
      <c r="AEO388" s="434"/>
      <c r="AEP388" s="434"/>
      <c r="AEQ388" s="434"/>
      <c r="AER388" s="434"/>
      <c r="AES388" s="434"/>
      <c r="AET388" s="434"/>
      <c r="AEU388" s="434"/>
      <c r="AEV388" s="434"/>
      <c r="AEW388" s="434"/>
      <c r="AEX388" s="434"/>
      <c r="AEY388" s="434"/>
      <c r="AEZ388" s="434"/>
      <c r="AFA388" s="434"/>
      <c r="AFB388" s="434"/>
      <c r="AFC388" s="434"/>
      <c r="AFD388" s="434"/>
      <c r="AFE388" s="434"/>
      <c r="AFF388" s="434"/>
      <c r="AFG388" s="434"/>
      <c r="AFH388" s="434"/>
      <c r="AFI388" s="434"/>
      <c r="AFJ388" s="434"/>
      <c r="AFK388" s="434"/>
      <c r="AFL388" s="434"/>
      <c r="AFM388" s="434"/>
      <c r="AFN388" s="434"/>
      <c r="AFO388" s="434"/>
      <c r="AFP388" s="434"/>
      <c r="AFQ388" s="434"/>
      <c r="AFR388" s="434"/>
      <c r="AFS388" s="434"/>
      <c r="AFT388" s="434"/>
      <c r="AFU388" s="434"/>
      <c r="AFV388" s="434"/>
      <c r="AFW388" s="434"/>
      <c r="AFX388" s="434"/>
      <c r="AFY388" s="434"/>
      <c r="AFZ388" s="434"/>
      <c r="AGA388" s="434"/>
      <c r="AGB388" s="434"/>
      <c r="AGC388" s="434"/>
      <c r="AGD388" s="434"/>
      <c r="AGE388" s="434"/>
      <c r="AGF388" s="434"/>
      <c r="AGG388" s="434"/>
      <c r="AGH388" s="434"/>
      <c r="AGI388" s="434"/>
      <c r="AGJ388" s="434"/>
      <c r="AGK388" s="434"/>
      <c r="AGL388" s="434"/>
      <c r="AGM388" s="434"/>
      <c r="AGN388" s="434"/>
      <c r="AGO388" s="434"/>
      <c r="AGP388" s="434"/>
      <c r="AGQ388" s="434"/>
      <c r="AGR388" s="434"/>
      <c r="AGS388" s="434"/>
      <c r="AGT388" s="434"/>
      <c r="AGU388" s="434"/>
      <c r="AGV388" s="434"/>
      <c r="AGW388" s="434"/>
      <c r="AGX388" s="434"/>
      <c r="AGY388" s="434"/>
      <c r="AGZ388" s="434"/>
      <c r="AHA388" s="434"/>
      <c r="AHB388" s="434"/>
      <c r="AHC388" s="434"/>
      <c r="AHD388" s="434"/>
      <c r="AHE388" s="434"/>
      <c r="AHF388" s="434"/>
      <c r="AHG388" s="434"/>
      <c r="AHH388" s="434"/>
      <c r="AHI388" s="434"/>
      <c r="AHJ388" s="434"/>
      <c r="AHK388" s="434"/>
      <c r="AHL388" s="434"/>
      <c r="AHM388" s="434"/>
      <c r="AHN388" s="434"/>
      <c r="AHO388" s="434"/>
      <c r="AHP388" s="434"/>
      <c r="AHQ388" s="434"/>
      <c r="AHR388" s="434"/>
      <c r="AHS388" s="434"/>
      <c r="AHT388" s="434"/>
      <c r="AHU388" s="434"/>
      <c r="AHV388" s="434"/>
      <c r="AHW388" s="434"/>
      <c r="AHX388" s="434"/>
      <c r="AHY388" s="434"/>
      <c r="AHZ388" s="434"/>
      <c r="AIA388" s="434"/>
      <c r="AIB388" s="434"/>
      <c r="AIC388" s="434"/>
      <c r="AID388" s="434"/>
      <c r="AIE388" s="434"/>
      <c r="AIF388" s="434"/>
      <c r="AIG388" s="434"/>
      <c r="AIH388" s="434"/>
      <c r="AII388" s="434"/>
      <c r="AIJ388" s="434"/>
      <c r="AIK388" s="434"/>
      <c r="AIL388" s="434"/>
      <c r="AIM388" s="434"/>
      <c r="AIN388" s="434"/>
      <c r="AIO388" s="434"/>
      <c r="AIP388" s="434"/>
      <c r="AIQ388" s="434"/>
      <c r="AIR388" s="434"/>
      <c r="AIS388" s="434"/>
      <c r="AIT388" s="434"/>
      <c r="AIU388" s="434"/>
      <c r="AIV388" s="434"/>
      <c r="AIW388" s="434"/>
      <c r="AIX388" s="434"/>
      <c r="AIY388" s="434"/>
      <c r="AIZ388" s="434"/>
      <c r="AJA388" s="434"/>
      <c r="AJB388" s="434"/>
      <c r="AJC388" s="434"/>
      <c r="AJD388" s="434"/>
      <c r="AJE388" s="434"/>
      <c r="AJF388" s="434"/>
      <c r="AJG388" s="434"/>
      <c r="AJH388" s="434"/>
      <c r="AJI388" s="434"/>
      <c r="AJJ388" s="434"/>
      <c r="AJK388" s="434"/>
      <c r="AJL388" s="434"/>
      <c r="AJM388" s="434"/>
      <c r="AJN388" s="434"/>
      <c r="AJO388" s="434"/>
      <c r="AJP388" s="434"/>
      <c r="AJQ388" s="434"/>
      <c r="AJR388" s="434"/>
      <c r="AJS388" s="434"/>
      <c r="AJT388" s="434"/>
      <c r="AJU388" s="434"/>
      <c r="AJV388" s="434"/>
      <c r="AJW388" s="434"/>
      <c r="AJX388" s="434"/>
      <c r="AJY388" s="434"/>
      <c r="AJZ388" s="434"/>
      <c r="AKA388" s="434"/>
      <c r="AKB388" s="434"/>
      <c r="AKC388" s="434"/>
      <c r="AKD388" s="434"/>
      <c r="AKE388" s="434"/>
      <c r="AKF388" s="434"/>
      <c r="AKG388" s="434"/>
      <c r="AKH388" s="434"/>
      <c r="AKI388" s="434"/>
      <c r="AKJ388" s="434"/>
      <c r="AKK388" s="434"/>
      <c r="AKL388" s="434"/>
      <c r="AKM388" s="434"/>
      <c r="AKN388" s="434"/>
      <c r="AKO388" s="434"/>
      <c r="AKP388" s="434"/>
      <c r="AKQ388" s="434"/>
      <c r="AKR388" s="434"/>
      <c r="AKS388" s="434"/>
      <c r="AKT388" s="434"/>
      <c r="AKU388" s="434"/>
      <c r="AKV388" s="434"/>
      <c r="AKW388" s="434"/>
      <c r="AKX388" s="434"/>
      <c r="AKY388" s="434"/>
      <c r="AKZ388" s="434"/>
      <c r="ALA388" s="434"/>
      <c r="ALB388" s="434"/>
      <c r="ALC388" s="434"/>
      <c r="ALD388" s="434"/>
      <c r="ALE388" s="434"/>
      <c r="ALF388" s="434"/>
      <c r="ALG388" s="434"/>
      <c r="ALH388" s="434"/>
      <c r="ALI388" s="434"/>
      <c r="ALJ388" s="434"/>
      <c r="ALK388" s="434"/>
      <c r="ALL388" s="434"/>
      <c r="ALM388" s="434"/>
      <c r="ALN388" s="434"/>
      <c r="ALO388" s="434"/>
      <c r="ALP388" s="434"/>
      <c r="ALQ388" s="434"/>
      <c r="ALR388" s="434"/>
      <c r="ALS388" s="434"/>
      <c r="ALT388" s="434"/>
      <c r="ALU388" s="434"/>
      <c r="ALV388" s="434"/>
      <c r="ALW388" s="434"/>
      <c r="ALX388" s="434"/>
      <c r="ALY388" s="434"/>
      <c r="ALZ388" s="434"/>
      <c r="AMA388" s="434"/>
      <c r="AMB388" s="434"/>
      <c r="AMC388" s="434"/>
      <c r="AMD388" s="434"/>
      <c r="AME388" s="434"/>
      <c r="AMF388" s="434"/>
      <c r="AMG388" s="434"/>
      <c r="AMH388" s="434"/>
      <c r="AMI388" s="434"/>
      <c r="AMJ388" s="434"/>
      <c r="AMK388" s="434"/>
      <c r="AML388" s="434"/>
      <c r="AMM388" s="434"/>
      <c r="AMN388" s="434"/>
      <c r="AMO388" s="434"/>
      <c r="AMP388" s="434"/>
      <c r="AMQ388" s="434"/>
      <c r="AMR388" s="434"/>
      <c r="AMS388" s="434"/>
      <c r="AMT388" s="434"/>
      <c r="AMU388" s="434"/>
      <c r="AMV388" s="434"/>
      <c r="AMW388" s="434"/>
      <c r="AMX388" s="434"/>
      <c r="AMY388" s="434"/>
      <c r="AMZ388" s="434"/>
      <c r="ANA388" s="434"/>
      <c r="ANB388" s="434"/>
      <c r="ANC388" s="434"/>
      <c r="AND388" s="434"/>
      <c r="ANE388" s="434"/>
      <c r="ANF388" s="434"/>
      <c r="ANG388" s="434"/>
      <c r="ANH388" s="434"/>
      <c r="ANI388" s="434"/>
      <c r="ANJ388" s="434"/>
      <c r="ANK388" s="434"/>
      <c r="ANL388" s="434"/>
      <c r="ANM388" s="434"/>
      <c r="ANN388" s="434"/>
      <c r="ANO388" s="434"/>
      <c r="ANP388" s="434"/>
      <c r="ANQ388" s="434"/>
      <c r="ANR388" s="434"/>
      <c r="ANS388" s="434"/>
      <c r="ANT388" s="434"/>
      <c r="ANU388" s="434"/>
      <c r="ANV388" s="434"/>
      <c r="ANW388" s="434"/>
      <c r="ANX388" s="434"/>
      <c r="ANY388" s="434"/>
      <c r="ANZ388" s="434"/>
      <c r="AOA388" s="434"/>
      <c r="AOB388" s="434"/>
      <c r="AOC388" s="434"/>
      <c r="AOD388" s="434"/>
      <c r="AOE388" s="434"/>
      <c r="AOF388" s="434"/>
      <c r="AOG388" s="434"/>
      <c r="AOH388" s="434"/>
      <c r="AOI388" s="434"/>
      <c r="AOJ388" s="434"/>
      <c r="AOK388" s="434"/>
      <c r="AOL388" s="434"/>
      <c r="AOM388" s="434"/>
      <c r="AON388" s="434"/>
      <c r="AOO388" s="434"/>
      <c r="AOP388" s="434"/>
      <c r="AOQ388" s="434"/>
      <c r="AOR388" s="434"/>
      <c r="AOS388" s="434"/>
      <c r="AOT388" s="434"/>
      <c r="AOU388" s="434"/>
      <c r="AOV388" s="434"/>
      <c r="AOW388" s="434"/>
      <c r="AOX388" s="434"/>
      <c r="AOY388" s="434"/>
      <c r="AOZ388" s="434"/>
      <c r="APA388" s="434"/>
      <c r="APB388" s="434"/>
      <c r="APC388" s="434"/>
      <c r="APD388" s="434"/>
      <c r="APE388" s="434"/>
      <c r="APF388" s="434"/>
      <c r="APG388" s="434"/>
      <c r="APH388" s="434"/>
      <c r="API388" s="434"/>
      <c r="APJ388" s="434"/>
      <c r="APK388" s="434"/>
      <c r="APL388" s="434"/>
      <c r="APM388" s="434"/>
      <c r="APN388" s="434"/>
      <c r="APO388" s="434"/>
      <c r="APP388" s="434"/>
      <c r="APQ388" s="434"/>
      <c r="APR388" s="434"/>
      <c r="APS388" s="434"/>
      <c r="APT388" s="434"/>
      <c r="APU388" s="434"/>
      <c r="APV388" s="434"/>
      <c r="APW388" s="434"/>
      <c r="APX388" s="434"/>
      <c r="APY388" s="434"/>
      <c r="APZ388" s="434"/>
      <c r="AQA388" s="434"/>
      <c r="AQB388" s="434"/>
      <c r="AQC388" s="434"/>
      <c r="AQD388" s="434"/>
      <c r="AQE388" s="434"/>
      <c r="AQF388" s="434"/>
      <c r="AQG388" s="434"/>
      <c r="AQH388" s="434"/>
      <c r="AQI388" s="434"/>
      <c r="AQJ388" s="434"/>
      <c r="AQK388" s="434"/>
      <c r="AQL388" s="434"/>
      <c r="AQM388" s="434"/>
      <c r="AQN388" s="434"/>
      <c r="AQO388" s="434"/>
      <c r="AQP388" s="434"/>
      <c r="AQQ388" s="434"/>
      <c r="AQR388" s="434"/>
      <c r="AQS388" s="434"/>
      <c r="AQT388" s="434"/>
      <c r="AQU388" s="434"/>
      <c r="AQV388" s="434"/>
      <c r="AQW388" s="434"/>
      <c r="AQX388" s="434"/>
      <c r="AQY388" s="434"/>
      <c r="AQZ388" s="434"/>
      <c r="ARA388" s="434"/>
      <c r="ARB388" s="434"/>
      <c r="ARC388" s="434"/>
      <c r="ARD388" s="434"/>
      <c r="ARE388" s="434"/>
      <c r="ARF388" s="434"/>
      <c r="ARG388" s="434"/>
      <c r="ARH388" s="434"/>
      <c r="ARI388" s="434"/>
      <c r="ARJ388" s="434"/>
      <c r="ARK388" s="434"/>
      <c r="ARL388" s="434"/>
      <c r="ARM388" s="434"/>
      <c r="ARN388" s="434"/>
      <c r="ARO388" s="434"/>
      <c r="ARP388" s="434"/>
      <c r="ARQ388" s="434"/>
      <c r="ARR388" s="434"/>
      <c r="ARS388" s="434"/>
      <c r="ART388" s="434"/>
      <c r="ARU388" s="434"/>
      <c r="ARV388" s="434"/>
      <c r="ARW388" s="434"/>
      <c r="ARX388" s="434"/>
      <c r="ARY388" s="434"/>
      <c r="ARZ388" s="434"/>
      <c r="ASA388" s="434"/>
      <c r="ASB388" s="434"/>
      <c r="ASC388" s="434"/>
      <c r="ASD388" s="434"/>
      <c r="ASE388" s="434"/>
      <c r="ASF388" s="434"/>
      <c r="ASG388" s="434"/>
      <c r="ASH388" s="434"/>
      <c r="ASI388" s="434"/>
      <c r="ASJ388" s="434"/>
      <c r="ASK388" s="434"/>
      <c r="ASL388" s="434"/>
      <c r="ASM388" s="434"/>
      <c r="ASN388" s="434"/>
      <c r="ASO388" s="434"/>
      <c r="ASP388" s="434"/>
      <c r="ASQ388" s="434"/>
      <c r="ASR388" s="434"/>
      <c r="ASS388" s="434"/>
      <c r="AST388" s="434"/>
      <c r="ASU388" s="434"/>
      <c r="ASV388" s="434"/>
      <c r="ASW388" s="434"/>
      <c r="ASX388" s="434"/>
      <c r="ASY388" s="434"/>
      <c r="ASZ388" s="434"/>
      <c r="ATA388" s="434"/>
      <c r="ATB388" s="434"/>
      <c r="ATC388" s="434"/>
      <c r="ATD388" s="434"/>
      <c r="ATE388" s="434"/>
      <c r="ATF388" s="434"/>
      <c r="ATG388" s="434"/>
      <c r="ATH388" s="434"/>
      <c r="ATI388" s="434"/>
      <c r="ATJ388" s="434"/>
      <c r="ATK388" s="434"/>
      <c r="ATL388" s="434"/>
      <c r="ATM388" s="434"/>
      <c r="ATN388" s="434"/>
      <c r="ATO388" s="434"/>
      <c r="ATP388" s="434"/>
      <c r="ATQ388" s="434"/>
      <c r="ATR388" s="434"/>
      <c r="ATS388" s="434"/>
      <c r="ATT388" s="434"/>
      <c r="ATU388" s="434"/>
      <c r="ATV388" s="434"/>
      <c r="ATW388" s="434"/>
      <c r="ATX388" s="434"/>
      <c r="ATY388" s="434"/>
      <c r="ATZ388" s="434"/>
      <c r="AUA388" s="434"/>
      <c r="AUB388" s="434"/>
      <c r="AUC388" s="434"/>
      <c r="AUD388" s="434"/>
      <c r="AUE388" s="434"/>
      <c r="AUF388" s="434"/>
      <c r="AUG388" s="434"/>
      <c r="AUH388" s="434"/>
      <c r="AUI388" s="434"/>
      <c r="AUJ388" s="434"/>
      <c r="AUK388" s="434"/>
      <c r="AUL388" s="434"/>
      <c r="AUM388" s="434"/>
      <c r="AUN388" s="434"/>
      <c r="AUO388" s="434"/>
      <c r="AUP388" s="434"/>
      <c r="AUQ388" s="434"/>
      <c r="AUR388" s="434"/>
      <c r="AUS388" s="434"/>
      <c r="AUT388" s="434"/>
      <c r="AUU388" s="434"/>
      <c r="AUV388" s="434"/>
      <c r="AUW388" s="434"/>
      <c r="AUX388" s="434"/>
      <c r="AUY388" s="434"/>
      <c r="AUZ388" s="434"/>
      <c r="AVA388" s="434"/>
      <c r="AVB388" s="434"/>
      <c r="AVC388" s="434"/>
      <c r="AVD388" s="434"/>
      <c r="AVE388" s="434"/>
      <c r="AVF388" s="434"/>
      <c r="AVG388" s="434"/>
      <c r="AVH388" s="434"/>
      <c r="AVI388" s="434"/>
      <c r="AVJ388" s="434"/>
      <c r="AVK388" s="434"/>
      <c r="AVL388" s="434"/>
      <c r="AVM388" s="434"/>
      <c r="AVN388" s="434"/>
      <c r="AVO388" s="434"/>
      <c r="AVP388" s="434"/>
      <c r="AVQ388" s="434"/>
      <c r="AVR388" s="434"/>
      <c r="AVS388" s="434"/>
      <c r="AVT388" s="434"/>
      <c r="AVU388" s="434"/>
      <c r="AVV388" s="434"/>
      <c r="AVW388" s="434"/>
      <c r="AVX388" s="434"/>
      <c r="AVY388" s="434"/>
      <c r="AVZ388" s="434"/>
      <c r="AWA388" s="434"/>
      <c r="AWB388" s="434"/>
      <c r="AWC388" s="434"/>
      <c r="AWD388" s="434"/>
      <c r="AWE388" s="434"/>
      <c r="AWF388" s="434"/>
      <c r="AWG388" s="434"/>
      <c r="AWH388" s="434"/>
      <c r="AWI388" s="434"/>
      <c r="AWJ388" s="434"/>
      <c r="AWK388" s="434"/>
      <c r="AWL388" s="434"/>
      <c r="AWM388" s="434"/>
      <c r="AWN388" s="434"/>
      <c r="AWO388" s="434"/>
      <c r="AWP388" s="434"/>
      <c r="AWQ388" s="434"/>
      <c r="AWR388" s="434"/>
      <c r="AWS388" s="434"/>
      <c r="AWT388" s="434"/>
      <c r="AWU388" s="434"/>
      <c r="AWV388" s="434"/>
      <c r="AWW388" s="434"/>
      <c r="AWX388" s="434"/>
      <c r="AWY388" s="434"/>
      <c r="AWZ388" s="434"/>
      <c r="AXA388" s="434"/>
      <c r="AXB388" s="434"/>
      <c r="AXC388" s="434"/>
      <c r="AXD388" s="434"/>
      <c r="AXE388" s="434"/>
      <c r="AXF388" s="434"/>
      <c r="AXG388" s="434"/>
      <c r="AXH388" s="434"/>
      <c r="AXI388" s="434"/>
      <c r="AXJ388" s="434"/>
      <c r="AXK388" s="434"/>
      <c r="AXL388" s="434"/>
      <c r="AXM388" s="434"/>
      <c r="AXN388" s="434"/>
      <c r="AXO388" s="434"/>
      <c r="AXP388" s="434"/>
      <c r="AXQ388" s="434"/>
      <c r="AXR388" s="434"/>
      <c r="AXS388" s="434"/>
      <c r="AXT388" s="434"/>
      <c r="AXU388" s="434"/>
      <c r="AXV388" s="434"/>
      <c r="AXW388" s="434"/>
      <c r="AXX388" s="434"/>
      <c r="AXY388" s="434"/>
      <c r="AXZ388" s="434"/>
      <c r="AYA388" s="434"/>
      <c r="AYB388" s="434"/>
      <c r="AYC388" s="434"/>
      <c r="AYD388" s="434"/>
      <c r="AYE388" s="434"/>
      <c r="AYF388" s="434"/>
      <c r="AYG388" s="434"/>
      <c r="AYH388" s="434"/>
      <c r="AYI388" s="434"/>
      <c r="AYJ388" s="434"/>
      <c r="AYK388" s="434"/>
      <c r="AYL388" s="434"/>
      <c r="AYM388" s="434"/>
      <c r="AYN388" s="434"/>
      <c r="AYO388" s="434"/>
      <c r="AYP388" s="434"/>
      <c r="AYQ388" s="434"/>
      <c r="AYR388" s="434"/>
      <c r="AYS388" s="434"/>
      <c r="AYT388" s="434"/>
      <c r="AYU388" s="434"/>
      <c r="AYV388" s="434"/>
      <c r="AYW388" s="434"/>
      <c r="AYX388" s="434"/>
      <c r="AYY388" s="434"/>
      <c r="AYZ388" s="434"/>
      <c r="AZA388" s="434"/>
      <c r="AZB388" s="434"/>
      <c r="AZC388" s="434"/>
      <c r="AZD388" s="434"/>
      <c r="AZE388" s="434"/>
      <c r="AZF388" s="434"/>
      <c r="AZG388" s="434"/>
      <c r="AZH388" s="434"/>
      <c r="AZI388" s="434"/>
      <c r="AZJ388" s="434"/>
      <c r="AZK388" s="434"/>
      <c r="AZL388" s="434"/>
      <c r="AZM388" s="434"/>
      <c r="AZN388" s="434"/>
      <c r="AZO388" s="434"/>
      <c r="AZP388" s="434"/>
      <c r="AZQ388" s="434"/>
      <c r="AZR388" s="434"/>
      <c r="AZS388" s="434"/>
      <c r="AZT388" s="434"/>
      <c r="AZU388" s="434"/>
      <c r="AZV388" s="434"/>
      <c r="AZW388" s="434"/>
      <c r="AZX388" s="434"/>
      <c r="AZY388" s="434"/>
      <c r="AZZ388" s="434"/>
      <c r="BAA388" s="434"/>
      <c r="BAB388" s="434"/>
      <c r="BAC388" s="434"/>
      <c r="BAD388" s="434"/>
      <c r="BAE388" s="434"/>
      <c r="BAF388" s="434"/>
      <c r="BAG388" s="434"/>
      <c r="BAH388" s="434"/>
      <c r="BAI388" s="434"/>
      <c r="BAJ388" s="434"/>
      <c r="BAK388" s="434"/>
      <c r="BAL388" s="434"/>
      <c r="BAM388" s="434"/>
      <c r="BAN388" s="434"/>
      <c r="BAO388" s="434"/>
      <c r="BAP388" s="434"/>
      <c r="BAQ388" s="434"/>
      <c r="BAR388" s="434"/>
      <c r="BAS388" s="434"/>
      <c r="BAT388" s="434"/>
      <c r="BAU388" s="434"/>
      <c r="BAV388" s="434"/>
      <c r="BAW388" s="434"/>
      <c r="BAX388" s="434"/>
      <c r="BAY388" s="434"/>
      <c r="BAZ388" s="434"/>
      <c r="BBA388" s="434"/>
      <c r="BBB388" s="434"/>
      <c r="BBC388" s="434"/>
      <c r="BBD388" s="434"/>
      <c r="BBE388" s="434"/>
      <c r="BBF388" s="434"/>
      <c r="BBG388" s="434"/>
      <c r="BBH388" s="434"/>
      <c r="BBI388" s="434"/>
      <c r="BBJ388" s="434"/>
      <c r="BBK388" s="434"/>
      <c r="BBL388" s="434"/>
      <c r="BBM388" s="434"/>
      <c r="BBN388" s="434"/>
      <c r="BBO388" s="434"/>
      <c r="BBP388" s="434"/>
      <c r="BBQ388" s="434"/>
      <c r="BBR388" s="434"/>
      <c r="BBS388" s="434"/>
      <c r="BBT388" s="434"/>
      <c r="BBU388" s="434"/>
      <c r="BBV388" s="434"/>
      <c r="BBW388" s="434"/>
      <c r="BBX388" s="434"/>
      <c r="BBY388" s="434"/>
      <c r="BBZ388" s="434"/>
      <c r="BCA388" s="434"/>
      <c r="BCB388" s="434"/>
      <c r="BCC388" s="434"/>
      <c r="BCD388" s="434"/>
      <c r="BCE388" s="434"/>
      <c r="BCF388" s="434"/>
      <c r="BCG388" s="434"/>
      <c r="BCH388" s="434"/>
      <c r="BCI388" s="434"/>
      <c r="BCJ388" s="434"/>
      <c r="BCK388" s="434"/>
      <c r="BCL388" s="434"/>
      <c r="BCM388" s="434"/>
      <c r="BCN388" s="434"/>
      <c r="BCO388" s="434"/>
      <c r="BCP388" s="434"/>
      <c r="BCQ388" s="434"/>
      <c r="BCR388" s="434"/>
      <c r="BCS388" s="434"/>
      <c r="BCT388" s="434"/>
      <c r="BCU388" s="434"/>
      <c r="BCV388" s="434"/>
      <c r="BCW388" s="434"/>
      <c r="BCX388" s="434"/>
      <c r="BCY388" s="434"/>
      <c r="BCZ388" s="434"/>
      <c r="BDA388" s="434"/>
      <c r="BDB388" s="434"/>
      <c r="BDC388" s="434"/>
      <c r="BDD388" s="434"/>
      <c r="BDE388" s="434"/>
      <c r="BDF388" s="434"/>
      <c r="BDG388" s="434"/>
      <c r="BDH388" s="434"/>
      <c r="BDI388" s="434"/>
      <c r="BDJ388" s="434"/>
      <c r="BDK388" s="434"/>
      <c r="BDL388" s="434"/>
      <c r="BDM388" s="434"/>
      <c r="BDN388" s="434"/>
      <c r="BDO388" s="434"/>
      <c r="BDP388" s="434"/>
      <c r="BDQ388" s="434"/>
      <c r="BDR388" s="434"/>
      <c r="BDS388" s="434"/>
      <c r="BDT388" s="434"/>
      <c r="BDU388" s="434"/>
      <c r="BDV388" s="434"/>
      <c r="BDW388" s="434"/>
      <c r="BDX388" s="434"/>
      <c r="BDY388" s="434"/>
      <c r="BDZ388" s="434"/>
      <c r="BEA388" s="434"/>
      <c r="BEB388" s="434"/>
      <c r="BEC388" s="434"/>
      <c r="BED388" s="434"/>
      <c r="BEE388" s="434"/>
      <c r="BEF388" s="434"/>
      <c r="BEG388" s="434"/>
      <c r="BEH388" s="434"/>
      <c r="BEI388" s="434"/>
      <c r="BEJ388" s="434"/>
      <c r="BEK388" s="434"/>
      <c r="BEL388" s="434"/>
      <c r="BEM388" s="434"/>
      <c r="BEN388" s="434"/>
      <c r="BEO388" s="434"/>
      <c r="BEP388" s="434"/>
      <c r="BEQ388" s="434"/>
      <c r="BER388" s="434"/>
      <c r="BES388" s="434"/>
      <c r="BET388" s="434"/>
      <c r="BEU388" s="434"/>
      <c r="BEV388" s="434"/>
      <c r="BEW388" s="434"/>
      <c r="BEX388" s="434"/>
      <c r="BEY388" s="434"/>
      <c r="BEZ388" s="434"/>
      <c r="BFA388" s="434"/>
      <c r="BFB388" s="434"/>
      <c r="BFC388" s="434"/>
      <c r="BFD388" s="434"/>
      <c r="BFE388" s="434"/>
      <c r="BFF388" s="434"/>
      <c r="BFG388" s="434"/>
      <c r="BFH388" s="434"/>
      <c r="BFI388" s="434"/>
      <c r="BFJ388" s="434"/>
      <c r="BFK388" s="434"/>
      <c r="BFL388" s="434"/>
      <c r="BFM388" s="434"/>
      <c r="BFN388" s="434"/>
      <c r="BFO388" s="434"/>
      <c r="BFP388" s="434"/>
      <c r="BFQ388" s="434"/>
      <c r="BFR388" s="434"/>
      <c r="BFS388" s="434"/>
      <c r="BFT388" s="434"/>
      <c r="BFU388" s="434"/>
      <c r="BFV388" s="434"/>
      <c r="BFW388" s="434"/>
      <c r="BFX388" s="434"/>
      <c r="BFY388" s="434"/>
      <c r="BFZ388" s="434"/>
      <c r="BGA388" s="434"/>
      <c r="BGB388" s="434"/>
      <c r="BGC388" s="434"/>
      <c r="BGD388" s="434"/>
      <c r="BGE388" s="434"/>
      <c r="BGF388" s="434"/>
      <c r="BGG388" s="434"/>
      <c r="BGH388" s="434"/>
      <c r="BGI388" s="434"/>
      <c r="BGJ388" s="434"/>
      <c r="BGK388" s="434"/>
      <c r="BGL388" s="434"/>
      <c r="BGM388" s="434"/>
      <c r="BGN388" s="434"/>
      <c r="BGO388" s="434"/>
      <c r="BGP388" s="434"/>
      <c r="BGQ388" s="434"/>
      <c r="BGR388" s="434"/>
      <c r="BGS388" s="434"/>
      <c r="BGT388" s="434"/>
      <c r="BGU388" s="434"/>
      <c r="BGV388" s="434"/>
      <c r="BGW388" s="434"/>
      <c r="BGX388" s="434"/>
      <c r="BGY388" s="434"/>
      <c r="BGZ388" s="434"/>
      <c r="BHA388" s="434"/>
      <c r="BHB388" s="434"/>
      <c r="BHC388" s="434"/>
      <c r="BHD388" s="434"/>
      <c r="BHE388" s="434"/>
      <c r="BHF388" s="434"/>
      <c r="BHG388" s="434"/>
      <c r="BHH388" s="434"/>
      <c r="BHI388" s="434"/>
      <c r="BHJ388" s="434"/>
      <c r="BHK388" s="434"/>
      <c r="BHL388" s="434"/>
      <c r="BHM388" s="434"/>
      <c r="BHN388" s="434"/>
      <c r="BHO388" s="434"/>
      <c r="BHP388" s="434"/>
      <c r="BHQ388" s="434"/>
      <c r="BHR388" s="434"/>
      <c r="BHS388" s="434"/>
      <c r="BHT388" s="434"/>
      <c r="BHU388" s="434"/>
      <c r="BHV388" s="434"/>
      <c r="BHW388" s="434"/>
      <c r="BHX388" s="434"/>
      <c r="BHY388" s="434"/>
      <c r="BHZ388" s="434"/>
      <c r="BIA388" s="434"/>
      <c r="BIB388" s="434"/>
      <c r="BIC388" s="434"/>
      <c r="BID388" s="434"/>
      <c r="BIE388" s="434"/>
      <c r="BIF388" s="434"/>
      <c r="BIG388" s="434"/>
      <c r="BIH388" s="434"/>
      <c r="BII388" s="434"/>
      <c r="BIJ388" s="434"/>
      <c r="BIK388" s="434"/>
      <c r="BIL388" s="434"/>
      <c r="BIM388" s="434"/>
      <c r="BIN388" s="434"/>
      <c r="BIO388" s="434"/>
      <c r="BIP388" s="434"/>
      <c r="BIQ388" s="434"/>
      <c r="BIR388" s="434"/>
      <c r="BIS388" s="434"/>
      <c r="BIT388" s="434"/>
      <c r="BIU388" s="434"/>
      <c r="BIV388" s="434"/>
      <c r="BIW388" s="434"/>
      <c r="BIX388" s="434"/>
      <c r="BIY388" s="434"/>
      <c r="BIZ388" s="434"/>
      <c r="BJA388" s="434"/>
      <c r="BJB388" s="434"/>
      <c r="BJC388" s="434"/>
      <c r="BJD388" s="434"/>
      <c r="BJE388" s="434"/>
      <c r="BJF388" s="434"/>
      <c r="BJG388" s="434"/>
      <c r="BJH388" s="434"/>
      <c r="BJI388" s="434"/>
      <c r="BJJ388" s="434"/>
      <c r="BJK388" s="434"/>
      <c r="BJL388" s="434"/>
      <c r="BJM388" s="434"/>
      <c r="BJN388" s="434"/>
      <c r="BJO388" s="434"/>
      <c r="BJP388" s="434"/>
      <c r="BJQ388" s="434"/>
      <c r="BJR388" s="434"/>
      <c r="BJS388" s="434"/>
      <c r="BJT388" s="434"/>
      <c r="BJU388" s="434"/>
      <c r="BJV388" s="434"/>
      <c r="BJW388" s="434"/>
      <c r="BJX388" s="434"/>
      <c r="BJY388" s="434"/>
      <c r="BJZ388" s="434"/>
      <c r="BKA388" s="434"/>
      <c r="BKB388" s="434"/>
      <c r="BKC388" s="434"/>
      <c r="BKD388" s="434"/>
      <c r="BKE388" s="434"/>
      <c r="BKF388" s="434"/>
      <c r="BKG388" s="434"/>
      <c r="BKH388" s="434"/>
      <c r="BKI388" s="434"/>
      <c r="BKJ388" s="434"/>
      <c r="BKK388" s="434"/>
      <c r="BKL388" s="434"/>
      <c r="BKM388" s="434"/>
      <c r="BKN388" s="434"/>
      <c r="BKO388" s="434"/>
      <c r="BKP388" s="434"/>
      <c r="BKQ388" s="434"/>
      <c r="BKR388" s="434"/>
      <c r="BKS388" s="434"/>
      <c r="BKT388" s="434"/>
      <c r="BKU388" s="434"/>
      <c r="BKV388" s="434"/>
      <c r="BKW388" s="434"/>
      <c r="BKX388" s="434"/>
      <c r="BKY388" s="434"/>
      <c r="BKZ388" s="434"/>
      <c r="BLA388" s="434"/>
      <c r="BLB388" s="434"/>
      <c r="BLC388" s="434"/>
      <c r="BLD388" s="434"/>
      <c r="BLE388" s="434"/>
      <c r="BLF388" s="434"/>
      <c r="BLG388" s="434"/>
      <c r="BLH388" s="434"/>
      <c r="BLI388" s="434"/>
      <c r="BLJ388" s="434"/>
      <c r="BLK388" s="434"/>
      <c r="BLL388" s="434"/>
      <c r="BLM388" s="434"/>
      <c r="BLN388" s="434"/>
      <c r="BLO388" s="434"/>
      <c r="BLP388" s="434"/>
      <c r="BLQ388" s="434"/>
      <c r="BLR388" s="434"/>
      <c r="BLS388" s="434"/>
      <c r="BLT388" s="434"/>
      <c r="BLU388" s="434"/>
      <c r="BLV388" s="434"/>
      <c r="BLW388" s="434"/>
      <c r="BLX388" s="434"/>
      <c r="BLY388" s="434"/>
      <c r="BLZ388" s="434"/>
      <c r="BMA388" s="434"/>
      <c r="BMB388" s="434"/>
      <c r="BMC388" s="434"/>
      <c r="BMD388" s="434"/>
      <c r="BME388" s="434"/>
      <c r="BMF388" s="434"/>
      <c r="BMG388" s="434"/>
      <c r="BMH388" s="434"/>
      <c r="BMI388" s="434"/>
      <c r="BMJ388" s="434"/>
      <c r="BMK388" s="434"/>
      <c r="BML388" s="434"/>
      <c r="BMM388" s="434"/>
      <c r="BMN388" s="434"/>
      <c r="BMO388" s="434"/>
      <c r="BMP388" s="434"/>
      <c r="BMQ388" s="434"/>
      <c r="BMR388" s="434"/>
      <c r="BMS388" s="434"/>
      <c r="BMT388" s="434"/>
      <c r="BMU388" s="434"/>
      <c r="BMV388" s="434"/>
      <c r="BMW388" s="434"/>
      <c r="BMX388" s="434"/>
      <c r="BMY388" s="434"/>
      <c r="BMZ388" s="434"/>
      <c r="BNA388" s="434"/>
      <c r="BNB388" s="434"/>
      <c r="BNC388" s="434"/>
      <c r="BND388" s="434"/>
      <c r="BNE388" s="434"/>
      <c r="BNF388" s="434"/>
      <c r="BNG388" s="434"/>
      <c r="BNH388" s="434"/>
      <c r="BNI388" s="434"/>
      <c r="BNJ388" s="434"/>
      <c r="BNK388" s="434"/>
      <c r="BNL388" s="434"/>
      <c r="BNM388" s="434"/>
      <c r="BNN388" s="434"/>
      <c r="BNO388" s="434"/>
      <c r="BNP388" s="434"/>
      <c r="BNQ388" s="434"/>
      <c r="BNR388" s="434"/>
      <c r="BNS388" s="434"/>
      <c r="BNT388" s="434"/>
      <c r="BNU388" s="434"/>
      <c r="BNV388" s="434"/>
      <c r="BNW388" s="434"/>
      <c r="BNX388" s="434"/>
      <c r="BNY388" s="434"/>
      <c r="BNZ388" s="434"/>
      <c r="BOA388" s="434"/>
      <c r="BOB388" s="434"/>
      <c r="BOC388" s="434"/>
      <c r="BOD388" s="434"/>
      <c r="BOE388" s="434"/>
      <c r="BOF388" s="434"/>
      <c r="BOG388" s="434"/>
      <c r="BOH388" s="434"/>
      <c r="BOI388" s="434"/>
      <c r="BOJ388" s="434"/>
      <c r="BOK388" s="434"/>
      <c r="BOL388" s="434"/>
      <c r="BOM388" s="434"/>
      <c r="BON388" s="434"/>
      <c r="BOO388" s="434"/>
      <c r="BOP388" s="434"/>
      <c r="BOQ388" s="434"/>
      <c r="BOR388" s="434"/>
      <c r="BOS388" s="434"/>
      <c r="BOT388" s="434"/>
      <c r="BOU388" s="434"/>
      <c r="BOV388" s="434"/>
      <c r="BOW388" s="434"/>
      <c r="BOX388" s="434"/>
      <c r="BOY388" s="434"/>
      <c r="BOZ388" s="434"/>
      <c r="BPA388" s="434"/>
      <c r="BPB388" s="434"/>
      <c r="BPC388" s="434"/>
      <c r="BPD388" s="434"/>
      <c r="BPE388" s="434"/>
      <c r="BPF388" s="434"/>
      <c r="BPG388" s="434"/>
      <c r="BPH388" s="434"/>
      <c r="BPI388" s="434"/>
      <c r="BPJ388" s="434"/>
      <c r="BPK388" s="434"/>
      <c r="BPL388" s="434"/>
      <c r="BPM388" s="434"/>
      <c r="BPN388" s="434"/>
      <c r="BPO388" s="434"/>
      <c r="BPP388" s="434"/>
      <c r="BPQ388" s="434"/>
      <c r="BPR388" s="434"/>
      <c r="BPS388" s="434"/>
      <c r="BPT388" s="434"/>
      <c r="BPU388" s="434"/>
      <c r="BPV388" s="434"/>
      <c r="BPW388" s="434"/>
      <c r="BPX388" s="434"/>
      <c r="BPY388" s="434"/>
      <c r="BPZ388" s="434"/>
      <c r="BQA388" s="434"/>
      <c r="BQB388" s="434"/>
      <c r="BQC388" s="434"/>
      <c r="BQD388" s="434"/>
      <c r="BQE388" s="434"/>
      <c r="BQF388" s="434"/>
      <c r="BQG388" s="434"/>
      <c r="BQH388" s="434"/>
      <c r="BQI388" s="434"/>
      <c r="BQJ388" s="434"/>
      <c r="BQK388" s="434"/>
      <c r="BQL388" s="434"/>
      <c r="BQM388" s="434"/>
      <c r="BQN388" s="434"/>
      <c r="BQO388" s="434"/>
      <c r="BQP388" s="434"/>
      <c r="BQQ388" s="434"/>
      <c r="BQR388" s="434"/>
      <c r="BQS388" s="434"/>
      <c r="BQT388" s="434"/>
      <c r="BQU388" s="434"/>
      <c r="BQV388" s="434"/>
      <c r="BQW388" s="434"/>
      <c r="BQX388" s="434"/>
      <c r="BQY388" s="434"/>
      <c r="BQZ388" s="434"/>
      <c r="BRA388" s="434"/>
      <c r="BRB388" s="434"/>
      <c r="BRC388" s="434"/>
      <c r="BRD388" s="434"/>
      <c r="BRE388" s="434"/>
      <c r="BRF388" s="434"/>
      <c r="BRG388" s="434"/>
      <c r="BRH388" s="434"/>
      <c r="BRI388" s="434"/>
      <c r="BRJ388" s="434"/>
      <c r="BRK388" s="434"/>
      <c r="BRL388" s="434"/>
      <c r="BRM388" s="434"/>
      <c r="BRN388" s="434"/>
      <c r="BRO388" s="434"/>
      <c r="BRP388" s="434"/>
      <c r="BRQ388" s="434"/>
      <c r="BRR388" s="434"/>
      <c r="BRS388" s="434"/>
      <c r="BRT388" s="434"/>
      <c r="BRU388" s="434"/>
      <c r="BRV388" s="434"/>
      <c r="BRW388" s="434"/>
      <c r="BRX388" s="434"/>
      <c r="BRY388" s="434"/>
      <c r="BRZ388" s="434"/>
      <c r="BSA388" s="434"/>
      <c r="BSB388" s="434"/>
      <c r="BSC388" s="434"/>
      <c r="BSD388" s="434"/>
      <c r="BSE388" s="434"/>
      <c r="BSF388" s="434"/>
      <c r="BSG388" s="434"/>
      <c r="BSH388" s="434"/>
      <c r="BSI388" s="434"/>
      <c r="BSJ388" s="434"/>
      <c r="BSK388" s="434"/>
      <c r="BSL388" s="434"/>
      <c r="BSM388" s="434"/>
      <c r="BSN388" s="434"/>
      <c r="BSO388" s="434"/>
      <c r="BSP388" s="434"/>
      <c r="BSQ388" s="434"/>
      <c r="BSR388" s="434"/>
      <c r="BSS388" s="434"/>
      <c r="BST388" s="434"/>
      <c r="BSU388" s="434"/>
      <c r="BSV388" s="434"/>
      <c r="BSW388" s="434"/>
      <c r="BSX388" s="434"/>
      <c r="BSY388" s="434"/>
      <c r="BSZ388" s="434"/>
      <c r="BTA388" s="434"/>
      <c r="BTB388" s="434"/>
      <c r="BTC388" s="434"/>
      <c r="BTD388" s="434"/>
      <c r="BTE388" s="434"/>
      <c r="BTF388" s="434"/>
      <c r="BTG388" s="434"/>
      <c r="BTH388" s="434"/>
      <c r="BTI388" s="434"/>
      <c r="BTJ388" s="434"/>
      <c r="BTK388" s="434"/>
      <c r="BTL388" s="434"/>
      <c r="BTM388" s="434"/>
      <c r="BTN388" s="434"/>
      <c r="BTO388" s="434"/>
      <c r="BTP388" s="434"/>
      <c r="BTQ388" s="434"/>
      <c r="BTR388" s="434"/>
      <c r="BTS388" s="434"/>
      <c r="BTT388" s="434"/>
      <c r="BTU388" s="434"/>
      <c r="BTV388" s="434"/>
      <c r="BTW388" s="434"/>
      <c r="BTX388" s="434"/>
      <c r="BTY388" s="434"/>
      <c r="BTZ388" s="434"/>
      <c r="BUA388" s="434"/>
      <c r="BUB388" s="434"/>
      <c r="BUC388" s="434"/>
      <c r="BUD388" s="434"/>
      <c r="BUE388" s="434"/>
      <c r="BUF388" s="434"/>
      <c r="BUG388" s="434"/>
      <c r="BUH388" s="434"/>
      <c r="BUI388" s="434"/>
      <c r="BUJ388" s="434"/>
      <c r="BUK388" s="434"/>
      <c r="BUL388" s="434"/>
      <c r="BUM388" s="434"/>
      <c r="BUN388" s="434"/>
      <c r="BUO388" s="434"/>
      <c r="BUP388" s="434"/>
      <c r="BUQ388" s="434"/>
      <c r="BUR388" s="434"/>
      <c r="BUS388" s="434"/>
      <c r="BUT388" s="434"/>
      <c r="BUU388" s="434"/>
      <c r="BUV388" s="434"/>
      <c r="BUW388" s="434"/>
      <c r="BUX388" s="434"/>
      <c r="BUY388" s="434"/>
      <c r="BUZ388" s="434"/>
      <c r="BVA388" s="434"/>
      <c r="BVB388" s="434"/>
      <c r="BVC388" s="434"/>
      <c r="BVD388" s="434"/>
      <c r="BVE388" s="434"/>
      <c r="BVF388" s="434"/>
      <c r="BVG388" s="434"/>
      <c r="BVH388" s="434"/>
      <c r="BVI388" s="434"/>
      <c r="BVJ388" s="434"/>
      <c r="BVK388" s="434"/>
      <c r="BVL388" s="434"/>
      <c r="BVM388" s="434"/>
      <c r="BVN388" s="434"/>
      <c r="BVO388" s="434"/>
      <c r="BVP388" s="434"/>
      <c r="BVQ388" s="434"/>
      <c r="BVR388" s="434"/>
      <c r="BVS388" s="434"/>
      <c r="BVT388" s="434"/>
      <c r="BVU388" s="434"/>
      <c r="BVV388" s="434"/>
      <c r="BVW388" s="434"/>
      <c r="BVX388" s="434"/>
      <c r="BVY388" s="434"/>
      <c r="BVZ388" s="434"/>
      <c r="BWA388" s="434"/>
      <c r="BWB388" s="434"/>
      <c r="BWC388" s="434"/>
      <c r="BWD388" s="434"/>
      <c r="BWE388" s="434"/>
      <c r="BWF388" s="434"/>
      <c r="BWG388" s="434"/>
      <c r="BWH388" s="434"/>
      <c r="BWI388" s="434"/>
      <c r="BWJ388" s="434"/>
      <c r="BWK388" s="434"/>
      <c r="BWL388" s="434"/>
      <c r="BWM388" s="434"/>
      <c r="BWN388" s="434"/>
      <c r="BWO388" s="434"/>
      <c r="BWP388" s="434"/>
      <c r="BWQ388" s="434"/>
      <c r="BWR388" s="434"/>
      <c r="BWS388" s="434"/>
      <c r="BWT388" s="434"/>
      <c r="BWU388" s="434"/>
      <c r="BWV388" s="434"/>
      <c r="BWW388" s="434"/>
      <c r="BWX388" s="434"/>
      <c r="BWY388" s="434"/>
      <c r="BWZ388" s="434"/>
      <c r="BXA388" s="434"/>
      <c r="BXB388" s="434"/>
      <c r="BXC388" s="434"/>
      <c r="BXD388" s="434"/>
      <c r="BXE388" s="434"/>
      <c r="BXF388" s="434"/>
      <c r="BXG388" s="434"/>
      <c r="BXH388" s="434"/>
      <c r="BXI388" s="434"/>
      <c r="BXJ388" s="434"/>
      <c r="BXK388" s="434"/>
      <c r="BXL388" s="434"/>
      <c r="BXM388" s="434"/>
      <c r="BXN388" s="434"/>
      <c r="BXO388" s="434"/>
      <c r="BXP388" s="434"/>
      <c r="BXQ388" s="434"/>
      <c r="BXR388" s="434"/>
      <c r="BXS388" s="434"/>
      <c r="BXT388" s="434"/>
      <c r="BXU388" s="434"/>
      <c r="BXV388" s="434"/>
      <c r="BXW388" s="434"/>
      <c r="BXX388" s="434"/>
      <c r="BXY388" s="434"/>
      <c r="BXZ388" s="434"/>
      <c r="BYA388" s="434"/>
      <c r="BYB388" s="434"/>
      <c r="BYC388" s="434"/>
      <c r="BYD388" s="434"/>
      <c r="BYE388" s="434"/>
      <c r="BYF388" s="434"/>
      <c r="BYG388" s="434"/>
      <c r="BYH388" s="434"/>
      <c r="BYI388" s="434"/>
      <c r="BYJ388" s="434"/>
      <c r="BYK388" s="434"/>
      <c r="BYL388" s="434"/>
      <c r="BYM388" s="434"/>
      <c r="BYN388" s="434"/>
      <c r="BYO388" s="434"/>
      <c r="BYP388" s="434"/>
      <c r="BYQ388" s="434"/>
      <c r="BYR388" s="434"/>
      <c r="BYS388" s="434"/>
      <c r="BYT388" s="434"/>
      <c r="BYU388" s="434"/>
      <c r="BYV388" s="434"/>
      <c r="BYW388" s="434"/>
      <c r="BYX388" s="434"/>
      <c r="BYY388" s="434"/>
      <c r="BYZ388" s="434"/>
      <c r="BZA388" s="434"/>
      <c r="BZB388" s="434"/>
      <c r="BZC388" s="434"/>
      <c r="BZD388" s="434"/>
      <c r="BZE388" s="434"/>
      <c r="BZF388" s="434"/>
      <c r="BZG388" s="434"/>
      <c r="BZH388" s="434"/>
      <c r="BZI388" s="434"/>
      <c r="BZJ388" s="434"/>
      <c r="BZK388" s="434"/>
      <c r="BZL388" s="434"/>
      <c r="BZM388" s="434"/>
      <c r="BZN388" s="434"/>
      <c r="BZO388" s="434"/>
      <c r="BZP388" s="434"/>
      <c r="BZQ388" s="434"/>
      <c r="BZR388" s="434"/>
      <c r="BZS388" s="434"/>
      <c r="BZT388" s="434"/>
      <c r="BZU388" s="434"/>
      <c r="BZV388" s="434"/>
      <c r="BZW388" s="434"/>
      <c r="BZX388" s="434"/>
      <c r="BZY388" s="434"/>
      <c r="BZZ388" s="434"/>
      <c r="CAA388" s="434"/>
      <c r="CAB388" s="434"/>
      <c r="CAC388" s="434"/>
      <c r="CAD388" s="434"/>
      <c r="CAE388" s="434"/>
      <c r="CAF388" s="434"/>
      <c r="CAG388" s="434"/>
      <c r="CAH388" s="434"/>
      <c r="CAI388" s="434"/>
      <c r="CAJ388" s="434"/>
      <c r="CAK388" s="434"/>
      <c r="CAL388" s="434"/>
      <c r="CAM388" s="434"/>
      <c r="CAN388" s="434"/>
      <c r="CAO388" s="434"/>
      <c r="CAP388" s="434"/>
      <c r="CAQ388" s="434"/>
      <c r="CAR388" s="434"/>
      <c r="CAS388" s="434"/>
      <c r="CAT388" s="434"/>
      <c r="CAU388" s="434"/>
      <c r="CAV388" s="434"/>
      <c r="CAW388" s="434"/>
      <c r="CAX388" s="434"/>
      <c r="CAY388" s="434"/>
      <c r="CAZ388" s="434"/>
      <c r="CBA388" s="434"/>
      <c r="CBB388" s="434"/>
      <c r="CBC388" s="434"/>
      <c r="CBD388" s="434"/>
      <c r="CBE388" s="434"/>
      <c r="CBF388" s="434"/>
      <c r="CBG388" s="434"/>
      <c r="CBH388" s="434"/>
      <c r="CBI388" s="434"/>
      <c r="CBJ388" s="434"/>
      <c r="CBK388" s="434"/>
      <c r="CBL388" s="434"/>
      <c r="CBM388" s="434"/>
      <c r="CBN388" s="434"/>
      <c r="CBO388" s="434"/>
      <c r="CBP388" s="434"/>
      <c r="CBQ388" s="434"/>
      <c r="CBR388" s="434"/>
      <c r="CBS388" s="434"/>
      <c r="CBT388" s="434"/>
      <c r="CBU388" s="434"/>
      <c r="CBV388" s="434"/>
      <c r="CBW388" s="434"/>
      <c r="CBX388" s="434"/>
      <c r="CBY388" s="434"/>
      <c r="CBZ388" s="434"/>
      <c r="CCA388" s="434"/>
      <c r="CCB388" s="434"/>
      <c r="CCC388" s="434"/>
      <c r="CCD388" s="434"/>
      <c r="CCE388" s="434"/>
      <c r="CCF388" s="434"/>
      <c r="CCG388" s="434"/>
      <c r="CCH388" s="434"/>
      <c r="CCI388" s="434"/>
      <c r="CCJ388" s="434"/>
      <c r="CCK388" s="434"/>
      <c r="CCL388" s="434"/>
      <c r="CCM388" s="434"/>
      <c r="CCN388" s="434"/>
      <c r="CCO388" s="434"/>
      <c r="CCP388" s="434"/>
      <c r="CCQ388" s="434"/>
      <c r="CCR388" s="434"/>
      <c r="CCS388" s="434"/>
      <c r="CCT388" s="434"/>
      <c r="CCU388" s="434"/>
      <c r="CCV388" s="434"/>
      <c r="CCW388" s="434"/>
      <c r="CCX388" s="434"/>
      <c r="CCY388" s="434"/>
      <c r="CCZ388" s="434"/>
      <c r="CDA388" s="434"/>
      <c r="CDB388" s="434"/>
      <c r="CDC388" s="434"/>
      <c r="CDD388" s="434"/>
      <c r="CDE388" s="434"/>
      <c r="CDF388" s="434"/>
      <c r="CDG388" s="434"/>
      <c r="CDH388" s="434"/>
      <c r="CDI388" s="434"/>
      <c r="CDJ388" s="434"/>
      <c r="CDK388" s="434"/>
      <c r="CDL388" s="434"/>
      <c r="CDM388" s="434"/>
      <c r="CDN388" s="434"/>
      <c r="CDO388" s="434"/>
      <c r="CDP388" s="434"/>
      <c r="CDQ388" s="434"/>
      <c r="CDR388" s="434"/>
      <c r="CDS388" s="434"/>
      <c r="CDT388" s="434"/>
      <c r="CDU388" s="434"/>
      <c r="CDV388" s="434"/>
      <c r="CDW388" s="434"/>
      <c r="CDX388" s="434"/>
      <c r="CDY388" s="434"/>
      <c r="CDZ388" s="434"/>
      <c r="CEA388" s="434"/>
      <c r="CEB388" s="434"/>
      <c r="CEC388" s="434"/>
      <c r="CED388" s="434"/>
      <c r="CEE388" s="434"/>
      <c r="CEF388" s="434"/>
      <c r="CEG388" s="434"/>
      <c r="CEH388" s="434"/>
      <c r="CEI388" s="434"/>
      <c r="CEJ388" s="434"/>
      <c r="CEK388" s="434"/>
      <c r="CEL388" s="434"/>
      <c r="CEM388" s="434"/>
      <c r="CEN388" s="434"/>
      <c r="CEO388" s="434"/>
      <c r="CEP388" s="434"/>
      <c r="CEQ388" s="434"/>
      <c r="CER388" s="434"/>
      <c r="CES388" s="434"/>
      <c r="CET388" s="434"/>
      <c r="CEU388" s="434"/>
      <c r="CEV388" s="434"/>
      <c r="CEW388" s="434"/>
      <c r="CEX388" s="434"/>
      <c r="CEY388" s="434"/>
      <c r="CEZ388" s="434"/>
      <c r="CFA388" s="434"/>
      <c r="CFB388" s="434"/>
      <c r="CFC388" s="434"/>
      <c r="CFD388" s="434"/>
      <c r="CFE388" s="434"/>
      <c r="CFF388" s="434"/>
      <c r="CFG388" s="434"/>
      <c r="CFH388" s="434"/>
      <c r="CFI388" s="434"/>
      <c r="CFJ388" s="434"/>
      <c r="CFK388" s="434"/>
      <c r="CFL388" s="434"/>
      <c r="CFM388" s="434"/>
      <c r="CFN388" s="434"/>
      <c r="CFO388" s="434"/>
      <c r="CFP388" s="434"/>
      <c r="CFQ388" s="434"/>
      <c r="CFR388" s="434"/>
      <c r="CFS388" s="434"/>
      <c r="CFT388" s="434"/>
      <c r="CFU388" s="434"/>
      <c r="CFV388" s="434"/>
      <c r="CFW388" s="434"/>
      <c r="CFX388" s="434"/>
      <c r="CFY388" s="434"/>
      <c r="CFZ388" s="434"/>
      <c r="CGA388" s="434"/>
      <c r="CGB388" s="434"/>
      <c r="CGC388" s="434"/>
      <c r="CGD388" s="434"/>
      <c r="CGE388" s="434"/>
      <c r="CGF388" s="434"/>
      <c r="CGG388" s="434"/>
      <c r="CGH388" s="434"/>
      <c r="CGI388" s="434"/>
      <c r="CGJ388" s="434"/>
      <c r="CGK388" s="434"/>
      <c r="CGL388" s="434"/>
      <c r="CGM388" s="434"/>
      <c r="CGN388" s="434"/>
      <c r="CGO388" s="434"/>
      <c r="CGP388" s="434"/>
      <c r="CGQ388" s="434"/>
      <c r="CGR388" s="434"/>
      <c r="CGS388" s="434"/>
      <c r="CGT388" s="434"/>
      <c r="CGU388" s="434"/>
      <c r="CGV388" s="434"/>
      <c r="CGW388" s="434"/>
      <c r="CGX388" s="434"/>
      <c r="CGY388" s="434"/>
      <c r="CGZ388" s="434"/>
      <c r="CHA388" s="434"/>
      <c r="CHB388" s="434"/>
      <c r="CHC388" s="434"/>
      <c r="CHD388" s="434"/>
      <c r="CHE388" s="434"/>
      <c r="CHF388" s="434"/>
      <c r="CHG388" s="434"/>
      <c r="CHH388" s="434"/>
      <c r="CHI388" s="434"/>
      <c r="CHJ388" s="434"/>
      <c r="CHK388" s="434"/>
      <c r="CHL388" s="434"/>
      <c r="CHM388" s="434"/>
      <c r="CHN388" s="434"/>
      <c r="CHO388" s="434"/>
      <c r="CHP388" s="434"/>
      <c r="CHQ388" s="434"/>
      <c r="CHR388" s="434"/>
      <c r="CHS388" s="434"/>
      <c r="CHT388" s="434"/>
      <c r="CHU388" s="434"/>
      <c r="CHV388" s="434"/>
      <c r="CHW388" s="434"/>
      <c r="CHX388" s="434"/>
      <c r="CHY388" s="434"/>
      <c r="CHZ388" s="434"/>
      <c r="CIA388" s="434"/>
      <c r="CIB388" s="434"/>
      <c r="CIC388" s="434"/>
      <c r="CID388" s="434"/>
      <c r="CIE388" s="434"/>
      <c r="CIF388" s="434"/>
      <c r="CIG388" s="434"/>
      <c r="CIH388" s="434"/>
      <c r="CII388" s="434"/>
      <c r="CIJ388" s="434"/>
      <c r="CIK388" s="434"/>
      <c r="CIL388" s="434"/>
      <c r="CIM388" s="434"/>
      <c r="CIN388" s="434"/>
      <c r="CIO388" s="434"/>
      <c r="CIP388" s="434"/>
      <c r="CIQ388" s="434"/>
      <c r="CIR388" s="434"/>
      <c r="CIS388" s="434"/>
      <c r="CIT388" s="434"/>
      <c r="CIU388" s="434"/>
      <c r="CIV388" s="434"/>
      <c r="CIW388" s="434"/>
      <c r="CIX388" s="434"/>
      <c r="CIY388" s="434"/>
      <c r="CIZ388" s="434"/>
      <c r="CJA388" s="434"/>
      <c r="CJB388" s="434"/>
      <c r="CJC388" s="434"/>
      <c r="CJD388" s="434"/>
      <c r="CJE388" s="434"/>
      <c r="CJF388" s="434"/>
      <c r="CJG388" s="434"/>
      <c r="CJH388" s="434"/>
      <c r="CJI388" s="434"/>
      <c r="CJJ388" s="434"/>
      <c r="CJK388" s="434"/>
      <c r="CJL388" s="434"/>
      <c r="CJM388" s="434"/>
      <c r="CJN388" s="434"/>
      <c r="CJO388" s="434"/>
      <c r="CJP388" s="434"/>
      <c r="CJQ388" s="434"/>
      <c r="CJR388" s="434"/>
      <c r="CJS388" s="434"/>
      <c r="CJT388" s="434"/>
      <c r="CJU388" s="434"/>
      <c r="CJV388" s="434"/>
      <c r="CJW388" s="434"/>
      <c r="CJX388" s="434"/>
      <c r="CJY388" s="434"/>
      <c r="CJZ388" s="434"/>
      <c r="CKA388" s="434"/>
      <c r="CKB388" s="434"/>
      <c r="CKC388" s="434"/>
      <c r="CKD388" s="434"/>
      <c r="CKE388" s="434"/>
      <c r="CKF388" s="434"/>
      <c r="CKG388" s="434"/>
      <c r="CKH388" s="434"/>
      <c r="CKI388" s="434"/>
      <c r="CKJ388" s="434"/>
      <c r="CKK388" s="434"/>
      <c r="CKL388" s="434"/>
      <c r="CKM388" s="434"/>
      <c r="CKN388" s="434"/>
      <c r="CKO388" s="434"/>
      <c r="CKP388" s="434"/>
      <c r="CKQ388" s="434"/>
      <c r="CKR388" s="434"/>
      <c r="CKS388" s="434"/>
      <c r="CKT388" s="434"/>
      <c r="CKU388" s="434"/>
      <c r="CKV388" s="434"/>
      <c r="CKW388" s="434"/>
      <c r="CKX388" s="434"/>
      <c r="CKY388" s="434"/>
      <c r="CKZ388" s="434"/>
      <c r="CLA388" s="434"/>
      <c r="CLB388" s="434"/>
      <c r="CLC388" s="434"/>
      <c r="CLD388" s="434"/>
      <c r="CLE388" s="434"/>
      <c r="CLF388" s="434"/>
      <c r="CLG388" s="434"/>
      <c r="CLH388" s="434"/>
      <c r="CLI388" s="434"/>
      <c r="CLJ388" s="434"/>
      <c r="CLK388" s="434"/>
    </row>
    <row r="389" spans="1:2351" s="1067" customFormat="1" ht="31.5">
      <c r="A389" s="1059"/>
      <c r="B389" s="1060"/>
      <c r="C389" s="1068" t="s">
        <v>374</v>
      </c>
      <c r="D389" s="1059"/>
      <c r="E389" s="1059"/>
      <c r="F389" s="1059"/>
      <c r="G389" s="1059"/>
      <c r="H389" s="1059"/>
      <c r="I389" s="1207"/>
      <c r="J389" s="1059"/>
      <c r="K389" s="1059"/>
      <c r="L389" s="1059"/>
      <c r="M389" s="1059"/>
      <c r="N389" s="1059"/>
      <c r="O389" s="1059"/>
      <c r="P389" s="1059"/>
      <c r="Q389" s="1059"/>
      <c r="R389" s="1059"/>
      <c r="S389" s="1059"/>
      <c r="T389" s="1059"/>
      <c r="U389" s="1059"/>
      <c r="V389" s="1062"/>
      <c r="W389" s="1059"/>
      <c r="X389" s="1059"/>
      <c r="Y389" s="1059"/>
      <c r="Z389" s="1059"/>
      <c r="AA389" s="1059"/>
      <c r="AB389" s="1059"/>
      <c r="AC389" s="1059"/>
      <c r="AD389" s="1059"/>
      <c r="AE389" s="1059"/>
      <c r="AF389" s="1059"/>
      <c r="AG389" s="1059"/>
      <c r="AH389" s="1059"/>
      <c r="AI389" s="1059"/>
      <c r="AJ389" s="1059"/>
      <c r="AK389" s="1059"/>
      <c r="AL389" s="1059"/>
      <c r="AM389" s="1059"/>
      <c r="AN389" s="1059"/>
      <c r="AO389" s="1059"/>
      <c r="AP389" s="1059"/>
      <c r="AQ389" s="1059"/>
      <c r="AR389" s="1059"/>
      <c r="AS389" s="1059"/>
      <c r="AT389" s="1059"/>
      <c r="AU389" s="1059"/>
      <c r="AV389" s="1059"/>
      <c r="AW389" s="1059"/>
      <c r="AX389" s="1059"/>
      <c r="AY389" s="1059"/>
      <c r="AZ389" s="1059"/>
      <c r="BA389" s="1059"/>
      <c r="BB389" s="1059"/>
      <c r="BC389" s="1059"/>
      <c r="BD389" s="1059"/>
      <c r="BE389" s="1063"/>
      <c r="BF389" s="1064"/>
      <c r="BG389" s="1064"/>
      <c r="BH389" s="1064"/>
      <c r="BI389" s="1064"/>
      <c r="BJ389" s="1064"/>
      <c r="BK389" s="1065"/>
      <c r="BL389" s="1066"/>
      <c r="BM389" s="1066"/>
      <c r="BN389" s="1066"/>
      <c r="BO389" s="1066"/>
      <c r="CB389" s="1030"/>
      <c r="CC389" s="1030"/>
      <c r="CD389" s="1030"/>
      <c r="CE389" s="1030"/>
      <c r="CF389" s="1030"/>
      <c r="CG389" s="1030"/>
      <c r="CH389" s="1030"/>
      <c r="CI389" s="1030"/>
      <c r="CJ389" s="1030"/>
      <c r="CK389" s="1030"/>
      <c r="CL389" s="1030"/>
      <c r="CM389" s="1030"/>
      <c r="CN389" s="1030"/>
      <c r="CO389" s="1030"/>
      <c r="CP389" s="1030"/>
      <c r="CQ389" s="1030"/>
      <c r="CR389" s="1030"/>
      <c r="CS389" s="1030"/>
      <c r="CT389" s="1030"/>
      <c r="CU389" s="1030"/>
      <c r="CV389" s="1030"/>
      <c r="CW389" s="1030"/>
      <c r="CX389" s="1030"/>
      <c r="CY389" s="1030"/>
      <c r="CZ389" s="1030"/>
      <c r="DA389" s="1030"/>
      <c r="DB389" s="1030"/>
      <c r="DC389" s="1030"/>
      <c r="DD389" s="1030"/>
      <c r="DE389" s="1030"/>
      <c r="DF389" s="1030"/>
      <c r="DG389" s="1030"/>
      <c r="DH389" s="1030"/>
      <c r="DI389" s="1030"/>
      <c r="DJ389" s="1030"/>
      <c r="DK389" s="1030"/>
      <c r="DL389" s="1030"/>
      <c r="DM389" s="1030"/>
      <c r="DN389" s="1030"/>
      <c r="DO389" s="1030"/>
      <c r="DP389" s="1030"/>
      <c r="DQ389" s="1030"/>
      <c r="DR389" s="1030"/>
      <c r="DS389" s="1030"/>
      <c r="DT389" s="1030"/>
      <c r="DU389" s="1030"/>
      <c r="DV389" s="1030"/>
      <c r="DW389" s="1030"/>
      <c r="DX389" s="1030"/>
      <c r="DY389" s="1030"/>
    </row>
    <row r="390" spans="1:2351" ht="18">
      <c r="A390" s="276"/>
      <c r="B390" s="354" t="s">
        <v>180</v>
      </c>
      <c r="C390" s="269" t="s">
        <v>323</v>
      </c>
      <c r="D390" s="260" t="s">
        <v>11</v>
      </c>
      <c r="E390" s="588">
        <f>'Buxheti 2021'!E256</f>
        <v>0</v>
      </c>
      <c r="F390" s="522">
        <f>F391+F392+F393</f>
        <v>3260251</v>
      </c>
      <c r="G390" s="268"/>
      <c r="H390" s="271"/>
      <c r="I390" s="1182">
        <f>F390</f>
        <v>3260251</v>
      </c>
      <c r="J390" s="563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553"/>
      <c r="V390" s="272"/>
      <c r="W390" s="563"/>
      <c r="X390" s="272"/>
      <c r="Y390" s="272"/>
      <c r="Z390" s="272"/>
      <c r="AA390" s="272"/>
      <c r="AB390" s="272"/>
      <c r="AC390" s="272"/>
      <c r="AD390" s="272"/>
      <c r="AE390" s="272"/>
      <c r="AF390" s="272"/>
      <c r="AG390" s="272"/>
      <c r="AH390" s="273"/>
      <c r="AI390" s="272"/>
      <c r="AJ390" s="272"/>
      <c r="AK390" s="272"/>
      <c r="AL390" s="272"/>
      <c r="AM390" s="272"/>
      <c r="AN390" s="272"/>
      <c r="AO390" s="272"/>
      <c r="AP390" s="272"/>
      <c r="AQ390" s="272"/>
      <c r="AR390" s="272"/>
      <c r="AS390" s="272"/>
      <c r="AT390" s="272"/>
      <c r="AU390" s="274"/>
      <c r="AV390" s="272"/>
      <c r="AW390" s="272"/>
      <c r="AX390" s="272"/>
      <c r="AY390" s="275"/>
      <c r="AZ390" s="272"/>
      <c r="BA390" s="272"/>
      <c r="BB390" s="272"/>
      <c r="BC390" s="272"/>
      <c r="BD390" s="496"/>
      <c r="BE390" s="130"/>
      <c r="BF390" s="264"/>
      <c r="BG390" s="264"/>
      <c r="BH390" s="264"/>
      <c r="BI390" s="264"/>
      <c r="BJ390" s="487"/>
      <c r="BK390" s="505"/>
      <c r="BL390" s="433"/>
      <c r="BM390" s="414"/>
      <c r="BN390" s="414"/>
      <c r="BO390" s="414"/>
      <c r="CB390" s="227"/>
      <c r="CC390" s="227"/>
      <c r="CD390" s="227"/>
      <c r="CE390" s="227"/>
      <c r="CF390" s="227"/>
      <c r="CG390" s="227"/>
      <c r="CH390" s="227"/>
      <c r="CI390" s="227"/>
      <c r="CJ390" s="227"/>
      <c r="CK390" s="227"/>
      <c r="CL390" s="227"/>
      <c r="CM390" s="227"/>
      <c r="CN390" s="227"/>
      <c r="CO390" s="227"/>
      <c r="CP390" s="227"/>
      <c r="CQ390" s="227"/>
      <c r="CR390" s="227"/>
      <c r="CS390" s="227"/>
      <c r="CT390" s="227"/>
      <c r="CU390" s="227"/>
      <c r="CV390" s="227"/>
      <c r="CW390" s="227"/>
      <c r="CX390" s="227"/>
      <c r="CY390" s="227"/>
      <c r="CZ390" s="227"/>
      <c r="DA390" s="227"/>
      <c r="DB390" s="227"/>
      <c r="DC390" s="227"/>
      <c r="DD390" s="227"/>
      <c r="DE390" s="227"/>
      <c r="DF390" s="227"/>
      <c r="DG390" s="227"/>
      <c r="DH390" s="227"/>
      <c r="DI390" s="227"/>
      <c r="DJ390" s="227"/>
      <c r="DK390" s="227"/>
      <c r="DL390" s="227"/>
      <c r="DM390" s="227"/>
      <c r="DN390" s="227"/>
      <c r="DO390" s="227"/>
      <c r="DP390" s="227"/>
      <c r="DQ390" s="227"/>
      <c r="DR390" s="227"/>
      <c r="DS390" s="227"/>
      <c r="DT390" s="227"/>
      <c r="DU390" s="227"/>
      <c r="DV390" s="227"/>
      <c r="DW390" s="227"/>
      <c r="DX390" s="227"/>
      <c r="DY390" s="227"/>
    </row>
    <row r="391" spans="1:2351" ht="15">
      <c r="A391" s="541" t="s">
        <v>427</v>
      </c>
      <c r="B391" s="408">
        <v>1001</v>
      </c>
      <c r="C391" s="266" t="s">
        <v>375</v>
      </c>
      <c r="D391" s="227"/>
      <c r="E391" s="1145">
        <f>'Buxheti 2021'!E16</f>
        <v>38000000</v>
      </c>
      <c r="F391" s="589">
        <v>2002157</v>
      </c>
      <c r="G391" s="227"/>
      <c r="H391" s="411">
        <v>44287</v>
      </c>
      <c r="I391" s="1172">
        <f>F391</f>
        <v>2002157</v>
      </c>
      <c r="J391" s="564"/>
      <c r="K391" s="227"/>
      <c r="L391" s="227"/>
      <c r="M391" s="227"/>
      <c r="N391" s="227"/>
      <c r="O391" s="227"/>
      <c r="P391" s="234"/>
      <c r="Q391" s="227"/>
      <c r="R391" s="570"/>
      <c r="S391" s="346"/>
      <c r="T391" s="346"/>
      <c r="U391" s="346"/>
      <c r="V391" s="346"/>
      <c r="W391" s="346"/>
      <c r="X391" s="227"/>
      <c r="Y391" s="227"/>
      <c r="Z391" s="227"/>
      <c r="AA391" s="227"/>
      <c r="AB391" s="227"/>
      <c r="AC391" s="227"/>
      <c r="AD391" s="227"/>
      <c r="AE391" s="227"/>
      <c r="AF391" s="227"/>
      <c r="AG391" s="227"/>
      <c r="AH391" s="227"/>
      <c r="AI391" s="227"/>
      <c r="AJ391" s="227"/>
      <c r="AK391" s="227"/>
      <c r="AL391" s="227"/>
      <c r="AM391" s="227"/>
      <c r="AN391" s="227"/>
      <c r="AO391" s="227"/>
      <c r="AP391" s="227"/>
      <c r="AQ391" s="227"/>
      <c r="AR391" s="227"/>
      <c r="AS391" s="227"/>
      <c r="AT391" s="227"/>
      <c r="AU391" s="227"/>
      <c r="AV391" s="227"/>
      <c r="AW391" s="227"/>
      <c r="AX391" s="227"/>
      <c r="AY391" s="227"/>
      <c r="AZ391" s="227"/>
      <c r="BA391" s="227"/>
      <c r="BB391" s="227"/>
      <c r="BC391" s="227"/>
      <c r="BD391" s="429"/>
      <c r="BE391" s="507"/>
      <c r="BF391" s="227"/>
      <c r="BG391" s="227"/>
      <c r="BH391" s="227"/>
      <c r="BI391" s="227"/>
      <c r="BJ391" s="429"/>
      <c r="BK391" s="508"/>
      <c r="BL391" s="434"/>
      <c r="BM391" s="434"/>
      <c r="BN391" s="434"/>
      <c r="BO391" s="434"/>
      <c r="CB391" s="227"/>
      <c r="CC391" s="227"/>
      <c r="CD391" s="227"/>
      <c r="CE391" s="227"/>
      <c r="CF391" s="227"/>
      <c r="CG391" s="227"/>
      <c r="CH391" s="227"/>
      <c r="CI391" s="227"/>
      <c r="CJ391" s="227"/>
      <c r="CK391" s="227"/>
      <c r="CL391" s="227"/>
      <c r="CM391" s="227"/>
      <c r="CN391" s="227"/>
      <c r="CO391" s="227"/>
      <c r="CP391" s="227"/>
      <c r="CQ391" s="227"/>
      <c r="CR391" s="227"/>
      <c r="CS391" s="227"/>
      <c r="CT391" s="227"/>
      <c r="CU391" s="227"/>
      <c r="CV391" s="227"/>
      <c r="CW391" s="227"/>
      <c r="CX391" s="227"/>
      <c r="CY391" s="227"/>
      <c r="CZ391" s="227"/>
      <c r="DA391" s="227"/>
      <c r="DB391" s="227"/>
      <c r="DC391" s="227"/>
      <c r="DD391" s="227"/>
      <c r="DE391" s="227"/>
      <c r="DF391" s="227"/>
      <c r="DG391" s="227"/>
      <c r="DH391" s="227"/>
      <c r="DI391" s="227"/>
      <c r="DJ391" s="227"/>
      <c r="DK391" s="227"/>
      <c r="DL391" s="227"/>
      <c r="DM391" s="227"/>
      <c r="DN391" s="227"/>
      <c r="DO391" s="227"/>
      <c r="DP391" s="227"/>
      <c r="DQ391" s="227"/>
      <c r="DR391" s="227"/>
      <c r="DS391" s="227"/>
      <c r="DT391" s="227"/>
      <c r="DU391" s="227"/>
      <c r="DV391" s="227"/>
      <c r="DW391" s="227"/>
      <c r="DX391" s="227"/>
      <c r="DY391" s="227"/>
    </row>
    <row r="392" spans="1:2351" ht="15">
      <c r="A392" s="227"/>
      <c r="B392" s="409">
        <v>2100</v>
      </c>
      <c r="C392" s="267" t="s">
        <v>183</v>
      </c>
      <c r="D392" s="227"/>
      <c r="E392" s="1146">
        <f>'Buxheti 2021'!E17</f>
        <v>4000000</v>
      </c>
      <c r="F392" s="589">
        <v>275323</v>
      </c>
      <c r="G392" s="227"/>
      <c r="H392" s="411">
        <v>44287</v>
      </c>
      <c r="I392" s="1172">
        <f>F392</f>
        <v>275323</v>
      </c>
      <c r="J392" s="564"/>
      <c r="K392" s="227"/>
      <c r="L392" s="227"/>
      <c r="M392" s="227"/>
      <c r="N392" s="227"/>
      <c r="O392" s="227"/>
      <c r="P392" s="227"/>
      <c r="Q392" s="234"/>
      <c r="R392" s="227"/>
      <c r="S392" s="346"/>
      <c r="T392" s="346"/>
      <c r="U392" s="346"/>
      <c r="V392" s="346"/>
      <c r="W392" s="564"/>
      <c r="X392" s="227"/>
      <c r="Y392" s="227"/>
      <c r="Z392" s="227"/>
      <c r="AA392" s="227"/>
      <c r="AB392" s="227"/>
      <c r="AC392" s="227"/>
      <c r="AD392" s="227"/>
      <c r="AE392" s="227"/>
      <c r="AF392" s="227"/>
      <c r="AG392" s="227"/>
      <c r="AH392" s="227"/>
      <c r="AI392" s="227"/>
      <c r="AJ392" s="227"/>
      <c r="AK392" s="227"/>
      <c r="AL392" s="227"/>
      <c r="AM392" s="227"/>
      <c r="AN392" s="227"/>
      <c r="AO392" s="227"/>
      <c r="AP392" s="227"/>
      <c r="AQ392" s="227"/>
      <c r="AR392" s="227"/>
      <c r="AS392" s="227"/>
      <c r="AT392" s="227"/>
      <c r="AU392" s="227"/>
      <c r="AV392" s="227"/>
      <c r="AW392" s="227"/>
      <c r="AX392" s="227"/>
      <c r="AY392" s="227"/>
      <c r="AZ392" s="227"/>
      <c r="BA392" s="227"/>
      <c r="BB392" s="227"/>
      <c r="BC392" s="227"/>
      <c r="BD392" s="429"/>
      <c r="BE392" s="507"/>
      <c r="BF392" s="227"/>
      <c r="BG392" s="227"/>
      <c r="BH392" s="227"/>
      <c r="BI392" s="227"/>
      <c r="BJ392" s="429"/>
      <c r="BK392" s="508"/>
      <c r="BL392" s="434"/>
      <c r="BM392" s="434"/>
      <c r="BN392" s="434"/>
      <c r="BO392" s="434"/>
      <c r="CB392" s="227"/>
      <c r="CC392" s="227"/>
      <c r="CD392" s="227"/>
      <c r="CE392" s="227"/>
      <c r="CF392" s="227"/>
      <c r="CG392" s="227"/>
      <c r="CH392" s="227"/>
      <c r="CI392" s="227"/>
      <c r="CJ392" s="227"/>
      <c r="CK392" s="227"/>
      <c r="CL392" s="227"/>
      <c r="CM392" s="227"/>
      <c r="CN392" s="227"/>
      <c r="CO392" s="227"/>
      <c r="CP392" s="227"/>
      <c r="CQ392" s="227"/>
      <c r="CR392" s="227"/>
      <c r="CS392" s="227"/>
      <c r="CT392" s="227"/>
      <c r="CU392" s="227"/>
      <c r="CV392" s="227"/>
      <c r="CW392" s="227"/>
      <c r="CX392" s="227"/>
      <c r="CY392" s="227"/>
      <c r="CZ392" s="227"/>
      <c r="DA392" s="227"/>
      <c r="DB392" s="227"/>
      <c r="DC392" s="227"/>
      <c r="DD392" s="227"/>
      <c r="DE392" s="227"/>
      <c r="DF392" s="227"/>
      <c r="DG392" s="227"/>
      <c r="DH392" s="227"/>
      <c r="DI392" s="227"/>
      <c r="DJ392" s="227"/>
      <c r="DK392" s="227"/>
      <c r="DL392" s="227"/>
      <c r="DM392" s="227"/>
      <c r="DN392" s="227"/>
      <c r="DO392" s="227"/>
      <c r="DP392" s="227"/>
      <c r="DQ392" s="227"/>
      <c r="DR392" s="227"/>
      <c r="DS392" s="227"/>
      <c r="DT392" s="227"/>
      <c r="DU392" s="227"/>
      <c r="DV392" s="227"/>
      <c r="DW392" s="227"/>
      <c r="DX392" s="227"/>
      <c r="DY392" s="227"/>
    </row>
    <row r="393" spans="1:2351" ht="15">
      <c r="A393" s="227">
        <v>89</v>
      </c>
      <c r="B393" s="410" t="s">
        <v>184</v>
      </c>
      <c r="C393" s="267" t="s">
        <v>330</v>
      </c>
      <c r="D393" s="227"/>
      <c r="E393" s="1146">
        <f>'Buxheti 2021'!E18</f>
        <v>8000000</v>
      </c>
      <c r="F393" s="589">
        <v>982771</v>
      </c>
      <c r="G393" s="227"/>
      <c r="H393" s="411">
        <v>44299</v>
      </c>
      <c r="I393" s="1172">
        <f>F393</f>
        <v>982771</v>
      </c>
      <c r="J393" s="564"/>
      <c r="K393" s="227"/>
      <c r="L393" s="227"/>
      <c r="M393" s="227"/>
      <c r="N393" s="227"/>
      <c r="O393" s="227"/>
      <c r="P393" s="227"/>
      <c r="Q393" s="227"/>
      <c r="R393" s="434"/>
      <c r="S393" s="227"/>
      <c r="T393" s="227"/>
      <c r="U393" s="429"/>
      <c r="V393" s="227"/>
      <c r="W393" s="564"/>
      <c r="X393" s="227"/>
      <c r="Y393" s="227"/>
      <c r="Z393" s="227"/>
      <c r="AA393" s="227"/>
      <c r="AB393" s="227"/>
      <c r="AC393" s="227"/>
      <c r="AD393" s="227"/>
      <c r="AE393" s="227"/>
      <c r="AF393" s="227"/>
      <c r="AG393" s="227"/>
      <c r="AH393" s="227"/>
      <c r="AI393" s="227"/>
      <c r="AJ393" s="227"/>
      <c r="AK393" s="227"/>
      <c r="AL393" s="227"/>
      <c r="AM393" s="227"/>
      <c r="AN393" s="227"/>
      <c r="AO393" s="227"/>
      <c r="AP393" s="227"/>
      <c r="AQ393" s="227"/>
      <c r="AR393" s="227"/>
      <c r="AS393" s="227"/>
      <c r="AT393" s="227"/>
      <c r="AU393" s="227"/>
      <c r="AV393" s="227"/>
      <c r="AW393" s="227"/>
      <c r="AX393" s="227"/>
      <c r="AY393" s="227"/>
      <c r="AZ393" s="227"/>
      <c r="BA393" s="227"/>
      <c r="BB393" s="227"/>
      <c r="BC393" s="227"/>
      <c r="BD393" s="429"/>
      <c r="BE393" s="507"/>
      <c r="BF393" s="227"/>
      <c r="BG393" s="227"/>
      <c r="BH393" s="227"/>
      <c r="BI393" s="227"/>
      <c r="BJ393" s="429"/>
      <c r="BK393" s="508"/>
      <c r="BL393" s="434"/>
      <c r="BM393" s="434"/>
      <c r="BN393" s="434"/>
      <c r="BO393" s="434"/>
      <c r="CB393" s="227"/>
      <c r="CC393" s="227"/>
      <c r="CD393" s="227"/>
      <c r="CE393" s="227"/>
      <c r="CF393" s="227"/>
      <c r="CG393" s="227"/>
      <c r="CH393" s="227"/>
      <c r="CI393" s="227"/>
      <c r="CJ393" s="227"/>
      <c r="CK393" s="227"/>
      <c r="CL393" s="227"/>
      <c r="CM393" s="227"/>
      <c r="CN393" s="227"/>
      <c r="CO393" s="227"/>
      <c r="CP393" s="227"/>
      <c r="CQ393" s="227"/>
      <c r="CR393" s="227"/>
      <c r="CS393" s="227"/>
      <c r="CT393" s="227"/>
      <c r="CU393" s="227"/>
      <c r="CV393" s="227"/>
      <c r="CW393" s="227"/>
      <c r="CX393" s="227"/>
      <c r="CY393" s="227"/>
      <c r="CZ393" s="227"/>
      <c r="DA393" s="227"/>
      <c r="DB393" s="227"/>
      <c r="DC393" s="227"/>
      <c r="DD393" s="227"/>
      <c r="DE393" s="227"/>
      <c r="DF393" s="227"/>
      <c r="DG393" s="227"/>
      <c r="DH393" s="227"/>
      <c r="DI393" s="227"/>
      <c r="DJ393" s="227"/>
      <c r="DK393" s="227"/>
      <c r="DL393" s="227"/>
      <c r="DM393" s="227"/>
      <c r="DN393" s="227"/>
      <c r="DO393" s="227"/>
      <c r="DP393" s="227"/>
      <c r="DQ393" s="227"/>
      <c r="DR393" s="227"/>
      <c r="DS393" s="227"/>
      <c r="DT393" s="227"/>
      <c r="DU393" s="227"/>
      <c r="DV393" s="227"/>
      <c r="DW393" s="227"/>
      <c r="DX393" s="227"/>
      <c r="DY393" s="227"/>
    </row>
    <row r="394" spans="1:2351" ht="18" thickBot="1">
      <c r="A394" s="452"/>
      <c r="B394" s="453" t="s">
        <v>1</v>
      </c>
      <c r="C394" s="454" t="s">
        <v>96</v>
      </c>
      <c r="D394" s="455" t="s">
        <v>11</v>
      </c>
      <c r="E394" s="456">
        <f>E395+E404+E419+E436+E443+E458+E467+E473+E480+E483</f>
        <v>8780000</v>
      </c>
      <c r="F394" s="457">
        <f>F395+F404+F419+F436+F443+F458+F467+F473+F480+F483</f>
        <v>4465273.58</v>
      </c>
      <c r="G394" s="458">
        <f>G395+G404+G419+G436+G443+G458+G467+G473+G480+G483</f>
        <v>0</v>
      </c>
      <c r="H394" s="459"/>
      <c r="I394" s="1183"/>
      <c r="J394" s="661"/>
      <c r="K394" s="462"/>
      <c r="L394" s="460"/>
      <c r="M394" s="458"/>
      <c r="N394" s="459"/>
      <c r="O394" s="460"/>
      <c r="P394" s="461"/>
      <c r="Q394" s="462"/>
      <c r="R394" s="460"/>
      <c r="S394" s="458"/>
      <c r="T394" s="459"/>
      <c r="U394" s="461"/>
      <c r="V394" s="567"/>
      <c r="W394" s="459"/>
      <c r="X394" s="460"/>
      <c r="Y394" s="458"/>
      <c r="Z394" s="459"/>
      <c r="AA394" s="463"/>
      <c r="AB394" s="461"/>
      <c r="AC394" s="661"/>
      <c r="AD394" s="462"/>
      <c r="AE394" s="460"/>
      <c r="AF394" s="458"/>
      <c r="AG394" s="459"/>
      <c r="AH394" s="460"/>
      <c r="AI394" s="461"/>
      <c r="AJ394" s="461"/>
      <c r="AK394" s="461"/>
      <c r="AL394" s="461"/>
      <c r="AM394" s="461"/>
      <c r="AN394" s="461"/>
      <c r="AO394" s="461"/>
      <c r="AP394" s="461"/>
      <c r="AQ394" s="461"/>
      <c r="AR394" s="461"/>
      <c r="AS394" s="461"/>
      <c r="AT394" s="464"/>
      <c r="AU394" s="461"/>
      <c r="AV394" s="461"/>
      <c r="AW394" s="464"/>
      <c r="AX394" s="461"/>
      <c r="AY394" s="465"/>
      <c r="AZ394" s="465"/>
      <c r="BA394" s="466"/>
      <c r="BB394" s="466"/>
      <c r="BC394" s="465"/>
      <c r="BD394" s="467"/>
      <c r="BE394" s="468"/>
      <c r="BF394" s="468"/>
      <c r="BG394" s="468"/>
      <c r="BH394" s="468"/>
      <c r="BI394" s="468"/>
      <c r="BJ394" s="469"/>
      <c r="BK394" s="515"/>
      <c r="BL394" s="470"/>
      <c r="BM394" s="471"/>
      <c r="BN394" s="471"/>
      <c r="BO394" s="471"/>
      <c r="CB394" s="227"/>
      <c r="CC394" s="227"/>
      <c r="CD394" s="227"/>
      <c r="CE394" s="227"/>
      <c r="CF394" s="227"/>
      <c r="CG394" s="227"/>
      <c r="CH394" s="227"/>
      <c r="CI394" s="227"/>
      <c r="CJ394" s="227"/>
      <c r="CK394" s="227"/>
      <c r="CL394" s="227"/>
      <c r="CM394" s="227"/>
      <c r="CN394" s="227"/>
      <c r="CO394" s="227"/>
      <c r="CP394" s="227"/>
      <c r="CQ394" s="227"/>
      <c r="CR394" s="227"/>
      <c r="CS394" s="227"/>
      <c r="CT394" s="227"/>
      <c r="CU394" s="227"/>
      <c r="CV394" s="227"/>
      <c r="CW394" s="227"/>
      <c r="CX394" s="227"/>
      <c r="CY394" s="227"/>
      <c r="CZ394" s="227"/>
      <c r="DA394" s="227"/>
      <c r="DB394" s="227"/>
      <c r="DC394" s="227"/>
      <c r="DD394" s="227"/>
      <c r="DE394" s="227"/>
      <c r="DF394" s="227"/>
      <c r="DG394" s="227"/>
      <c r="DH394" s="227"/>
      <c r="DI394" s="227"/>
      <c r="DJ394" s="227"/>
      <c r="DK394" s="227"/>
      <c r="DL394" s="227"/>
      <c r="DM394" s="227"/>
      <c r="DN394" s="227"/>
      <c r="DO394" s="227"/>
      <c r="DP394" s="227"/>
      <c r="DQ394" s="227"/>
      <c r="DR394" s="227"/>
      <c r="DS394" s="227"/>
      <c r="DT394" s="227"/>
      <c r="DU394" s="227"/>
      <c r="DV394" s="227"/>
      <c r="DW394" s="227"/>
      <c r="DX394" s="227"/>
      <c r="DY394" s="227"/>
      <c r="DZ394" s="1095"/>
    </row>
    <row r="395" spans="1:2351" ht="15">
      <c r="A395" s="265"/>
      <c r="B395" s="359" t="s">
        <v>40</v>
      </c>
      <c r="C395" s="11" t="s">
        <v>41</v>
      </c>
      <c r="D395" s="25" t="s">
        <v>11</v>
      </c>
      <c r="E395" s="90">
        <f>E396+E397+E398+E399+E400+E401+E403</f>
        <v>0</v>
      </c>
      <c r="F395" s="140">
        <f>F396+F397+F398+F399+F400+F401++F402+F403</f>
        <v>945600</v>
      </c>
      <c r="G395" s="141">
        <f>SUM(G396:G403)</f>
        <v>0</v>
      </c>
      <c r="H395" s="142"/>
      <c r="I395" s="1174"/>
      <c r="J395" s="652"/>
      <c r="K395" s="90"/>
      <c r="L395" s="140"/>
      <c r="M395" s="141"/>
      <c r="N395" s="142"/>
      <c r="O395" s="140"/>
      <c r="P395" s="94"/>
      <c r="Q395" s="90"/>
      <c r="R395" s="78"/>
      <c r="S395" s="141"/>
      <c r="T395" s="79"/>
      <c r="U395" s="555"/>
      <c r="V395" s="147"/>
      <c r="W395" s="142"/>
      <c r="X395" s="140"/>
      <c r="Y395" s="141"/>
      <c r="Z395" s="142"/>
      <c r="AA395" s="140"/>
      <c r="AB395" s="94"/>
      <c r="AC395" s="652"/>
      <c r="AD395" s="90"/>
      <c r="AE395" s="140"/>
      <c r="AF395" s="141"/>
      <c r="AG395" s="142"/>
      <c r="AH395" s="140"/>
      <c r="AI395" s="94"/>
      <c r="AJ395" s="94"/>
      <c r="AK395" s="94"/>
      <c r="AL395" s="94"/>
      <c r="AM395" s="94"/>
      <c r="AN395" s="94"/>
      <c r="AO395" s="94"/>
      <c r="AP395" s="94"/>
      <c r="AQ395" s="94"/>
      <c r="AR395" s="94"/>
      <c r="AS395" s="90"/>
      <c r="AT395" s="140"/>
      <c r="AU395" s="141"/>
      <c r="AV395" s="142"/>
      <c r="AW395" s="140"/>
      <c r="AX395" s="94"/>
      <c r="AY395" s="140"/>
      <c r="AZ395" s="140"/>
      <c r="BA395" s="141"/>
      <c r="BB395" s="142"/>
      <c r="BC395" s="140"/>
      <c r="BD395" s="423"/>
      <c r="BE395" s="129"/>
      <c r="BF395" s="129"/>
      <c r="BG395" s="129"/>
      <c r="BH395" s="129"/>
      <c r="BI395" s="129"/>
      <c r="BJ395" s="430"/>
      <c r="BK395" s="509"/>
      <c r="BL395" s="433"/>
      <c r="BM395" s="414"/>
      <c r="BN395" s="414"/>
      <c r="BO395" s="414"/>
      <c r="CB395" s="227"/>
      <c r="CC395" s="227"/>
      <c r="CD395" s="227"/>
      <c r="CE395" s="227"/>
      <c r="CF395" s="227"/>
      <c r="CG395" s="227"/>
      <c r="CH395" s="227"/>
      <c r="CI395" s="227"/>
      <c r="CJ395" s="227"/>
      <c r="CK395" s="227"/>
      <c r="CL395" s="227"/>
      <c r="CM395" s="227"/>
      <c r="CN395" s="227"/>
      <c r="CO395" s="227"/>
      <c r="CP395" s="227"/>
      <c r="CQ395" s="227"/>
      <c r="CR395" s="227"/>
      <c r="CS395" s="227"/>
      <c r="CT395" s="227"/>
      <c r="CU395" s="227"/>
      <c r="CV395" s="227"/>
      <c r="CW395" s="227"/>
      <c r="CX395" s="227"/>
      <c r="CY395" s="227"/>
      <c r="CZ395" s="227"/>
      <c r="DA395" s="227"/>
      <c r="DB395" s="227"/>
      <c r="DC395" s="227"/>
      <c r="DD395" s="227"/>
      <c r="DE395" s="227"/>
      <c r="DF395" s="227"/>
      <c r="DG395" s="227"/>
      <c r="DH395" s="227"/>
      <c r="DI395" s="227"/>
      <c r="DJ395" s="227"/>
      <c r="DK395" s="227"/>
      <c r="DL395" s="227"/>
      <c r="DM395" s="227"/>
      <c r="DN395" s="227"/>
      <c r="DO395" s="227"/>
      <c r="DP395" s="227"/>
      <c r="DQ395" s="227"/>
      <c r="DR395" s="227"/>
      <c r="DS395" s="227"/>
      <c r="DT395" s="227"/>
      <c r="DU395" s="227"/>
      <c r="DV395" s="227"/>
      <c r="DW395" s="227"/>
      <c r="DX395" s="227"/>
      <c r="DY395" s="227"/>
      <c r="DZ395" s="750"/>
    </row>
    <row r="396" spans="1:2351" ht="15">
      <c r="A396" s="265"/>
      <c r="B396" s="360">
        <v>60201</v>
      </c>
      <c r="C396" s="12" t="s">
        <v>0</v>
      </c>
      <c r="D396" s="7" t="s">
        <v>11</v>
      </c>
      <c r="E396" s="95">
        <f>'Buxheti 2021'!E260</f>
        <v>0</v>
      </c>
      <c r="F396" s="143"/>
      <c r="G396" s="144"/>
      <c r="H396" s="145"/>
      <c r="I396" s="1175"/>
      <c r="J396" s="653"/>
      <c r="K396" s="95"/>
      <c r="L396" s="143"/>
      <c r="M396" s="144"/>
      <c r="N396" s="145"/>
      <c r="O396" s="143"/>
      <c r="P396" s="146"/>
      <c r="Q396" s="95"/>
      <c r="R396" s="143"/>
      <c r="S396" s="144"/>
      <c r="T396" s="145"/>
      <c r="U396" s="146"/>
      <c r="V396" s="143"/>
      <c r="W396" s="145"/>
      <c r="X396" s="143"/>
      <c r="Y396" s="144"/>
      <c r="Z396" s="145"/>
      <c r="AA396" s="143"/>
      <c r="AB396" s="146"/>
      <c r="AC396" s="653"/>
      <c r="AD396" s="95"/>
      <c r="AE396" s="143"/>
      <c r="AF396" s="144"/>
      <c r="AG396" s="145"/>
      <c r="AH396" s="143"/>
      <c r="AI396" s="146"/>
      <c r="AJ396" s="95"/>
      <c r="AK396" s="95"/>
      <c r="AL396" s="95"/>
      <c r="AM396" s="144"/>
      <c r="AN396" s="145"/>
      <c r="AO396" s="145"/>
      <c r="AP396" s="145"/>
      <c r="AQ396" s="143"/>
      <c r="AR396" s="146"/>
      <c r="AS396" s="95"/>
      <c r="AT396" s="143"/>
      <c r="AU396" s="144"/>
      <c r="AV396" s="145"/>
      <c r="AW396" s="143"/>
      <c r="AX396" s="146"/>
      <c r="AY396" s="143"/>
      <c r="AZ396" s="143"/>
      <c r="BA396" s="144"/>
      <c r="BB396" s="145"/>
      <c r="BC396" s="143"/>
      <c r="BD396" s="146"/>
      <c r="BE396" s="128"/>
      <c r="BF396" s="128"/>
      <c r="BG396" s="128"/>
      <c r="BH396" s="128"/>
      <c r="BI396" s="128"/>
      <c r="BJ396" s="421"/>
      <c r="BK396" s="510"/>
      <c r="BL396" s="433"/>
      <c r="BM396" s="414"/>
      <c r="BN396" s="414"/>
      <c r="BO396" s="414"/>
      <c r="CB396" s="227"/>
      <c r="CC396" s="227"/>
      <c r="CD396" s="227"/>
      <c r="CE396" s="227"/>
      <c r="CF396" s="227"/>
      <c r="CG396" s="227"/>
      <c r="CH396" s="227"/>
      <c r="CI396" s="227"/>
      <c r="CJ396" s="227"/>
      <c r="CK396" s="227"/>
      <c r="CL396" s="227"/>
      <c r="CM396" s="227"/>
      <c r="CN396" s="227"/>
      <c r="CO396" s="227"/>
      <c r="CP396" s="227"/>
      <c r="CQ396" s="227"/>
      <c r="CR396" s="227"/>
      <c r="CS396" s="227"/>
      <c r="CT396" s="227"/>
      <c r="CU396" s="227"/>
      <c r="CV396" s="227"/>
      <c r="CW396" s="227"/>
      <c r="CX396" s="227"/>
      <c r="CY396" s="227"/>
      <c r="CZ396" s="227"/>
      <c r="DA396" s="227"/>
      <c r="DB396" s="227"/>
      <c r="DC396" s="227"/>
      <c r="DD396" s="227"/>
      <c r="DE396" s="227"/>
      <c r="DF396" s="227"/>
      <c r="DG396" s="227"/>
      <c r="DH396" s="227"/>
      <c r="DI396" s="227"/>
      <c r="DJ396" s="227"/>
      <c r="DK396" s="227"/>
      <c r="DL396" s="227"/>
      <c r="DM396" s="227"/>
      <c r="DN396" s="227"/>
      <c r="DO396" s="227"/>
      <c r="DP396" s="227"/>
      <c r="DQ396" s="227"/>
      <c r="DR396" s="227"/>
      <c r="DS396" s="227"/>
      <c r="DT396" s="227"/>
      <c r="DU396" s="227"/>
      <c r="DV396" s="227"/>
      <c r="DW396" s="227"/>
      <c r="DX396" s="227"/>
      <c r="DY396" s="227"/>
    </row>
    <row r="397" spans="1:2351" s="763" customFormat="1" ht="15">
      <c r="A397" s="748">
        <v>92</v>
      </c>
      <c r="B397" s="866">
        <v>60202</v>
      </c>
      <c r="C397" s="876" t="s">
        <v>12</v>
      </c>
      <c r="D397" s="24" t="s">
        <v>11</v>
      </c>
      <c r="E397" s="867">
        <f>'Buxheti 2021'!E261</f>
        <v>0</v>
      </c>
      <c r="F397" s="545">
        <v>945600</v>
      </c>
      <c r="G397" s="868"/>
      <c r="H397" s="858">
        <v>44312</v>
      </c>
      <c r="I397" s="1175"/>
      <c r="J397" s="889"/>
      <c r="K397" s="867"/>
      <c r="L397" s="545"/>
      <c r="M397" s="868"/>
      <c r="N397" s="872"/>
      <c r="O397" s="545"/>
      <c r="P397" s="871"/>
      <c r="Q397" s="867"/>
      <c r="R397" s="545"/>
      <c r="S397" s="868"/>
      <c r="T397" s="872"/>
      <c r="U397" s="871"/>
      <c r="V397" s="545"/>
      <c r="W397" s="872"/>
      <c r="X397" s="545"/>
      <c r="Y397" s="868"/>
      <c r="Z397" s="872"/>
      <c r="AA397" s="545"/>
      <c r="AB397" s="871"/>
      <c r="AC397" s="889"/>
      <c r="AD397" s="867"/>
      <c r="AE397" s="545"/>
      <c r="AF397" s="868"/>
      <c r="AG397" s="872"/>
      <c r="AH397" s="545"/>
      <c r="AI397" s="871"/>
      <c r="AJ397" s="867"/>
      <c r="AK397" s="867"/>
      <c r="AL397" s="867"/>
      <c r="AM397" s="868"/>
      <c r="AN397" s="872"/>
      <c r="AO397" s="872"/>
      <c r="AP397" s="872"/>
      <c r="AQ397" s="545"/>
      <c r="AR397" s="871"/>
      <c r="AS397" s="867"/>
      <c r="AT397" s="545"/>
      <c r="AU397" s="868"/>
      <c r="AV397" s="872"/>
      <c r="AW397" s="545"/>
      <c r="AX397" s="871"/>
      <c r="AY397" s="545"/>
      <c r="AZ397" s="545"/>
      <c r="BA397" s="868"/>
      <c r="BB397" s="872"/>
      <c r="BC397" s="545"/>
      <c r="BD397" s="871"/>
      <c r="BE397" s="890"/>
      <c r="BF397" s="128"/>
      <c r="BG397" s="128"/>
      <c r="BH397" s="128"/>
      <c r="BI397" s="890"/>
      <c r="BJ397" s="421"/>
      <c r="BK397" s="510"/>
      <c r="BL397" s="764"/>
      <c r="BM397" s="762"/>
      <c r="BN397" s="762"/>
      <c r="BO397" s="762"/>
      <c r="CB397" s="793"/>
      <c r="CC397" s="793"/>
      <c r="CD397" s="793"/>
      <c r="CE397" s="793"/>
      <c r="CF397" s="793"/>
      <c r="CG397" s="793"/>
      <c r="CH397" s="793"/>
      <c r="CI397" s="793"/>
      <c r="CJ397" s="793"/>
      <c r="CK397" s="793"/>
      <c r="CL397" s="793"/>
      <c r="CM397" s="793"/>
      <c r="CN397" s="793"/>
      <c r="CO397" s="793"/>
      <c r="CP397" s="793"/>
      <c r="CQ397" s="793"/>
      <c r="CR397" s="793"/>
      <c r="CS397" s="793"/>
      <c r="CT397" s="793"/>
      <c r="CU397" s="793"/>
      <c r="CV397" s="793"/>
      <c r="CW397" s="793"/>
      <c r="CX397" s="793"/>
      <c r="CY397" s="793"/>
      <c r="CZ397" s="793"/>
      <c r="DA397" s="793"/>
      <c r="DB397" s="793"/>
      <c r="DC397" s="793"/>
      <c r="DD397" s="793"/>
      <c r="DE397" s="793"/>
      <c r="DF397" s="793"/>
      <c r="DG397" s="793"/>
      <c r="DH397" s="793"/>
      <c r="DI397" s="793"/>
      <c r="DJ397" s="793"/>
      <c r="DK397" s="793"/>
      <c r="DL397" s="793"/>
      <c r="DM397" s="793"/>
      <c r="DN397" s="793"/>
      <c r="DO397" s="793"/>
      <c r="DP397" s="793"/>
      <c r="DQ397" s="793"/>
      <c r="DR397" s="793"/>
      <c r="DS397" s="793"/>
      <c r="DT397" s="793"/>
      <c r="DU397" s="793"/>
      <c r="DV397" s="793"/>
      <c r="DW397" s="793"/>
      <c r="DX397" s="793"/>
      <c r="DY397" s="793"/>
    </row>
    <row r="398" spans="1:2351" s="763" customFormat="1" ht="15">
      <c r="A398" s="748"/>
      <c r="B398" s="866">
        <v>60202</v>
      </c>
      <c r="C398" s="876" t="s">
        <v>12</v>
      </c>
      <c r="D398" s="24"/>
      <c r="E398" s="867"/>
      <c r="F398" s="545"/>
      <c r="G398" s="868"/>
      <c r="H398" s="872"/>
      <c r="I398" s="1175"/>
      <c r="J398" s="889"/>
      <c r="K398" s="867"/>
      <c r="L398" s="545"/>
      <c r="M398" s="868"/>
      <c r="N398" s="872"/>
      <c r="O398" s="545"/>
      <c r="P398" s="871"/>
      <c r="Q398" s="867"/>
      <c r="R398" s="545"/>
      <c r="S398" s="868"/>
      <c r="T398" s="872"/>
      <c r="U398" s="871"/>
      <c r="V398" s="545"/>
      <c r="W398" s="872"/>
      <c r="X398" s="545"/>
      <c r="Y398" s="868"/>
      <c r="Z398" s="872"/>
      <c r="AA398" s="545"/>
      <c r="AB398" s="871"/>
      <c r="AC398" s="889"/>
      <c r="AD398" s="867"/>
      <c r="AE398" s="545"/>
      <c r="AF398" s="868"/>
      <c r="AG398" s="872"/>
      <c r="AH398" s="545"/>
      <c r="AI398" s="871"/>
      <c r="AJ398" s="867"/>
      <c r="AK398" s="872"/>
      <c r="AL398" s="872"/>
      <c r="AM398" s="868"/>
      <c r="AN398" s="872"/>
      <c r="AO398" s="872"/>
      <c r="AP398" s="872"/>
      <c r="AQ398" s="545"/>
      <c r="AR398" s="871"/>
      <c r="AS398" s="867"/>
      <c r="AT398" s="545"/>
      <c r="AU398" s="868"/>
      <c r="AV398" s="872"/>
      <c r="AW398" s="545"/>
      <c r="AX398" s="871"/>
      <c r="AY398" s="545"/>
      <c r="AZ398" s="545"/>
      <c r="BA398" s="868"/>
      <c r="BB398" s="872"/>
      <c r="BC398" s="545"/>
      <c r="BD398" s="871"/>
      <c r="BE398" s="890"/>
      <c r="BF398" s="128"/>
      <c r="BG398" s="128"/>
      <c r="BH398" s="128"/>
      <c r="BI398" s="890"/>
      <c r="BJ398" s="421"/>
      <c r="BK398" s="510"/>
      <c r="BL398" s="764"/>
      <c r="BM398" s="762"/>
      <c r="BN398" s="762"/>
      <c r="BO398" s="762"/>
      <c r="CB398" s="793"/>
      <c r="CC398" s="793"/>
      <c r="CD398" s="793"/>
      <c r="CE398" s="793"/>
      <c r="CF398" s="793"/>
      <c r="CG398" s="793"/>
      <c r="CH398" s="793"/>
      <c r="CI398" s="793"/>
      <c r="CJ398" s="793"/>
      <c r="CK398" s="793"/>
      <c r="CL398" s="793"/>
      <c r="CM398" s="793"/>
      <c r="CN398" s="793"/>
      <c r="CO398" s="793"/>
      <c r="CP398" s="793"/>
      <c r="CQ398" s="793"/>
      <c r="CR398" s="793"/>
      <c r="CS398" s="793"/>
      <c r="CT398" s="793"/>
      <c r="CU398" s="793"/>
      <c r="CV398" s="793"/>
      <c r="CW398" s="793"/>
      <c r="CX398" s="793"/>
      <c r="CY398" s="793"/>
      <c r="CZ398" s="793"/>
      <c r="DA398" s="793"/>
      <c r="DB398" s="793"/>
      <c r="DC398" s="793"/>
      <c r="DD398" s="793"/>
      <c r="DE398" s="793"/>
      <c r="DF398" s="793"/>
      <c r="DG398" s="793"/>
      <c r="DH398" s="793"/>
      <c r="DI398" s="793"/>
      <c r="DJ398" s="793"/>
      <c r="DK398" s="793"/>
      <c r="DL398" s="793"/>
      <c r="DM398" s="793"/>
      <c r="DN398" s="793"/>
      <c r="DO398" s="793"/>
      <c r="DP398" s="793"/>
      <c r="DQ398" s="793"/>
      <c r="DR398" s="793"/>
      <c r="DS398" s="793"/>
      <c r="DT398" s="793"/>
      <c r="DU398" s="793"/>
      <c r="DV398" s="793"/>
      <c r="DW398" s="793"/>
      <c r="DX398" s="793"/>
      <c r="DY398" s="793"/>
    </row>
    <row r="399" spans="1:2351" ht="15">
      <c r="A399" s="265"/>
      <c r="B399" s="360">
        <v>60203</v>
      </c>
      <c r="C399" s="12" t="s">
        <v>334</v>
      </c>
      <c r="D399" s="7" t="s">
        <v>11</v>
      </c>
      <c r="E399" s="95">
        <f>'Buxheti 2021'!E362</f>
        <v>0</v>
      </c>
      <c r="F399" s="143"/>
      <c r="G399" s="144"/>
      <c r="H399" s="145"/>
      <c r="I399" s="1175"/>
      <c r="J399" s="653"/>
      <c r="K399" s="95"/>
      <c r="L399" s="143"/>
      <c r="M399" s="144"/>
      <c r="N399" s="145"/>
      <c r="O399" s="143"/>
      <c r="P399" s="146"/>
      <c r="Q399" s="95"/>
      <c r="R399" s="143"/>
      <c r="S399" s="144"/>
      <c r="T399" s="145"/>
      <c r="U399" s="146"/>
      <c r="V399" s="143"/>
      <c r="W399" s="145"/>
      <c r="X399" s="143"/>
      <c r="Y399" s="144"/>
      <c r="Z399" s="145"/>
      <c r="AA399" s="143"/>
      <c r="AB399" s="146"/>
      <c r="AC399" s="653"/>
      <c r="AD399" s="95"/>
      <c r="AE399" s="143"/>
      <c r="AF399" s="144"/>
      <c r="AG399" s="145"/>
      <c r="AH399" s="143"/>
      <c r="AI399" s="146"/>
      <c r="AJ399" s="95"/>
      <c r="AK399" s="145"/>
      <c r="AL399" s="143"/>
      <c r="AM399" s="144"/>
      <c r="AN399" s="145"/>
      <c r="AO399" s="145"/>
      <c r="AP399" s="145"/>
      <c r="AQ399" s="143"/>
      <c r="AR399" s="146"/>
      <c r="AS399" s="95"/>
      <c r="AT399" s="143"/>
      <c r="AU399" s="144"/>
      <c r="AV399" s="145"/>
      <c r="AW399" s="143"/>
      <c r="AX399" s="146"/>
      <c r="AY399" s="143"/>
      <c r="AZ399" s="143"/>
      <c r="BA399" s="144"/>
      <c r="BB399" s="145"/>
      <c r="BC399" s="143"/>
      <c r="BD399" s="146"/>
      <c r="BE399" s="128"/>
      <c r="BF399" s="128"/>
      <c r="BG399" s="128"/>
      <c r="BH399" s="128"/>
      <c r="BI399" s="128"/>
      <c r="BJ399" s="421"/>
      <c r="BK399" s="510"/>
      <c r="BL399" s="433"/>
      <c r="BM399" s="414"/>
      <c r="BN399" s="414"/>
      <c r="BO399" s="414"/>
      <c r="CB399" s="227"/>
      <c r="CC399" s="227"/>
      <c r="CD399" s="227"/>
      <c r="CE399" s="227"/>
      <c r="CF399" s="227"/>
      <c r="CG399" s="227"/>
      <c r="CH399" s="227"/>
      <c r="CI399" s="227"/>
      <c r="CJ399" s="227"/>
      <c r="CK399" s="227"/>
      <c r="CL399" s="227"/>
      <c r="CM399" s="227"/>
      <c r="CN399" s="227"/>
      <c r="CO399" s="227"/>
      <c r="CP399" s="227"/>
      <c r="CQ399" s="227"/>
      <c r="CR399" s="227"/>
      <c r="CS399" s="227"/>
      <c r="CT399" s="227"/>
      <c r="CU399" s="227"/>
      <c r="CV399" s="227"/>
      <c r="CW399" s="227"/>
      <c r="CX399" s="227"/>
      <c r="CY399" s="227"/>
      <c r="CZ399" s="227"/>
      <c r="DA399" s="227"/>
      <c r="DB399" s="227"/>
      <c r="DC399" s="227"/>
      <c r="DD399" s="227"/>
      <c r="DE399" s="227"/>
      <c r="DF399" s="227"/>
      <c r="DG399" s="227"/>
      <c r="DH399" s="227"/>
      <c r="DI399" s="227"/>
      <c r="DJ399" s="227"/>
      <c r="DK399" s="227"/>
      <c r="DL399" s="227"/>
      <c r="DM399" s="227"/>
      <c r="DN399" s="227"/>
      <c r="DO399" s="227"/>
      <c r="DP399" s="227"/>
      <c r="DQ399" s="227"/>
      <c r="DR399" s="227"/>
      <c r="DS399" s="227"/>
      <c r="DT399" s="227"/>
      <c r="DU399" s="227"/>
      <c r="DV399" s="227"/>
      <c r="DW399" s="227"/>
      <c r="DX399" s="227"/>
      <c r="DY399" s="227"/>
    </row>
    <row r="400" spans="1:2351" ht="15">
      <c r="A400" s="265"/>
      <c r="B400" s="360">
        <v>60204</v>
      </c>
      <c r="C400" s="12" t="s">
        <v>42</v>
      </c>
      <c r="D400" s="7" t="s">
        <v>11</v>
      </c>
      <c r="E400" s="95"/>
      <c r="F400" s="143"/>
      <c r="G400" s="144"/>
      <c r="H400" s="145"/>
      <c r="I400" s="1175"/>
      <c r="J400" s="653"/>
      <c r="K400" s="95"/>
      <c r="L400" s="143"/>
      <c r="M400" s="144"/>
      <c r="N400" s="145"/>
      <c r="O400" s="143"/>
      <c r="P400" s="146"/>
      <c r="Q400" s="95"/>
      <c r="R400" s="143"/>
      <c r="S400" s="144"/>
      <c r="T400" s="145"/>
      <c r="U400" s="146"/>
      <c r="V400" s="143"/>
      <c r="W400" s="145"/>
      <c r="X400" s="143"/>
      <c r="Y400" s="144"/>
      <c r="Z400" s="145"/>
      <c r="AA400" s="143"/>
      <c r="AB400" s="146"/>
      <c r="AC400" s="653"/>
      <c r="AD400" s="95"/>
      <c r="AE400" s="143"/>
      <c r="AF400" s="144"/>
      <c r="AG400" s="145"/>
      <c r="AH400" s="143"/>
      <c r="AI400" s="146"/>
      <c r="AJ400" s="95"/>
      <c r="AK400" s="145"/>
      <c r="AL400" s="143"/>
      <c r="AM400" s="144"/>
      <c r="AN400" s="145"/>
      <c r="AO400" s="145"/>
      <c r="AP400" s="145"/>
      <c r="AQ400" s="143"/>
      <c r="AR400" s="146"/>
      <c r="AS400" s="95"/>
      <c r="AT400" s="143"/>
      <c r="AU400" s="144"/>
      <c r="AV400" s="145"/>
      <c r="AW400" s="143"/>
      <c r="AX400" s="146"/>
      <c r="AY400" s="143"/>
      <c r="AZ400" s="143"/>
      <c r="BA400" s="144"/>
      <c r="BB400" s="145"/>
      <c r="BC400" s="143"/>
      <c r="BD400" s="146"/>
      <c r="BE400" s="128"/>
      <c r="BF400" s="128"/>
      <c r="BG400" s="128"/>
      <c r="BH400" s="128"/>
      <c r="BI400" s="128"/>
      <c r="BJ400" s="421"/>
      <c r="BK400" s="510"/>
      <c r="BL400" s="433"/>
      <c r="BM400" s="414"/>
      <c r="BN400" s="414"/>
      <c r="BO400" s="414"/>
      <c r="CB400" s="227"/>
      <c r="CC400" s="227"/>
      <c r="CD400" s="227"/>
      <c r="CE400" s="227"/>
      <c r="CF400" s="227"/>
      <c r="CG400" s="227"/>
      <c r="CH400" s="227"/>
      <c r="CI400" s="227"/>
      <c r="CJ400" s="227"/>
      <c r="CK400" s="227"/>
      <c r="CL400" s="227"/>
      <c r="CM400" s="227"/>
      <c r="CN400" s="227"/>
      <c r="CO400" s="227"/>
      <c r="CP400" s="227"/>
      <c r="CQ400" s="227"/>
      <c r="CR400" s="227"/>
      <c r="CS400" s="227"/>
      <c r="CT400" s="227"/>
      <c r="CU400" s="227"/>
      <c r="CV400" s="227"/>
      <c r="CW400" s="227"/>
      <c r="CX400" s="227"/>
      <c r="CY400" s="227"/>
      <c r="CZ400" s="227"/>
      <c r="DA400" s="227"/>
      <c r="DB400" s="227"/>
      <c r="DC400" s="227"/>
      <c r="DD400" s="227"/>
      <c r="DE400" s="227"/>
      <c r="DF400" s="227"/>
      <c r="DG400" s="227"/>
      <c r="DH400" s="227"/>
      <c r="DI400" s="227"/>
      <c r="DJ400" s="227"/>
      <c r="DK400" s="227"/>
      <c r="DL400" s="227"/>
      <c r="DM400" s="227"/>
      <c r="DN400" s="227"/>
      <c r="DO400" s="227"/>
      <c r="DP400" s="227"/>
      <c r="DQ400" s="227"/>
      <c r="DR400" s="227"/>
      <c r="DS400" s="227"/>
      <c r="DT400" s="227"/>
      <c r="DU400" s="227"/>
      <c r="DV400" s="227"/>
      <c r="DW400" s="227"/>
      <c r="DX400" s="227"/>
      <c r="DY400" s="227"/>
    </row>
    <row r="401" spans="1:129" ht="15">
      <c r="A401" s="369"/>
      <c r="B401" s="360">
        <v>60205</v>
      </c>
      <c r="C401" s="12" t="s">
        <v>43</v>
      </c>
      <c r="D401" s="7" t="s">
        <v>11</v>
      </c>
      <c r="E401" s="95"/>
      <c r="F401" s="545"/>
      <c r="G401" s="144"/>
      <c r="H401" s="145"/>
      <c r="I401" s="1175"/>
      <c r="J401" s="653"/>
      <c r="K401" s="95"/>
      <c r="L401" s="143"/>
      <c r="M401" s="144"/>
      <c r="N401" s="145"/>
      <c r="O401" s="143"/>
      <c r="P401" s="146"/>
      <c r="Q401" s="95"/>
      <c r="R401" s="143"/>
      <c r="S401" s="144"/>
      <c r="T401" s="145"/>
      <c r="U401" s="146"/>
      <c r="V401" s="143"/>
      <c r="W401" s="145"/>
      <c r="X401" s="143"/>
      <c r="Y401" s="144"/>
      <c r="Z401" s="145"/>
      <c r="AA401" s="143"/>
      <c r="AB401" s="146"/>
      <c r="AC401" s="653"/>
      <c r="AD401" s="95"/>
      <c r="AE401" s="143"/>
      <c r="AF401" s="144"/>
      <c r="AG401" s="145"/>
      <c r="AH401" s="143"/>
      <c r="AI401" s="146"/>
      <c r="AJ401" s="95"/>
      <c r="AK401" s="145"/>
      <c r="AL401" s="143"/>
      <c r="AM401" s="144"/>
      <c r="AN401" s="145"/>
      <c r="AO401" s="145"/>
      <c r="AP401" s="145"/>
      <c r="AQ401" s="143"/>
      <c r="AR401" s="146"/>
      <c r="AS401" s="95"/>
      <c r="AT401" s="143"/>
      <c r="AU401" s="144"/>
      <c r="AV401" s="145"/>
      <c r="AW401" s="143"/>
      <c r="AX401" s="146"/>
      <c r="AY401" s="143"/>
      <c r="AZ401" s="143"/>
      <c r="BA401" s="144"/>
      <c r="BB401" s="145"/>
      <c r="BC401" s="143"/>
      <c r="BD401" s="412"/>
      <c r="BE401" s="413"/>
      <c r="BF401" s="413"/>
      <c r="BG401" s="413"/>
      <c r="BH401" s="413"/>
      <c r="BI401" s="413"/>
      <c r="BJ401" s="432"/>
      <c r="BK401" s="512"/>
      <c r="BL401" s="435"/>
      <c r="BM401" s="414"/>
      <c r="BN401" s="414"/>
      <c r="BO401" s="414"/>
      <c r="CB401" s="227"/>
      <c r="CC401" s="227"/>
      <c r="CD401" s="227"/>
      <c r="CE401" s="227"/>
      <c r="CF401" s="227"/>
      <c r="CG401" s="227"/>
      <c r="CH401" s="227"/>
      <c r="CI401" s="227"/>
      <c r="CJ401" s="227"/>
      <c r="CK401" s="227"/>
      <c r="CL401" s="227"/>
      <c r="CM401" s="227"/>
      <c r="CN401" s="227"/>
      <c r="CO401" s="227"/>
      <c r="CP401" s="227"/>
      <c r="CQ401" s="227"/>
      <c r="CR401" s="227"/>
      <c r="CS401" s="227"/>
      <c r="CT401" s="227"/>
      <c r="CU401" s="227"/>
      <c r="CV401" s="227"/>
      <c r="CW401" s="227"/>
      <c r="CX401" s="227"/>
      <c r="CY401" s="227"/>
      <c r="CZ401" s="227"/>
      <c r="DA401" s="227"/>
      <c r="DB401" s="227"/>
      <c r="DC401" s="227"/>
      <c r="DD401" s="227"/>
      <c r="DE401" s="227"/>
      <c r="DF401" s="227"/>
      <c r="DG401" s="227"/>
      <c r="DH401" s="227"/>
      <c r="DI401" s="227"/>
      <c r="DJ401" s="227"/>
      <c r="DK401" s="227"/>
      <c r="DL401" s="227"/>
      <c r="DM401" s="227"/>
      <c r="DN401" s="227"/>
      <c r="DO401" s="227"/>
      <c r="DP401" s="227"/>
      <c r="DQ401" s="227"/>
      <c r="DR401" s="227"/>
      <c r="DS401" s="227"/>
      <c r="DT401" s="227"/>
      <c r="DU401" s="227"/>
      <c r="DV401" s="227"/>
      <c r="DW401" s="227"/>
      <c r="DX401" s="227"/>
      <c r="DY401" s="227"/>
    </row>
    <row r="402" spans="1:129" ht="15">
      <c r="A402" s="369"/>
      <c r="B402" s="360" t="s">
        <v>350</v>
      </c>
      <c r="C402" s="12" t="s">
        <v>13</v>
      </c>
      <c r="D402" s="7" t="s">
        <v>11</v>
      </c>
      <c r="E402" s="95"/>
      <c r="F402" s="545"/>
      <c r="G402" s="144"/>
      <c r="H402" s="665"/>
      <c r="I402" s="1175"/>
      <c r="J402" s="653"/>
      <c r="K402" s="95"/>
      <c r="L402" s="143"/>
      <c r="M402" s="144"/>
      <c r="N402" s="145"/>
      <c r="O402" s="143"/>
      <c r="P402" s="146"/>
      <c r="Q402" s="95"/>
      <c r="R402" s="143"/>
      <c r="S402" s="144"/>
      <c r="T402" s="145"/>
      <c r="U402" s="146"/>
      <c r="V402" s="143"/>
      <c r="W402" s="145"/>
      <c r="X402" s="143"/>
      <c r="Y402" s="144"/>
      <c r="Z402" s="145"/>
      <c r="AA402" s="143"/>
      <c r="AB402" s="146"/>
      <c r="AC402" s="653"/>
      <c r="AD402" s="95"/>
      <c r="AE402" s="143"/>
      <c r="AF402" s="144"/>
      <c r="AG402" s="145"/>
      <c r="AH402" s="143"/>
      <c r="AI402" s="146"/>
      <c r="AJ402" s="95"/>
      <c r="AK402" s="145"/>
      <c r="AL402" s="143"/>
      <c r="AM402" s="144"/>
      <c r="AN402" s="145">
        <f>F402</f>
        <v>0</v>
      </c>
      <c r="AO402" s="145"/>
      <c r="AP402" s="145"/>
      <c r="AQ402" s="143"/>
      <c r="AR402" s="146"/>
      <c r="AS402" s="95"/>
      <c r="AT402" s="143"/>
      <c r="AU402" s="144"/>
      <c r="AV402" s="145"/>
      <c r="AW402" s="143"/>
      <c r="AX402" s="146"/>
      <c r="AY402" s="143"/>
      <c r="AZ402" s="143"/>
      <c r="BA402" s="144"/>
      <c r="BB402" s="145"/>
      <c r="BC402" s="143"/>
      <c r="BD402" s="412"/>
      <c r="BE402" s="413"/>
      <c r="BF402" s="413"/>
      <c r="BG402" s="413"/>
      <c r="BH402" s="413"/>
      <c r="BI402" s="413"/>
      <c r="BJ402" s="432"/>
      <c r="BK402" s="512"/>
      <c r="BL402" s="435"/>
      <c r="BM402" s="414"/>
      <c r="BN402" s="414"/>
      <c r="BO402" s="414"/>
      <c r="CB402" s="227"/>
      <c r="CC402" s="227"/>
      <c r="CD402" s="227"/>
      <c r="CE402" s="227"/>
      <c r="CF402" s="227"/>
      <c r="CG402" s="227"/>
      <c r="CH402" s="227"/>
      <c r="CI402" s="227"/>
      <c r="CJ402" s="227"/>
      <c r="CK402" s="227"/>
      <c r="CL402" s="227"/>
      <c r="CM402" s="227"/>
      <c r="CN402" s="227"/>
      <c r="CO402" s="227"/>
      <c r="CP402" s="227"/>
      <c r="CQ402" s="227"/>
      <c r="CR402" s="227"/>
      <c r="CS402" s="227"/>
      <c r="CT402" s="227"/>
      <c r="CU402" s="227"/>
      <c r="CV402" s="227"/>
      <c r="CW402" s="227"/>
      <c r="CX402" s="227"/>
      <c r="CY402" s="227"/>
      <c r="CZ402" s="227"/>
      <c r="DA402" s="227"/>
      <c r="DB402" s="227"/>
      <c r="DC402" s="227"/>
      <c r="DD402" s="227"/>
      <c r="DE402" s="227"/>
      <c r="DF402" s="227"/>
      <c r="DG402" s="227"/>
      <c r="DH402" s="227"/>
      <c r="DI402" s="227"/>
      <c r="DJ402" s="227"/>
      <c r="DK402" s="227"/>
      <c r="DL402" s="227"/>
      <c r="DM402" s="227"/>
      <c r="DN402" s="227"/>
      <c r="DO402" s="227"/>
      <c r="DP402" s="227"/>
      <c r="DQ402" s="227"/>
      <c r="DR402" s="227"/>
      <c r="DS402" s="227"/>
      <c r="DT402" s="227"/>
      <c r="DU402" s="227"/>
      <c r="DV402" s="227"/>
      <c r="DW402" s="227"/>
      <c r="DX402" s="227"/>
      <c r="DY402" s="227"/>
    </row>
    <row r="403" spans="1:129" ht="15">
      <c r="A403" s="265"/>
      <c r="B403" s="360" t="s">
        <v>350</v>
      </c>
      <c r="C403" s="12" t="s">
        <v>13</v>
      </c>
      <c r="D403" s="7" t="s">
        <v>11</v>
      </c>
      <c r="E403" s="95">
        <f>'Buxheti 2021'!E160</f>
        <v>0</v>
      </c>
      <c r="F403" s="545"/>
      <c r="G403" s="144"/>
      <c r="H403" s="665"/>
      <c r="I403" s="1175"/>
      <c r="J403" s="653"/>
      <c r="K403" s="95"/>
      <c r="L403" s="143"/>
      <c r="M403" s="144"/>
      <c r="N403" s="145"/>
      <c r="O403" s="143"/>
      <c r="P403" s="146"/>
      <c r="Q403" s="95"/>
      <c r="R403" s="143"/>
      <c r="S403" s="144"/>
      <c r="T403" s="145"/>
      <c r="U403" s="146"/>
      <c r="V403" s="143"/>
      <c r="W403" s="145"/>
      <c r="X403" s="143"/>
      <c r="Y403" s="144"/>
      <c r="Z403" s="145"/>
      <c r="AA403" s="143"/>
      <c r="AB403" s="146"/>
      <c r="AC403" s="653"/>
      <c r="AD403" s="95"/>
      <c r="AE403" s="143"/>
      <c r="AF403" s="144"/>
      <c r="AG403" s="145"/>
      <c r="AH403" s="143"/>
      <c r="AI403" s="146"/>
      <c r="AJ403" s="95"/>
      <c r="AK403" s="145"/>
      <c r="AL403" s="143"/>
      <c r="AM403" s="144"/>
      <c r="AN403" s="145"/>
      <c r="AO403" s="145"/>
      <c r="AP403" s="145"/>
      <c r="AQ403" s="143"/>
      <c r="AR403" s="146"/>
      <c r="AS403" s="95"/>
      <c r="AT403" s="143"/>
      <c r="AU403" s="144"/>
      <c r="AV403" s="145"/>
      <c r="AW403" s="143"/>
      <c r="AX403" s="146">
        <f>F403</f>
        <v>0</v>
      </c>
      <c r="AY403" s="143"/>
      <c r="AZ403" s="143"/>
      <c r="BA403" s="144"/>
      <c r="BB403" s="145"/>
      <c r="BC403" s="143"/>
      <c r="BD403" s="416"/>
      <c r="BE403" s="413"/>
      <c r="BF403" s="413"/>
      <c r="BG403" s="413"/>
      <c r="BH403" s="413"/>
      <c r="BI403" s="413"/>
      <c r="BJ403" s="432"/>
      <c r="BK403" s="512"/>
      <c r="BL403" s="433"/>
      <c r="BM403" s="414"/>
      <c r="BN403" s="414"/>
      <c r="BO403" s="414"/>
      <c r="CB403" s="227"/>
      <c r="CC403" s="227"/>
      <c r="CD403" s="227"/>
      <c r="CE403" s="227"/>
      <c r="CF403" s="227"/>
      <c r="CG403" s="227"/>
      <c r="CH403" s="227"/>
      <c r="CI403" s="227"/>
      <c r="CJ403" s="227"/>
      <c r="CK403" s="227"/>
      <c r="CL403" s="227"/>
      <c r="CM403" s="227"/>
      <c r="CN403" s="227"/>
      <c r="CO403" s="227"/>
      <c r="CP403" s="227"/>
      <c r="CQ403" s="227"/>
      <c r="CR403" s="227"/>
      <c r="CS403" s="227"/>
      <c r="CT403" s="227"/>
      <c r="CU403" s="227"/>
      <c r="CV403" s="227"/>
      <c r="CW403" s="227"/>
      <c r="CX403" s="227"/>
      <c r="CY403" s="227"/>
      <c r="CZ403" s="227"/>
      <c r="DA403" s="227"/>
      <c r="DB403" s="227"/>
      <c r="DC403" s="227"/>
      <c r="DD403" s="227"/>
      <c r="DE403" s="227"/>
      <c r="DF403" s="227"/>
      <c r="DG403" s="227"/>
      <c r="DH403" s="227"/>
      <c r="DI403" s="227"/>
      <c r="DJ403" s="227"/>
      <c r="DK403" s="227"/>
      <c r="DL403" s="227"/>
      <c r="DM403" s="227"/>
      <c r="DN403" s="227"/>
      <c r="DO403" s="227"/>
      <c r="DP403" s="227"/>
      <c r="DQ403" s="227"/>
      <c r="DR403" s="227"/>
      <c r="DS403" s="227"/>
      <c r="DT403" s="227"/>
      <c r="DU403" s="227"/>
      <c r="DV403" s="227"/>
      <c r="DW403" s="227"/>
      <c r="DX403" s="227"/>
      <c r="DY403" s="227"/>
    </row>
    <row r="404" spans="1:129" ht="15">
      <c r="A404" s="265"/>
      <c r="B404" s="359" t="s">
        <v>14</v>
      </c>
      <c r="C404" s="11" t="s">
        <v>15</v>
      </c>
      <c r="D404" s="25" t="s">
        <v>11</v>
      </c>
      <c r="E404" s="100">
        <f>SUM(E405:E416)</f>
        <v>2330000</v>
      </c>
      <c r="F404" s="147">
        <f>F405+F406+F407+F408+F409+F410+F411+F412+F413+F414+F415+F416+F417+F418</f>
        <v>1632380</v>
      </c>
      <c r="G404" s="148">
        <f>SUM(G405:G416)</f>
        <v>0</v>
      </c>
      <c r="H404" s="149"/>
      <c r="I404" s="1176"/>
      <c r="J404" s="609"/>
      <c r="K404" s="100"/>
      <c r="L404" s="147"/>
      <c r="M404" s="148"/>
      <c r="N404" s="149"/>
      <c r="O404" s="147"/>
      <c r="P404" s="150"/>
      <c r="Q404" s="100"/>
      <c r="R404" s="147"/>
      <c r="S404" s="148"/>
      <c r="T404" s="149"/>
      <c r="U404" s="150"/>
      <c r="V404" s="147"/>
      <c r="W404" s="149"/>
      <c r="X404" s="147"/>
      <c r="Y404" s="148"/>
      <c r="Z404" s="149"/>
      <c r="AA404" s="147"/>
      <c r="AB404" s="150"/>
      <c r="AC404" s="609"/>
      <c r="AD404" s="100"/>
      <c r="AE404" s="147"/>
      <c r="AF404" s="148"/>
      <c r="AG404" s="149"/>
      <c r="AH404" s="147"/>
      <c r="AI404" s="150"/>
      <c r="AJ404" s="150"/>
      <c r="AK404" s="150"/>
      <c r="AL404" s="150"/>
      <c r="AM404" s="150"/>
      <c r="AN404" s="150"/>
      <c r="AO404" s="150"/>
      <c r="AP404" s="150"/>
      <c r="AQ404" s="150"/>
      <c r="AR404" s="150"/>
      <c r="AS404" s="100"/>
      <c r="AT404" s="147"/>
      <c r="AU404" s="148"/>
      <c r="AV404" s="149"/>
      <c r="AW404" s="147"/>
      <c r="AX404" s="150"/>
      <c r="AY404" s="147"/>
      <c r="AZ404" s="147"/>
      <c r="BA404" s="148"/>
      <c r="BB404" s="149"/>
      <c r="BC404" s="147"/>
      <c r="BD404" s="423"/>
      <c r="BE404" s="129"/>
      <c r="BF404" s="129"/>
      <c r="BG404" s="129"/>
      <c r="BH404" s="129"/>
      <c r="BI404" s="129"/>
      <c r="BJ404" s="430"/>
      <c r="BK404" s="509"/>
      <c r="BL404" s="433"/>
      <c r="BM404" s="414"/>
      <c r="BN404" s="414"/>
      <c r="BO404" s="414"/>
      <c r="CB404" s="227"/>
      <c r="CC404" s="227"/>
      <c r="CD404" s="227"/>
      <c r="CE404" s="227"/>
      <c r="CF404" s="227"/>
      <c r="CG404" s="227"/>
      <c r="CH404" s="227"/>
      <c r="CI404" s="227"/>
      <c r="CJ404" s="227"/>
      <c r="CK404" s="227"/>
      <c r="CL404" s="227"/>
      <c r="CM404" s="227"/>
      <c r="CN404" s="227"/>
      <c r="CO404" s="227"/>
      <c r="CP404" s="227"/>
      <c r="CQ404" s="227"/>
      <c r="CR404" s="227"/>
      <c r="CS404" s="227"/>
      <c r="CT404" s="227"/>
      <c r="CU404" s="227"/>
      <c r="CV404" s="227"/>
      <c r="CW404" s="227"/>
      <c r="CX404" s="227"/>
      <c r="CY404" s="227"/>
      <c r="CZ404" s="227"/>
      <c r="DA404" s="227"/>
      <c r="DB404" s="227"/>
      <c r="DC404" s="227"/>
      <c r="DD404" s="227"/>
      <c r="DE404" s="227"/>
      <c r="DF404" s="227"/>
      <c r="DG404" s="227"/>
      <c r="DH404" s="227"/>
      <c r="DI404" s="227"/>
      <c r="DJ404" s="227"/>
      <c r="DK404" s="227"/>
      <c r="DL404" s="227"/>
      <c r="DM404" s="227"/>
      <c r="DN404" s="227"/>
      <c r="DO404" s="227"/>
      <c r="DP404" s="227"/>
      <c r="DQ404" s="227"/>
      <c r="DR404" s="227"/>
      <c r="DS404" s="227"/>
      <c r="DT404" s="227"/>
      <c r="DU404" s="227"/>
      <c r="DV404" s="227"/>
      <c r="DW404" s="227"/>
      <c r="DX404" s="227"/>
      <c r="DY404" s="227"/>
    </row>
    <row r="405" spans="1:129" ht="15">
      <c r="A405" s="265"/>
      <c r="B405" s="360">
        <v>6021001</v>
      </c>
      <c r="C405" s="12" t="s">
        <v>44</v>
      </c>
      <c r="D405" s="7" t="s">
        <v>11</v>
      </c>
      <c r="E405" s="95"/>
      <c r="F405" s="143"/>
      <c r="G405" s="144"/>
      <c r="H405" s="145"/>
      <c r="I405" s="1175"/>
      <c r="J405" s="653"/>
      <c r="K405" s="95"/>
      <c r="L405" s="143"/>
      <c r="M405" s="144"/>
      <c r="N405" s="145"/>
      <c r="O405" s="143"/>
      <c r="P405" s="146"/>
      <c r="Q405" s="95"/>
      <c r="R405" s="143"/>
      <c r="S405" s="144"/>
      <c r="T405" s="145"/>
      <c r="U405" s="146"/>
      <c r="V405" s="143"/>
      <c r="W405" s="145"/>
      <c r="X405" s="143"/>
      <c r="Y405" s="144"/>
      <c r="Z405" s="145"/>
      <c r="AA405" s="143"/>
      <c r="AB405" s="146"/>
      <c r="AC405" s="653"/>
      <c r="AD405" s="95"/>
      <c r="AE405" s="143"/>
      <c r="AF405" s="144"/>
      <c r="AG405" s="145"/>
      <c r="AH405" s="143"/>
      <c r="AI405" s="146"/>
      <c r="AJ405" s="95"/>
      <c r="AK405" s="145"/>
      <c r="AL405" s="143"/>
      <c r="AM405" s="144"/>
      <c r="AN405" s="145"/>
      <c r="AO405" s="145"/>
      <c r="AP405" s="145"/>
      <c r="AQ405" s="145"/>
      <c r="AR405" s="146"/>
      <c r="AS405" s="95"/>
      <c r="AT405" s="143"/>
      <c r="AU405" s="144"/>
      <c r="AV405" s="145"/>
      <c r="AW405" s="143"/>
      <c r="AX405" s="146"/>
      <c r="AY405" s="143"/>
      <c r="AZ405" s="143"/>
      <c r="BA405" s="144"/>
      <c r="BB405" s="145"/>
      <c r="BC405" s="143"/>
      <c r="BD405" s="416"/>
      <c r="BE405" s="413"/>
      <c r="BF405" s="413"/>
      <c r="BG405" s="413"/>
      <c r="BH405" s="413"/>
      <c r="BI405" s="413"/>
      <c r="BJ405" s="432"/>
      <c r="BK405" s="512"/>
      <c r="BL405" s="433"/>
      <c r="BM405" s="414"/>
      <c r="BN405" s="414"/>
      <c r="BO405" s="414"/>
      <c r="CB405" s="227"/>
      <c r="CC405" s="227"/>
      <c r="CD405" s="227"/>
      <c r="CE405" s="227"/>
      <c r="CF405" s="227"/>
      <c r="CG405" s="227"/>
      <c r="CH405" s="227"/>
      <c r="CI405" s="227"/>
      <c r="CJ405" s="227"/>
      <c r="CK405" s="227"/>
      <c r="CL405" s="227"/>
      <c r="CM405" s="227"/>
      <c r="CN405" s="227"/>
      <c r="CO405" s="227"/>
      <c r="CP405" s="227"/>
      <c r="CQ405" s="227"/>
      <c r="CR405" s="227"/>
      <c r="CS405" s="227"/>
      <c r="CT405" s="227"/>
      <c r="CU405" s="227"/>
      <c r="CV405" s="227"/>
      <c r="CW405" s="227"/>
      <c r="CX405" s="227"/>
      <c r="CY405" s="227"/>
      <c r="CZ405" s="227"/>
      <c r="DA405" s="227"/>
      <c r="DB405" s="227"/>
      <c r="DC405" s="227"/>
      <c r="DD405" s="227"/>
      <c r="DE405" s="227"/>
      <c r="DF405" s="227"/>
      <c r="DG405" s="227"/>
      <c r="DH405" s="227"/>
      <c r="DI405" s="227"/>
      <c r="DJ405" s="227"/>
      <c r="DK405" s="227"/>
      <c r="DL405" s="227"/>
      <c r="DM405" s="227"/>
      <c r="DN405" s="227"/>
      <c r="DO405" s="227"/>
      <c r="DP405" s="227"/>
      <c r="DQ405" s="227"/>
      <c r="DR405" s="227"/>
      <c r="DS405" s="227"/>
      <c r="DT405" s="227"/>
      <c r="DU405" s="227"/>
      <c r="DV405" s="227"/>
      <c r="DW405" s="227"/>
      <c r="DX405" s="227"/>
      <c r="DY405" s="227"/>
    </row>
    <row r="406" spans="1:129" ht="15">
      <c r="A406" s="265"/>
      <c r="B406" s="360">
        <v>6021002</v>
      </c>
      <c r="C406" s="12" t="s">
        <v>45</v>
      </c>
      <c r="D406" s="7" t="s">
        <v>11</v>
      </c>
      <c r="E406" s="95"/>
      <c r="F406" s="143"/>
      <c r="G406" s="144"/>
      <c r="H406" s="145"/>
      <c r="I406" s="1175"/>
      <c r="J406" s="653"/>
      <c r="K406" s="95"/>
      <c r="L406" s="143"/>
      <c r="M406" s="144"/>
      <c r="N406" s="145"/>
      <c r="O406" s="143"/>
      <c r="P406" s="146"/>
      <c r="Q406" s="95"/>
      <c r="R406" s="143"/>
      <c r="S406" s="144"/>
      <c r="T406" s="145"/>
      <c r="U406" s="146"/>
      <c r="V406" s="143"/>
      <c r="W406" s="145"/>
      <c r="X406" s="143"/>
      <c r="Y406" s="144"/>
      <c r="Z406" s="145"/>
      <c r="AA406" s="143"/>
      <c r="AB406" s="146"/>
      <c r="AC406" s="653"/>
      <c r="AD406" s="95"/>
      <c r="AE406" s="143"/>
      <c r="AF406" s="144"/>
      <c r="AG406" s="145"/>
      <c r="AH406" s="143"/>
      <c r="AI406" s="146"/>
      <c r="AJ406" s="95"/>
      <c r="AK406" s="145"/>
      <c r="AL406" s="143"/>
      <c r="AM406" s="144"/>
      <c r="AN406" s="145"/>
      <c r="AO406" s="145"/>
      <c r="AP406" s="145"/>
      <c r="AQ406" s="143"/>
      <c r="AR406" s="146"/>
      <c r="AS406" s="95"/>
      <c r="AT406" s="143"/>
      <c r="AU406" s="144"/>
      <c r="AV406" s="145"/>
      <c r="AW406" s="143"/>
      <c r="AX406" s="146"/>
      <c r="AY406" s="143"/>
      <c r="AZ406" s="143"/>
      <c r="BA406" s="144"/>
      <c r="BB406" s="145"/>
      <c r="BC406" s="143"/>
      <c r="BD406" s="416"/>
      <c r="BE406" s="413"/>
      <c r="BF406" s="413"/>
      <c r="BG406" s="413"/>
      <c r="BH406" s="413"/>
      <c r="BI406" s="413"/>
      <c r="BJ406" s="432"/>
      <c r="BK406" s="512"/>
      <c r="BL406" s="433"/>
      <c r="BM406" s="414"/>
      <c r="BN406" s="414"/>
      <c r="BO406" s="414"/>
      <c r="CB406" s="227"/>
      <c r="CC406" s="227"/>
      <c r="CD406" s="227"/>
      <c r="CE406" s="227"/>
      <c r="CF406" s="227"/>
      <c r="CG406" s="227"/>
      <c r="CH406" s="227"/>
      <c r="CI406" s="227"/>
      <c r="CJ406" s="227"/>
      <c r="CK406" s="227"/>
      <c r="CL406" s="227"/>
      <c r="CM406" s="227"/>
      <c r="CN406" s="227"/>
      <c r="CO406" s="227"/>
      <c r="CP406" s="227"/>
      <c r="CQ406" s="227"/>
      <c r="CR406" s="227"/>
      <c r="CS406" s="227"/>
      <c r="CT406" s="227"/>
      <c r="CU406" s="227"/>
      <c r="CV406" s="227"/>
      <c r="CW406" s="227"/>
      <c r="CX406" s="227"/>
      <c r="CY406" s="227"/>
      <c r="CZ406" s="227"/>
      <c r="DA406" s="227"/>
      <c r="DB406" s="227"/>
      <c r="DC406" s="227"/>
      <c r="DD406" s="227"/>
      <c r="DE406" s="227"/>
      <c r="DF406" s="227"/>
      <c r="DG406" s="227"/>
      <c r="DH406" s="227"/>
      <c r="DI406" s="227"/>
      <c r="DJ406" s="227"/>
      <c r="DK406" s="227"/>
      <c r="DL406" s="227"/>
      <c r="DM406" s="227"/>
      <c r="DN406" s="227"/>
      <c r="DO406" s="227"/>
      <c r="DP406" s="227"/>
      <c r="DQ406" s="227"/>
      <c r="DR406" s="227"/>
      <c r="DS406" s="227"/>
      <c r="DT406" s="227"/>
      <c r="DU406" s="227"/>
      <c r="DV406" s="227"/>
      <c r="DW406" s="227"/>
      <c r="DX406" s="227"/>
      <c r="DY406" s="227"/>
    </row>
    <row r="407" spans="1:129" ht="15">
      <c r="A407" s="265"/>
      <c r="B407" s="360">
        <v>6021003</v>
      </c>
      <c r="C407" s="12" t="s">
        <v>46</v>
      </c>
      <c r="D407" s="7" t="s">
        <v>11</v>
      </c>
      <c r="E407" s="95"/>
      <c r="F407" s="143"/>
      <c r="G407" s="144"/>
      <c r="H407" s="145"/>
      <c r="I407" s="1175"/>
      <c r="J407" s="653"/>
      <c r="K407" s="95"/>
      <c r="L407" s="143"/>
      <c r="M407" s="144"/>
      <c r="N407" s="145"/>
      <c r="O407" s="143"/>
      <c r="P407" s="146"/>
      <c r="Q407" s="95"/>
      <c r="R407" s="143"/>
      <c r="S407" s="144"/>
      <c r="T407" s="145"/>
      <c r="U407" s="146"/>
      <c r="V407" s="143"/>
      <c r="W407" s="145"/>
      <c r="X407" s="143"/>
      <c r="Y407" s="144"/>
      <c r="Z407" s="145"/>
      <c r="AA407" s="143"/>
      <c r="AB407" s="146"/>
      <c r="AC407" s="653"/>
      <c r="AD407" s="95"/>
      <c r="AE407" s="143"/>
      <c r="AF407" s="144"/>
      <c r="AG407" s="145"/>
      <c r="AH407" s="143"/>
      <c r="AI407" s="146"/>
      <c r="AJ407" s="95"/>
      <c r="AK407" s="145"/>
      <c r="AL407" s="143"/>
      <c r="AM407" s="144"/>
      <c r="AN407" s="145"/>
      <c r="AO407" s="145"/>
      <c r="AP407" s="145"/>
      <c r="AQ407" s="143"/>
      <c r="AR407" s="146"/>
      <c r="AS407" s="95"/>
      <c r="AT407" s="143"/>
      <c r="AU407" s="144"/>
      <c r="AV407" s="145"/>
      <c r="AW407" s="143"/>
      <c r="AX407" s="146"/>
      <c r="AY407" s="143"/>
      <c r="AZ407" s="143"/>
      <c r="BA407" s="144"/>
      <c r="BB407" s="145"/>
      <c r="BC407" s="143"/>
      <c r="BD407" s="416"/>
      <c r="BE407" s="413"/>
      <c r="BF407" s="413"/>
      <c r="BG407" s="413"/>
      <c r="BH407" s="413"/>
      <c r="BI407" s="413"/>
      <c r="BJ407" s="432"/>
      <c r="BK407" s="512"/>
      <c r="BL407" s="433"/>
      <c r="BM407" s="414"/>
      <c r="BN407" s="414"/>
      <c r="BO407" s="414"/>
      <c r="CB407" s="227"/>
      <c r="CC407" s="227"/>
      <c r="CD407" s="227"/>
      <c r="CE407" s="227"/>
      <c r="CF407" s="227"/>
      <c r="CG407" s="227"/>
      <c r="CH407" s="227"/>
      <c r="CI407" s="227"/>
      <c r="CJ407" s="227"/>
      <c r="CK407" s="227"/>
      <c r="CL407" s="227"/>
      <c r="CM407" s="227"/>
      <c r="CN407" s="227"/>
      <c r="CO407" s="227"/>
      <c r="CP407" s="227"/>
      <c r="CQ407" s="227"/>
      <c r="CR407" s="227"/>
      <c r="CS407" s="227"/>
      <c r="CT407" s="227"/>
      <c r="CU407" s="227"/>
      <c r="CV407" s="227"/>
      <c r="CW407" s="227"/>
      <c r="CX407" s="227"/>
      <c r="CY407" s="227"/>
      <c r="CZ407" s="227"/>
      <c r="DA407" s="227"/>
      <c r="DB407" s="227"/>
      <c r="DC407" s="227"/>
      <c r="DD407" s="227"/>
      <c r="DE407" s="227"/>
      <c r="DF407" s="227"/>
      <c r="DG407" s="227"/>
      <c r="DH407" s="227"/>
      <c r="DI407" s="227"/>
      <c r="DJ407" s="227"/>
      <c r="DK407" s="227"/>
      <c r="DL407" s="227"/>
      <c r="DM407" s="227"/>
      <c r="DN407" s="227"/>
      <c r="DO407" s="227"/>
      <c r="DP407" s="227"/>
      <c r="DQ407" s="227"/>
      <c r="DR407" s="227"/>
      <c r="DS407" s="227"/>
      <c r="DT407" s="227"/>
      <c r="DU407" s="227"/>
      <c r="DV407" s="227"/>
      <c r="DW407" s="227"/>
      <c r="DX407" s="227"/>
      <c r="DY407" s="227"/>
    </row>
    <row r="408" spans="1:129" ht="15">
      <c r="A408" s="265"/>
      <c r="B408" s="360">
        <v>6021004</v>
      </c>
      <c r="C408" s="12" t="s">
        <v>47</v>
      </c>
      <c r="D408" s="7" t="s">
        <v>11</v>
      </c>
      <c r="E408" s="95"/>
      <c r="F408" s="143"/>
      <c r="G408" s="144"/>
      <c r="H408" s="145"/>
      <c r="I408" s="1175"/>
      <c r="J408" s="653"/>
      <c r="K408" s="95"/>
      <c r="L408" s="143"/>
      <c r="M408" s="144"/>
      <c r="N408" s="145"/>
      <c r="O408" s="143"/>
      <c r="P408" s="146"/>
      <c r="Q408" s="95"/>
      <c r="R408" s="143"/>
      <c r="S408" s="144"/>
      <c r="T408" s="145"/>
      <c r="U408" s="146"/>
      <c r="V408" s="143"/>
      <c r="W408" s="145"/>
      <c r="X408" s="143"/>
      <c r="Y408" s="144"/>
      <c r="Z408" s="145"/>
      <c r="AA408" s="143"/>
      <c r="AB408" s="146"/>
      <c r="AC408" s="653"/>
      <c r="AD408" s="95"/>
      <c r="AE408" s="143"/>
      <c r="AF408" s="144"/>
      <c r="AG408" s="145"/>
      <c r="AH408" s="143"/>
      <c r="AI408" s="146"/>
      <c r="AJ408" s="95"/>
      <c r="AK408" s="145"/>
      <c r="AL408" s="143"/>
      <c r="AM408" s="144"/>
      <c r="AN408" s="145"/>
      <c r="AO408" s="145"/>
      <c r="AP408" s="145"/>
      <c r="AQ408" s="143"/>
      <c r="AR408" s="146"/>
      <c r="AS408" s="95"/>
      <c r="AT408" s="143"/>
      <c r="AU408" s="144"/>
      <c r="AV408" s="145"/>
      <c r="AW408" s="143"/>
      <c r="AX408" s="146"/>
      <c r="AY408" s="143"/>
      <c r="AZ408" s="143"/>
      <c r="BA408" s="144"/>
      <c r="BB408" s="145"/>
      <c r="BC408" s="143"/>
      <c r="BD408" s="416"/>
      <c r="BE408" s="413"/>
      <c r="BF408" s="413"/>
      <c r="BG408" s="413"/>
      <c r="BH408" s="413"/>
      <c r="BI408" s="413"/>
      <c r="BJ408" s="432"/>
      <c r="BK408" s="512"/>
      <c r="BL408" s="433"/>
      <c r="BM408" s="414"/>
      <c r="BN408" s="414"/>
      <c r="BO408" s="414"/>
      <c r="CB408" s="227"/>
      <c r="CC408" s="227"/>
      <c r="CD408" s="227"/>
      <c r="CE408" s="227"/>
      <c r="CF408" s="227"/>
      <c r="CG408" s="227"/>
      <c r="CH408" s="227"/>
      <c r="CI408" s="227"/>
      <c r="CJ408" s="227"/>
      <c r="CK408" s="227"/>
      <c r="CL408" s="227"/>
      <c r="CM408" s="227"/>
      <c r="CN408" s="227"/>
      <c r="CO408" s="227"/>
      <c r="CP408" s="227"/>
      <c r="CQ408" s="227"/>
      <c r="CR408" s="227"/>
      <c r="CS408" s="227"/>
      <c r="CT408" s="227"/>
      <c r="CU408" s="227"/>
      <c r="CV408" s="227"/>
      <c r="CW408" s="227"/>
      <c r="CX408" s="227"/>
      <c r="CY408" s="227"/>
      <c r="CZ408" s="227"/>
      <c r="DA408" s="227"/>
      <c r="DB408" s="227"/>
      <c r="DC408" s="227"/>
      <c r="DD408" s="227"/>
      <c r="DE408" s="227"/>
      <c r="DF408" s="227"/>
      <c r="DG408" s="227"/>
      <c r="DH408" s="227"/>
      <c r="DI408" s="227"/>
      <c r="DJ408" s="227"/>
      <c r="DK408" s="227"/>
      <c r="DL408" s="227"/>
      <c r="DM408" s="227"/>
      <c r="DN408" s="227"/>
      <c r="DO408" s="227"/>
      <c r="DP408" s="227"/>
      <c r="DQ408" s="227"/>
      <c r="DR408" s="227"/>
      <c r="DS408" s="227"/>
      <c r="DT408" s="227"/>
      <c r="DU408" s="227"/>
      <c r="DV408" s="227"/>
      <c r="DW408" s="227"/>
      <c r="DX408" s="227"/>
      <c r="DY408" s="227"/>
    </row>
    <row r="409" spans="1:129" ht="15">
      <c r="A409" s="265"/>
      <c r="B409" s="360">
        <v>6021005</v>
      </c>
      <c r="C409" s="12" t="s">
        <v>48</v>
      </c>
      <c r="D409" s="7" t="s">
        <v>11</v>
      </c>
      <c r="E409" s="95"/>
      <c r="F409" s="143"/>
      <c r="G409" s="144"/>
      <c r="H409" s="145"/>
      <c r="I409" s="1175"/>
      <c r="J409" s="653"/>
      <c r="K409" s="95"/>
      <c r="L409" s="143"/>
      <c r="M409" s="144"/>
      <c r="N409" s="145"/>
      <c r="O409" s="143"/>
      <c r="P409" s="146"/>
      <c r="Q409" s="95"/>
      <c r="R409" s="143"/>
      <c r="S409" s="144"/>
      <c r="T409" s="145"/>
      <c r="U409" s="146"/>
      <c r="V409" s="143"/>
      <c r="W409" s="145"/>
      <c r="X409" s="143"/>
      <c r="Y409" s="144"/>
      <c r="Z409" s="145"/>
      <c r="AA409" s="143"/>
      <c r="AB409" s="143"/>
      <c r="AC409" s="143"/>
      <c r="AD409" s="145"/>
      <c r="AE409" s="143"/>
      <c r="AF409" s="144"/>
      <c r="AG409" s="145"/>
      <c r="AH409" s="143"/>
      <c r="AI409" s="146"/>
      <c r="AJ409" s="95"/>
      <c r="AK409" s="145"/>
      <c r="AL409" s="143"/>
      <c r="AM409" s="144"/>
      <c r="AN409" s="145"/>
      <c r="AO409" s="145"/>
      <c r="AP409" s="145"/>
      <c r="AQ409" s="143"/>
      <c r="AR409" s="146"/>
      <c r="AS409" s="95"/>
      <c r="AT409" s="143"/>
      <c r="AU409" s="144"/>
      <c r="AV409" s="145"/>
      <c r="AW409" s="143"/>
      <c r="AX409" s="146"/>
      <c r="AY409" s="143"/>
      <c r="AZ409" s="143"/>
      <c r="BA409" s="144"/>
      <c r="BB409" s="145"/>
      <c r="BC409" s="143"/>
      <c r="BD409" s="416"/>
      <c r="BE409" s="413"/>
      <c r="BF409" s="413"/>
      <c r="BG409" s="413"/>
      <c r="BH409" s="413"/>
      <c r="BI409" s="413"/>
      <c r="BJ409" s="432"/>
      <c r="BK409" s="512"/>
      <c r="BL409" s="433"/>
      <c r="BM409" s="414"/>
      <c r="BN409" s="414"/>
      <c r="BO409" s="414"/>
      <c r="CB409" s="227"/>
      <c r="CC409" s="227"/>
      <c r="CD409" s="227"/>
      <c r="CE409" s="227"/>
      <c r="CF409" s="227"/>
      <c r="CG409" s="227"/>
      <c r="CH409" s="227"/>
      <c r="CI409" s="227"/>
      <c r="CJ409" s="227"/>
      <c r="CK409" s="227"/>
      <c r="CL409" s="227"/>
      <c r="CM409" s="227"/>
      <c r="CN409" s="227"/>
      <c r="CO409" s="227"/>
      <c r="CP409" s="227"/>
      <c r="CQ409" s="227"/>
      <c r="CR409" s="227"/>
      <c r="CS409" s="227"/>
      <c r="CT409" s="227"/>
      <c r="CU409" s="227"/>
      <c r="CV409" s="227"/>
      <c r="CW409" s="227"/>
      <c r="CX409" s="227"/>
      <c r="CY409" s="227"/>
      <c r="CZ409" s="227"/>
      <c r="DA409" s="227"/>
      <c r="DB409" s="227"/>
      <c r="DC409" s="227"/>
      <c r="DD409" s="227"/>
      <c r="DE409" s="227"/>
      <c r="DF409" s="227"/>
      <c r="DG409" s="227"/>
      <c r="DH409" s="227"/>
      <c r="DI409" s="227"/>
      <c r="DJ409" s="227"/>
      <c r="DK409" s="227"/>
      <c r="DL409" s="227"/>
      <c r="DM409" s="227"/>
      <c r="DN409" s="227"/>
      <c r="DO409" s="227"/>
      <c r="DP409" s="227"/>
      <c r="DQ409" s="227"/>
      <c r="DR409" s="227"/>
      <c r="DS409" s="227"/>
      <c r="DT409" s="227"/>
      <c r="DU409" s="227"/>
      <c r="DV409" s="227"/>
      <c r="DW409" s="227"/>
      <c r="DX409" s="227"/>
      <c r="DY409" s="227"/>
    </row>
    <row r="410" spans="1:129" ht="15">
      <c r="A410" s="265"/>
      <c r="B410" s="360">
        <v>6021006</v>
      </c>
      <c r="C410" s="12" t="s">
        <v>49</v>
      </c>
      <c r="D410" s="7" t="s">
        <v>11</v>
      </c>
      <c r="E410" s="95"/>
      <c r="F410" s="143"/>
      <c r="G410" s="144"/>
      <c r="H410" s="145"/>
      <c r="I410" s="1175"/>
      <c r="J410" s="653"/>
      <c r="K410" s="95"/>
      <c r="L410" s="143"/>
      <c r="M410" s="144"/>
      <c r="N410" s="145"/>
      <c r="O410" s="143"/>
      <c r="P410" s="146"/>
      <c r="Q410" s="95"/>
      <c r="R410" s="143"/>
      <c r="S410" s="144"/>
      <c r="T410" s="145"/>
      <c r="U410" s="146"/>
      <c r="V410" s="143"/>
      <c r="W410" s="145"/>
      <c r="X410" s="143"/>
      <c r="Y410" s="144"/>
      <c r="Z410" s="145"/>
      <c r="AA410" s="143"/>
      <c r="AB410" s="143"/>
      <c r="AC410" s="143"/>
      <c r="AD410" s="145"/>
      <c r="AE410" s="143"/>
      <c r="AF410" s="144"/>
      <c r="AG410" s="145"/>
      <c r="AH410" s="143"/>
      <c r="AI410" s="146"/>
      <c r="AJ410" s="95"/>
      <c r="AK410" s="145"/>
      <c r="AL410" s="143"/>
      <c r="AM410" s="144"/>
      <c r="AN410" s="145"/>
      <c r="AO410" s="145"/>
      <c r="AP410" s="145"/>
      <c r="AQ410" s="143"/>
      <c r="AR410" s="146"/>
      <c r="AS410" s="95"/>
      <c r="AT410" s="143"/>
      <c r="AU410" s="144"/>
      <c r="AV410" s="145"/>
      <c r="AW410" s="143"/>
      <c r="AX410" s="146"/>
      <c r="AY410" s="143"/>
      <c r="AZ410" s="143"/>
      <c r="BA410" s="144"/>
      <c r="BB410" s="145"/>
      <c r="BC410" s="143"/>
      <c r="BD410" s="416"/>
      <c r="BE410" s="413"/>
      <c r="BF410" s="413"/>
      <c r="BG410" s="413"/>
      <c r="BH410" s="413"/>
      <c r="BI410" s="413"/>
      <c r="BJ410" s="432"/>
      <c r="BK410" s="512"/>
      <c r="BL410" s="433"/>
      <c r="BM410" s="414"/>
      <c r="BN410" s="414"/>
      <c r="BO410" s="414"/>
      <c r="CB410" s="227"/>
      <c r="CC410" s="227"/>
      <c r="CD410" s="227"/>
      <c r="CE410" s="227"/>
      <c r="CF410" s="227"/>
      <c r="CG410" s="227"/>
      <c r="CH410" s="227"/>
      <c r="CI410" s="227"/>
      <c r="CJ410" s="227"/>
      <c r="CK410" s="227"/>
      <c r="CL410" s="227"/>
      <c r="CM410" s="227"/>
      <c r="CN410" s="227"/>
      <c r="CO410" s="227"/>
      <c r="CP410" s="227"/>
      <c r="CQ410" s="227"/>
      <c r="CR410" s="227"/>
      <c r="CS410" s="227"/>
      <c r="CT410" s="227"/>
      <c r="CU410" s="227"/>
      <c r="CV410" s="227"/>
      <c r="CW410" s="227"/>
      <c r="CX410" s="227"/>
      <c r="CY410" s="227"/>
      <c r="CZ410" s="227"/>
      <c r="DA410" s="227"/>
      <c r="DB410" s="227"/>
      <c r="DC410" s="227"/>
      <c r="DD410" s="227"/>
      <c r="DE410" s="227"/>
      <c r="DF410" s="227"/>
      <c r="DG410" s="227"/>
      <c r="DH410" s="227"/>
      <c r="DI410" s="227"/>
      <c r="DJ410" s="227"/>
      <c r="DK410" s="227"/>
      <c r="DL410" s="227"/>
      <c r="DM410" s="227"/>
      <c r="DN410" s="227"/>
      <c r="DO410" s="227"/>
      <c r="DP410" s="227"/>
      <c r="DQ410" s="227"/>
      <c r="DR410" s="227"/>
      <c r="DS410" s="227"/>
      <c r="DT410" s="227"/>
      <c r="DU410" s="227"/>
      <c r="DV410" s="227"/>
      <c r="DW410" s="227"/>
      <c r="DX410" s="227"/>
      <c r="DY410" s="227"/>
    </row>
    <row r="411" spans="1:129" ht="15">
      <c r="A411" s="265"/>
      <c r="B411" s="360">
        <v>6021007</v>
      </c>
      <c r="C411" s="12" t="s">
        <v>50</v>
      </c>
      <c r="D411" s="7" t="s">
        <v>11</v>
      </c>
      <c r="E411" s="95">
        <f>'Buxheti 2021'!E367</f>
        <v>0</v>
      </c>
      <c r="F411" s="143"/>
      <c r="G411" s="144"/>
      <c r="H411" s="145"/>
      <c r="I411" s="1175"/>
      <c r="J411" s="653"/>
      <c r="K411" s="95"/>
      <c r="L411" s="143"/>
      <c r="M411" s="144"/>
      <c r="N411" s="145"/>
      <c r="O411" s="143"/>
      <c r="P411" s="146"/>
      <c r="Q411" s="95"/>
      <c r="R411" s="143"/>
      <c r="S411" s="144"/>
      <c r="T411" s="145"/>
      <c r="U411" s="146"/>
      <c r="V411" s="143"/>
      <c r="W411" s="145"/>
      <c r="X411" s="143"/>
      <c r="Y411" s="144"/>
      <c r="Z411" s="145"/>
      <c r="AA411" s="143"/>
      <c r="AB411" s="143"/>
      <c r="AC411" s="143"/>
      <c r="AD411" s="145"/>
      <c r="AE411" s="143"/>
      <c r="AF411" s="144"/>
      <c r="AG411" s="145"/>
      <c r="AH411" s="143"/>
      <c r="AI411" s="146"/>
      <c r="AJ411" s="143"/>
      <c r="AK411" s="143"/>
      <c r="AL411" s="145"/>
      <c r="AM411" s="144"/>
      <c r="AN411" s="145"/>
      <c r="AO411" s="145"/>
      <c r="AP411" s="145"/>
      <c r="AQ411" s="143"/>
      <c r="AR411" s="146"/>
      <c r="AS411" s="95"/>
      <c r="AT411" s="143"/>
      <c r="AU411" s="144"/>
      <c r="AV411" s="145"/>
      <c r="AW411" s="143"/>
      <c r="AX411" s="146"/>
      <c r="AY411" s="143"/>
      <c r="AZ411" s="143"/>
      <c r="BA411" s="144"/>
      <c r="BB411" s="145"/>
      <c r="BC411" s="143"/>
      <c r="BD411" s="416"/>
      <c r="BE411" s="413"/>
      <c r="BF411" s="413"/>
      <c r="BG411" s="413"/>
      <c r="BH411" s="413"/>
      <c r="BI411" s="413"/>
      <c r="BJ411" s="432"/>
      <c r="BK411" s="512"/>
      <c r="BL411" s="433"/>
      <c r="BM411" s="414"/>
      <c r="BN411" s="414"/>
      <c r="BO411" s="414"/>
      <c r="CB411" s="227"/>
      <c r="CC411" s="227"/>
      <c r="CD411" s="227"/>
      <c r="CE411" s="227"/>
      <c r="CF411" s="227"/>
      <c r="CG411" s="227"/>
      <c r="CH411" s="227"/>
      <c r="CI411" s="227"/>
      <c r="CJ411" s="227"/>
      <c r="CK411" s="227"/>
      <c r="CL411" s="227"/>
      <c r="CM411" s="227"/>
      <c r="CN411" s="227"/>
      <c r="CO411" s="227"/>
      <c r="CP411" s="227"/>
      <c r="CQ411" s="227"/>
      <c r="CR411" s="227"/>
      <c r="CS411" s="227"/>
      <c r="CT411" s="227"/>
      <c r="CU411" s="227"/>
      <c r="CV411" s="227"/>
      <c r="CW411" s="227"/>
      <c r="CX411" s="227"/>
      <c r="CY411" s="227"/>
      <c r="CZ411" s="227"/>
      <c r="DA411" s="227"/>
      <c r="DB411" s="227"/>
      <c r="DC411" s="227"/>
      <c r="DD411" s="227"/>
      <c r="DE411" s="227"/>
      <c r="DF411" s="227"/>
      <c r="DG411" s="227"/>
      <c r="DH411" s="227"/>
      <c r="DI411" s="227"/>
      <c r="DJ411" s="227"/>
      <c r="DK411" s="227"/>
      <c r="DL411" s="227"/>
      <c r="DM411" s="227"/>
      <c r="DN411" s="227"/>
      <c r="DO411" s="227"/>
      <c r="DP411" s="227"/>
      <c r="DQ411" s="227"/>
      <c r="DR411" s="227"/>
      <c r="DS411" s="227"/>
      <c r="DT411" s="227"/>
      <c r="DU411" s="227"/>
      <c r="DV411" s="227"/>
      <c r="DW411" s="227"/>
      <c r="DX411" s="227"/>
      <c r="DY411" s="227"/>
    </row>
    <row r="412" spans="1:129" ht="15">
      <c r="A412" s="265"/>
      <c r="B412" s="360">
        <v>6021008</v>
      </c>
      <c r="C412" s="12" t="s">
        <v>51</v>
      </c>
      <c r="D412" s="7" t="s">
        <v>11</v>
      </c>
      <c r="E412" s="95"/>
      <c r="F412" s="143"/>
      <c r="G412" s="144"/>
      <c r="H412" s="145"/>
      <c r="I412" s="1175"/>
      <c r="J412" s="653"/>
      <c r="K412" s="95"/>
      <c r="L412" s="143"/>
      <c r="M412" s="144"/>
      <c r="N412" s="145"/>
      <c r="O412" s="143"/>
      <c r="P412" s="146"/>
      <c r="Q412" s="95"/>
      <c r="R412" s="143"/>
      <c r="S412" s="144"/>
      <c r="T412" s="145"/>
      <c r="U412" s="146"/>
      <c r="V412" s="143"/>
      <c r="W412" s="145"/>
      <c r="X412" s="143"/>
      <c r="Y412" s="144"/>
      <c r="Z412" s="145"/>
      <c r="AA412" s="143"/>
      <c r="AB412" s="143"/>
      <c r="AC412" s="143"/>
      <c r="AD412" s="145"/>
      <c r="AE412" s="143"/>
      <c r="AF412" s="144"/>
      <c r="AG412" s="145"/>
      <c r="AH412" s="143"/>
      <c r="AI412" s="146"/>
      <c r="AJ412" s="143"/>
      <c r="AK412" s="143"/>
      <c r="AL412" s="145"/>
      <c r="AM412" s="144"/>
      <c r="AN412" s="145"/>
      <c r="AO412" s="145"/>
      <c r="AP412" s="145"/>
      <c r="AQ412" s="143"/>
      <c r="AR412" s="146"/>
      <c r="AS412" s="95"/>
      <c r="AT412" s="143"/>
      <c r="AU412" s="144"/>
      <c r="AV412" s="145"/>
      <c r="AW412" s="143"/>
      <c r="AX412" s="146"/>
      <c r="AY412" s="143"/>
      <c r="AZ412" s="143"/>
      <c r="BA412" s="144"/>
      <c r="BB412" s="145"/>
      <c r="BC412" s="143"/>
      <c r="BD412" s="415"/>
      <c r="BE412" s="413"/>
      <c r="BF412" s="413"/>
      <c r="BG412" s="413"/>
      <c r="BH412" s="413"/>
      <c r="BI412" s="413"/>
      <c r="BJ412" s="432"/>
      <c r="BK412" s="512"/>
      <c r="BL412" s="433"/>
      <c r="BM412" s="414"/>
      <c r="BN412" s="414"/>
      <c r="BO412" s="414"/>
      <c r="CB412" s="227"/>
      <c r="CC412" s="227"/>
      <c r="CD412" s="227"/>
      <c r="CE412" s="227"/>
      <c r="CF412" s="227"/>
      <c r="CG412" s="227"/>
      <c r="CH412" s="227"/>
      <c r="CI412" s="227"/>
      <c r="CJ412" s="227"/>
      <c r="CK412" s="227"/>
      <c r="CL412" s="227"/>
      <c r="CM412" s="227"/>
      <c r="CN412" s="227"/>
      <c r="CO412" s="227"/>
      <c r="CP412" s="227"/>
      <c r="CQ412" s="227"/>
      <c r="CR412" s="227"/>
      <c r="CS412" s="227"/>
      <c r="CT412" s="227"/>
      <c r="CU412" s="227"/>
      <c r="CV412" s="227"/>
      <c r="CW412" s="227"/>
      <c r="CX412" s="227"/>
      <c r="CY412" s="227"/>
      <c r="CZ412" s="227"/>
      <c r="DA412" s="227"/>
      <c r="DB412" s="227"/>
      <c r="DC412" s="227"/>
      <c r="DD412" s="227"/>
      <c r="DE412" s="227"/>
      <c r="DF412" s="227"/>
      <c r="DG412" s="227"/>
      <c r="DH412" s="227"/>
      <c r="DI412" s="227"/>
      <c r="DJ412" s="227"/>
      <c r="DK412" s="227"/>
      <c r="DL412" s="227"/>
      <c r="DM412" s="227"/>
      <c r="DN412" s="227"/>
      <c r="DO412" s="227"/>
      <c r="DP412" s="227"/>
      <c r="DQ412" s="227"/>
      <c r="DR412" s="227"/>
      <c r="DS412" s="227"/>
      <c r="DT412" s="227"/>
      <c r="DU412" s="227"/>
      <c r="DV412" s="227"/>
      <c r="DW412" s="227"/>
      <c r="DX412" s="227"/>
      <c r="DY412" s="227"/>
    </row>
    <row r="413" spans="1:129" ht="15">
      <c r="A413" s="265"/>
      <c r="B413" s="360">
        <v>6021009</v>
      </c>
      <c r="C413" s="12" t="s">
        <v>52</v>
      </c>
      <c r="D413" s="7" t="s">
        <v>11</v>
      </c>
      <c r="E413" s="95"/>
      <c r="F413" s="143"/>
      <c r="G413" s="144"/>
      <c r="H413" s="145"/>
      <c r="I413" s="1175"/>
      <c r="J413" s="653"/>
      <c r="K413" s="95"/>
      <c r="L413" s="143"/>
      <c r="M413" s="144"/>
      <c r="N413" s="145"/>
      <c r="O413" s="143"/>
      <c r="P413" s="146"/>
      <c r="Q413" s="95"/>
      <c r="R413" s="143"/>
      <c r="S413" s="144"/>
      <c r="T413" s="145"/>
      <c r="U413" s="146"/>
      <c r="V413" s="143"/>
      <c r="W413" s="145"/>
      <c r="X413" s="143"/>
      <c r="Y413" s="144"/>
      <c r="Z413" s="145"/>
      <c r="AA413" s="143"/>
      <c r="AB413" s="143"/>
      <c r="AC413" s="143"/>
      <c r="AD413" s="145"/>
      <c r="AE413" s="143"/>
      <c r="AF413" s="144"/>
      <c r="AG413" s="145"/>
      <c r="AH413" s="143"/>
      <c r="AI413" s="146"/>
      <c r="AJ413" s="143"/>
      <c r="AK413" s="143"/>
      <c r="AL413" s="145"/>
      <c r="AM413" s="144"/>
      <c r="AN413" s="145"/>
      <c r="AO413" s="145"/>
      <c r="AP413" s="145"/>
      <c r="AQ413" s="143"/>
      <c r="AR413" s="146"/>
      <c r="AS413" s="95"/>
      <c r="AT413" s="143"/>
      <c r="AU413" s="144"/>
      <c r="AV413" s="145"/>
      <c r="AW413" s="143"/>
      <c r="AX413" s="146"/>
      <c r="AY413" s="143"/>
      <c r="AZ413" s="143"/>
      <c r="BA413" s="144"/>
      <c r="BB413" s="145"/>
      <c r="BC413" s="143"/>
      <c r="BD413" s="415"/>
      <c r="BE413" s="413"/>
      <c r="BF413" s="413"/>
      <c r="BG413" s="413"/>
      <c r="BH413" s="413"/>
      <c r="BI413" s="413"/>
      <c r="BJ413" s="432"/>
      <c r="BK413" s="512"/>
      <c r="BL413" s="433"/>
      <c r="BM413" s="414"/>
      <c r="BN413" s="414"/>
      <c r="BO413" s="414"/>
      <c r="CB413" s="227"/>
      <c r="CC413" s="227"/>
      <c r="CD413" s="227"/>
      <c r="CE413" s="227"/>
      <c r="CF413" s="227"/>
      <c r="CG413" s="227"/>
      <c r="CH413" s="227"/>
      <c r="CI413" s="227"/>
      <c r="CJ413" s="227"/>
      <c r="CK413" s="227"/>
      <c r="CL413" s="227"/>
      <c r="CM413" s="227"/>
      <c r="CN413" s="227"/>
      <c r="CO413" s="227"/>
      <c r="CP413" s="227"/>
      <c r="CQ413" s="227"/>
      <c r="CR413" s="227"/>
      <c r="CS413" s="227"/>
      <c r="CT413" s="227"/>
      <c r="CU413" s="227"/>
      <c r="CV413" s="227"/>
      <c r="CW413" s="227"/>
      <c r="CX413" s="227"/>
      <c r="CY413" s="227"/>
      <c r="CZ413" s="227"/>
      <c r="DA413" s="227"/>
      <c r="DB413" s="227"/>
      <c r="DC413" s="227"/>
      <c r="DD413" s="227"/>
      <c r="DE413" s="227"/>
      <c r="DF413" s="227"/>
      <c r="DG413" s="227"/>
      <c r="DH413" s="227"/>
      <c r="DI413" s="227"/>
      <c r="DJ413" s="227"/>
      <c r="DK413" s="227"/>
      <c r="DL413" s="227"/>
      <c r="DM413" s="227"/>
      <c r="DN413" s="227"/>
      <c r="DO413" s="227"/>
      <c r="DP413" s="227"/>
      <c r="DQ413" s="227"/>
      <c r="DR413" s="227"/>
      <c r="DS413" s="227"/>
      <c r="DT413" s="227"/>
      <c r="DU413" s="227"/>
      <c r="DV413" s="227"/>
      <c r="DW413" s="227"/>
      <c r="DX413" s="227"/>
      <c r="DY413" s="227"/>
    </row>
    <row r="414" spans="1:129" ht="15">
      <c r="A414" s="265"/>
      <c r="B414" s="361">
        <v>6021010</v>
      </c>
      <c r="C414" s="13" t="s">
        <v>53</v>
      </c>
      <c r="D414" s="7" t="s">
        <v>11</v>
      </c>
      <c r="E414" s="105"/>
      <c r="F414" s="151"/>
      <c r="G414" s="152"/>
      <c r="H414" s="153"/>
      <c r="I414" s="1177"/>
      <c r="J414" s="604"/>
      <c r="K414" s="105"/>
      <c r="L414" s="151"/>
      <c r="M414" s="152"/>
      <c r="N414" s="153"/>
      <c r="O414" s="151"/>
      <c r="P414" s="154"/>
      <c r="Q414" s="105"/>
      <c r="R414" s="151"/>
      <c r="S414" s="152"/>
      <c r="T414" s="153"/>
      <c r="U414" s="154"/>
      <c r="V414" s="151"/>
      <c r="W414" s="153"/>
      <c r="X414" s="151"/>
      <c r="Y414" s="152"/>
      <c r="Z414" s="153"/>
      <c r="AA414" s="151"/>
      <c r="AB414" s="151"/>
      <c r="AC414" s="151"/>
      <c r="AD414" s="153"/>
      <c r="AE414" s="151"/>
      <c r="AF414" s="152"/>
      <c r="AG414" s="153"/>
      <c r="AH414" s="151"/>
      <c r="AI414" s="154"/>
      <c r="AJ414" s="151"/>
      <c r="AK414" s="151"/>
      <c r="AL414" s="153"/>
      <c r="AM414" s="152"/>
      <c r="AN414" s="153"/>
      <c r="AO414" s="153"/>
      <c r="AP414" s="153"/>
      <c r="AQ414" s="153"/>
      <c r="AR414" s="154"/>
      <c r="AS414" s="105"/>
      <c r="AT414" s="151"/>
      <c r="AU414" s="152"/>
      <c r="AV414" s="153"/>
      <c r="AW414" s="151"/>
      <c r="AX414" s="154"/>
      <c r="AY414" s="151"/>
      <c r="AZ414" s="151"/>
      <c r="BA414" s="152"/>
      <c r="BB414" s="153"/>
      <c r="BC414" s="151"/>
      <c r="BD414" s="415"/>
      <c r="BE414" s="413"/>
      <c r="BF414" s="413"/>
      <c r="BG414" s="413"/>
      <c r="BH414" s="413"/>
      <c r="BI414" s="413"/>
      <c r="BJ414" s="432"/>
      <c r="BK414" s="512"/>
      <c r="BL414" s="433"/>
      <c r="BM414" s="414"/>
      <c r="BN414" s="414"/>
      <c r="BO414" s="414"/>
      <c r="CB414" s="227"/>
      <c r="CC414" s="227"/>
      <c r="CD414" s="227"/>
      <c r="CE414" s="227"/>
      <c r="CF414" s="227"/>
      <c r="CG414" s="227"/>
      <c r="CH414" s="227"/>
      <c r="CI414" s="227"/>
      <c r="CJ414" s="227"/>
      <c r="CK414" s="227"/>
      <c r="CL414" s="227"/>
      <c r="CM414" s="227"/>
      <c r="CN414" s="227"/>
      <c r="CO414" s="227"/>
      <c r="CP414" s="227"/>
      <c r="CQ414" s="227"/>
      <c r="CR414" s="227"/>
      <c r="CS414" s="227"/>
      <c r="CT414" s="227"/>
      <c r="CU414" s="227"/>
      <c r="CV414" s="227"/>
      <c r="CW414" s="227"/>
      <c r="CX414" s="227"/>
      <c r="CY414" s="227"/>
      <c r="CZ414" s="227"/>
      <c r="DA414" s="227"/>
      <c r="DB414" s="227"/>
      <c r="DC414" s="227"/>
      <c r="DD414" s="227"/>
      <c r="DE414" s="227"/>
      <c r="DF414" s="227"/>
      <c r="DG414" s="227"/>
      <c r="DH414" s="227"/>
      <c r="DI414" s="227"/>
      <c r="DJ414" s="227"/>
      <c r="DK414" s="227"/>
      <c r="DL414" s="227"/>
      <c r="DM414" s="227"/>
      <c r="DN414" s="227"/>
      <c r="DO414" s="227"/>
      <c r="DP414" s="227"/>
      <c r="DQ414" s="227"/>
      <c r="DR414" s="227"/>
      <c r="DS414" s="227"/>
      <c r="DT414" s="227"/>
      <c r="DU414" s="227"/>
      <c r="DV414" s="227"/>
      <c r="DW414" s="227"/>
      <c r="DX414" s="227"/>
      <c r="DY414" s="227"/>
    </row>
    <row r="415" spans="1:129" ht="15">
      <c r="A415" s="369"/>
      <c r="B415" s="361">
        <v>6021011</v>
      </c>
      <c r="C415" s="13" t="s">
        <v>16</v>
      </c>
      <c r="D415" s="7" t="s">
        <v>11</v>
      </c>
      <c r="E415" s="105"/>
      <c r="F415" s="151"/>
      <c r="G415" s="152"/>
      <c r="H415" s="153"/>
      <c r="I415" s="1177"/>
      <c r="J415" s="604"/>
      <c r="K415" s="105"/>
      <c r="L415" s="151"/>
      <c r="M415" s="152"/>
      <c r="N415" s="153"/>
      <c r="O415" s="151"/>
      <c r="P415" s="154"/>
      <c r="Q415" s="105"/>
      <c r="R415" s="151"/>
      <c r="S415" s="152"/>
      <c r="T415" s="153"/>
      <c r="U415" s="154"/>
      <c r="V415" s="151"/>
      <c r="W415" s="153"/>
      <c r="X415" s="151"/>
      <c r="Y415" s="152"/>
      <c r="Z415" s="153"/>
      <c r="AA415" s="151"/>
      <c r="AB415" s="151"/>
      <c r="AC415" s="151"/>
      <c r="AD415" s="153"/>
      <c r="AE415" s="151"/>
      <c r="AF415" s="152"/>
      <c r="AG415" s="153"/>
      <c r="AH415" s="151"/>
      <c r="AI415" s="154"/>
      <c r="AJ415" s="151"/>
      <c r="AK415" s="151"/>
      <c r="AL415" s="153"/>
      <c r="AM415" s="152"/>
      <c r="AN415" s="153"/>
      <c r="AO415" s="153"/>
      <c r="AP415" s="153"/>
      <c r="AQ415" s="151"/>
      <c r="AR415" s="154"/>
      <c r="AS415" s="105"/>
      <c r="AT415" s="151"/>
      <c r="AU415" s="152"/>
      <c r="AV415" s="153"/>
      <c r="AW415" s="151"/>
      <c r="AX415" s="154"/>
      <c r="AY415" s="151"/>
      <c r="AZ415" s="151"/>
      <c r="BA415" s="152"/>
      <c r="BB415" s="153"/>
      <c r="BC415" s="151"/>
      <c r="BD415" s="412"/>
      <c r="BE415" s="413"/>
      <c r="BF415" s="413"/>
      <c r="BG415" s="413"/>
      <c r="BH415" s="413"/>
      <c r="BI415" s="413"/>
      <c r="BJ415" s="432"/>
      <c r="BK415" s="512"/>
      <c r="BL415" s="435"/>
      <c r="BM415" s="414"/>
      <c r="BN415" s="414"/>
      <c r="BO415" s="414"/>
      <c r="CB415" s="227"/>
      <c r="CC415" s="227"/>
      <c r="CD415" s="227"/>
      <c r="CE415" s="227"/>
      <c r="CF415" s="227"/>
      <c r="CG415" s="227"/>
      <c r="CH415" s="227"/>
      <c r="CI415" s="227"/>
      <c r="CJ415" s="227"/>
      <c r="CK415" s="227"/>
      <c r="CL415" s="227"/>
      <c r="CM415" s="227"/>
      <c r="CN415" s="227"/>
      <c r="CO415" s="227"/>
      <c r="CP415" s="227"/>
      <c r="CQ415" s="227"/>
      <c r="CR415" s="227"/>
      <c r="CS415" s="227"/>
      <c r="CT415" s="227"/>
      <c r="CU415" s="227"/>
      <c r="CV415" s="227"/>
      <c r="CW415" s="227"/>
      <c r="CX415" s="227"/>
      <c r="CY415" s="227"/>
      <c r="CZ415" s="227"/>
      <c r="DA415" s="227"/>
      <c r="DB415" s="227"/>
      <c r="DC415" s="227"/>
      <c r="DD415" s="227"/>
      <c r="DE415" s="227"/>
      <c r="DF415" s="227"/>
      <c r="DG415" s="227"/>
      <c r="DH415" s="227"/>
      <c r="DI415" s="227"/>
      <c r="DJ415" s="227"/>
      <c r="DK415" s="227"/>
      <c r="DL415" s="227"/>
      <c r="DM415" s="227"/>
      <c r="DN415" s="227"/>
      <c r="DO415" s="227"/>
      <c r="DP415" s="227"/>
      <c r="DQ415" s="227"/>
      <c r="DR415" s="227"/>
      <c r="DS415" s="227"/>
      <c r="DT415" s="227"/>
      <c r="DU415" s="227"/>
      <c r="DV415" s="227"/>
      <c r="DW415" s="227"/>
      <c r="DX415" s="227"/>
      <c r="DY415" s="227"/>
    </row>
    <row r="416" spans="1:129" s="763" customFormat="1" ht="15">
      <c r="A416" s="748">
        <v>90</v>
      </c>
      <c r="B416" s="850">
        <v>6021099</v>
      </c>
      <c r="C416" s="756" t="s">
        <v>54</v>
      </c>
      <c r="D416" s="24" t="s">
        <v>11</v>
      </c>
      <c r="E416" s="700">
        <f>'Buxheti 2021'!E32</f>
        <v>2330000</v>
      </c>
      <c r="F416" s="546">
        <v>1428000</v>
      </c>
      <c r="G416" s="757"/>
      <c r="H416" s="754">
        <v>44300</v>
      </c>
      <c r="I416" s="1177"/>
      <c r="J416" s="862"/>
      <c r="K416" s="700"/>
      <c r="L416" s="546"/>
      <c r="M416" s="757"/>
      <c r="N416" s="759"/>
      <c r="O416" s="546"/>
      <c r="P416" s="758"/>
      <c r="Q416" s="700"/>
      <c r="R416" s="546"/>
      <c r="S416" s="757"/>
      <c r="T416" s="759"/>
      <c r="U416" s="758"/>
      <c r="V416" s="546"/>
      <c r="W416" s="759"/>
      <c r="X416" s="546"/>
      <c r="Y416" s="757"/>
      <c r="Z416" s="759"/>
      <c r="AA416" s="546"/>
      <c r="AB416" s="546"/>
      <c r="AC416" s="546"/>
      <c r="AD416" s="759"/>
      <c r="AE416" s="546"/>
      <c r="AF416" s="757"/>
      <c r="AG416" s="759"/>
      <c r="AH416" s="546"/>
      <c r="AI416" s="758"/>
      <c r="AJ416" s="546"/>
      <c r="AK416" s="546">
        <f>F416</f>
        <v>1428000</v>
      </c>
      <c r="AL416" s="759"/>
      <c r="AM416" s="757"/>
      <c r="AN416" s="759"/>
      <c r="AO416" s="759"/>
      <c r="AP416" s="759"/>
      <c r="AQ416" s="546"/>
      <c r="AR416" s="758"/>
      <c r="AS416" s="700"/>
      <c r="AT416" s="546"/>
      <c r="AU416" s="757"/>
      <c r="AV416" s="759"/>
      <c r="AW416" s="546"/>
      <c r="AX416" s="758"/>
      <c r="AY416" s="546"/>
      <c r="AZ416" s="546"/>
      <c r="BA416" s="757"/>
      <c r="BB416" s="759"/>
      <c r="BC416" s="546"/>
      <c r="BD416" s="758"/>
      <c r="BE416" s="128"/>
      <c r="BF416" s="128"/>
      <c r="BG416" s="891"/>
      <c r="BH416" s="546"/>
      <c r="BI416" s="128"/>
      <c r="BJ416" s="421"/>
      <c r="BK416" s="510"/>
      <c r="BL416" s="764"/>
      <c r="BM416" s="762"/>
      <c r="BN416" s="762"/>
      <c r="BO416" s="762"/>
      <c r="CB416" s="793"/>
      <c r="CC416" s="793"/>
      <c r="CD416" s="793"/>
      <c r="CE416" s="793"/>
      <c r="CF416" s="793"/>
      <c r="CG416" s="793"/>
      <c r="CH416" s="793"/>
      <c r="CI416" s="793"/>
      <c r="CJ416" s="793"/>
      <c r="CK416" s="793"/>
      <c r="CL416" s="793"/>
      <c r="CM416" s="793"/>
      <c r="CN416" s="793"/>
      <c r="CO416" s="793"/>
      <c r="CP416" s="793"/>
      <c r="CQ416" s="793"/>
      <c r="CR416" s="793"/>
      <c r="CS416" s="793"/>
      <c r="CT416" s="793"/>
      <c r="CU416" s="793"/>
      <c r="CV416" s="793"/>
      <c r="CW416" s="793"/>
      <c r="CX416" s="793"/>
      <c r="CY416" s="793"/>
      <c r="CZ416" s="793"/>
      <c r="DA416" s="793"/>
      <c r="DB416" s="793"/>
      <c r="DC416" s="793"/>
      <c r="DD416" s="793"/>
      <c r="DE416" s="793"/>
      <c r="DF416" s="793"/>
      <c r="DG416" s="793"/>
      <c r="DH416" s="793"/>
      <c r="DI416" s="793"/>
      <c r="DJ416" s="793"/>
      <c r="DK416" s="793"/>
      <c r="DL416" s="793"/>
      <c r="DM416" s="793"/>
      <c r="DN416" s="793"/>
      <c r="DO416" s="793"/>
      <c r="DP416" s="793"/>
      <c r="DQ416" s="793"/>
      <c r="DR416" s="793"/>
      <c r="DS416" s="793"/>
      <c r="DT416" s="793"/>
      <c r="DU416" s="793"/>
      <c r="DV416" s="793"/>
      <c r="DW416" s="793"/>
      <c r="DX416" s="793"/>
      <c r="DY416" s="793"/>
    </row>
    <row r="417" spans="1:129" s="763" customFormat="1" ht="15">
      <c r="A417" s="748">
        <v>77</v>
      </c>
      <c r="B417" s="850">
        <v>6021099</v>
      </c>
      <c r="C417" s="756" t="s">
        <v>54</v>
      </c>
      <c r="D417" s="24" t="s">
        <v>11</v>
      </c>
      <c r="E417" s="700"/>
      <c r="F417" s="546">
        <v>204380</v>
      </c>
      <c r="G417" s="757"/>
      <c r="H417" s="754">
        <v>44287</v>
      </c>
      <c r="I417" s="1177"/>
      <c r="J417" s="862"/>
      <c r="K417" s="700"/>
      <c r="L417" s="546"/>
      <c r="M417" s="757"/>
      <c r="N417" s="759"/>
      <c r="O417" s="546"/>
      <c r="P417" s="758"/>
      <c r="Q417" s="700"/>
      <c r="R417" s="546"/>
      <c r="S417" s="757"/>
      <c r="T417" s="759"/>
      <c r="U417" s="758"/>
      <c r="V417" s="546"/>
      <c r="W417" s="759"/>
      <c r="X417" s="546"/>
      <c r="Y417" s="757"/>
      <c r="Z417" s="759"/>
      <c r="AA417" s="546"/>
      <c r="AB417" s="546"/>
      <c r="AC417" s="546">
        <f>F417</f>
        <v>204380</v>
      </c>
      <c r="AD417" s="759"/>
      <c r="AE417" s="546"/>
      <c r="AF417" s="757"/>
      <c r="AG417" s="759"/>
      <c r="AH417" s="546"/>
      <c r="AI417" s="758"/>
      <c r="AJ417" s="546"/>
      <c r="AK417" s="546"/>
      <c r="AL417" s="862"/>
      <c r="AM417" s="758"/>
      <c r="AN417" s="862"/>
      <c r="AO417" s="862"/>
      <c r="AP417" s="862"/>
      <c r="AQ417" s="758"/>
      <c r="AR417" s="758"/>
      <c r="AS417" s="700"/>
      <c r="AT417" s="546"/>
      <c r="AU417" s="757"/>
      <c r="AV417" s="759"/>
      <c r="AW417" s="546"/>
      <c r="AX417" s="758"/>
      <c r="AY417" s="546"/>
      <c r="AZ417" s="546"/>
      <c r="BA417" s="757"/>
      <c r="BB417" s="759"/>
      <c r="BC417" s="546"/>
      <c r="BD417" s="758"/>
      <c r="BE417" s="128"/>
      <c r="BF417" s="128"/>
      <c r="BG417" s="891"/>
      <c r="BH417" s="759"/>
      <c r="BI417" s="128"/>
      <c r="BJ417" s="421"/>
      <c r="BK417" s="510"/>
      <c r="BL417" s="764"/>
      <c r="BM417" s="762"/>
      <c r="BN417" s="762"/>
      <c r="BO417" s="762"/>
      <c r="CB417" s="793"/>
      <c r="CC417" s="793"/>
      <c r="CD417" s="793"/>
      <c r="CE417" s="793"/>
      <c r="CF417" s="793"/>
      <c r="CG417" s="793"/>
      <c r="CH417" s="793"/>
      <c r="CI417" s="793"/>
      <c r="CJ417" s="793"/>
      <c r="CK417" s="793"/>
      <c r="CL417" s="793"/>
      <c r="CM417" s="793"/>
      <c r="CN417" s="793"/>
      <c r="CO417" s="793"/>
      <c r="CP417" s="793"/>
      <c r="CQ417" s="793"/>
      <c r="CR417" s="793"/>
      <c r="CS417" s="793"/>
      <c r="CT417" s="793"/>
      <c r="CU417" s="793"/>
      <c r="CV417" s="793"/>
      <c r="CW417" s="793"/>
      <c r="CX417" s="793"/>
      <c r="CY417" s="793"/>
      <c r="CZ417" s="793"/>
      <c r="DA417" s="793"/>
      <c r="DB417" s="793"/>
      <c r="DC417" s="793"/>
      <c r="DD417" s="793"/>
      <c r="DE417" s="793"/>
      <c r="DF417" s="793"/>
      <c r="DG417" s="793"/>
      <c r="DH417" s="793"/>
      <c r="DI417" s="793"/>
      <c r="DJ417" s="793"/>
      <c r="DK417" s="793"/>
      <c r="DL417" s="793"/>
      <c r="DM417" s="793"/>
      <c r="DN417" s="793"/>
      <c r="DO417" s="793"/>
      <c r="DP417" s="793"/>
      <c r="DQ417" s="793"/>
      <c r="DR417" s="793"/>
      <c r="DS417" s="793"/>
      <c r="DT417" s="793"/>
      <c r="DU417" s="793"/>
      <c r="DV417" s="793"/>
      <c r="DW417" s="793"/>
      <c r="DX417" s="793"/>
      <c r="DY417" s="793"/>
    </row>
    <row r="418" spans="1:129" s="763" customFormat="1" ht="15">
      <c r="A418" s="748"/>
      <c r="B418" s="850">
        <v>6021099</v>
      </c>
      <c r="C418" s="756" t="s">
        <v>54</v>
      </c>
      <c r="D418" s="24" t="s">
        <v>11</v>
      </c>
      <c r="E418" s="700"/>
      <c r="F418" s="546"/>
      <c r="G418" s="757"/>
      <c r="H418" s="754"/>
      <c r="I418" s="1177"/>
      <c r="J418" s="862"/>
      <c r="K418" s="700"/>
      <c r="L418" s="546"/>
      <c r="M418" s="757"/>
      <c r="N418" s="759"/>
      <c r="O418" s="546"/>
      <c r="P418" s="758"/>
      <c r="Q418" s="700"/>
      <c r="R418" s="546"/>
      <c r="S418" s="757"/>
      <c r="T418" s="759"/>
      <c r="U418" s="758"/>
      <c r="V418" s="546"/>
      <c r="W418" s="759"/>
      <c r="X418" s="546"/>
      <c r="Y418" s="757"/>
      <c r="Z418" s="759"/>
      <c r="AA418" s="546"/>
      <c r="AB418" s="546"/>
      <c r="AC418" s="546"/>
      <c r="AD418" s="759"/>
      <c r="AE418" s="546"/>
      <c r="AF418" s="757"/>
      <c r="AG418" s="759"/>
      <c r="AH418" s="546"/>
      <c r="AI418" s="758"/>
      <c r="AJ418" s="546"/>
      <c r="AK418" s="546"/>
      <c r="AL418" s="862"/>
      <c r="AM418" s="758"/>
      <c r="AN418" s="862"/>
      <c r="AO418" s="862"/>
      <c r="AP418" s="862"/>
      <c r="AQ418" s="758">
        <f>F418</f>
        <v>0</v>
      </c>
      <c r="AR418" s="758"/>
      <c r="AS418" s="700"/>
      <c r="AT418" s="546"/>
      <c r="AU418" s="757"/>
      <c r="AV418" s="759"/>
      <c r="AW418" s="546"/>
      <c r="AX418" s="758"/>
      <c r="AY418" s="546"/>
      <c r="AZ418" s="546"/>
      <c r="BA418" s="757"/>
      <c r="BB418" s="759"/>
      <c r="BC418" s="546"/>
      <c r="BD418" s="758"/>
      <c r="BE418" s="128"/>
      <c r="BF418" s="128"/>
      <c r="BG418" s="128"/>
      <c r="BH418" s="890"/>
      <c r="BI418" s="128"/>
      <c r="BJ418" s="421"/>
      <c r="BK418" s="510"/>
      <c r="BL418" s="764"/>
      <c r="BM418" s="762"/>
      <c r="BN418" s="762"/>
      <c r="BO418" s="762"/>
      <c r="CB418" s="793"/>
      <c r="CC418" s="793"/>
      <c r="CD418" s="793"/>
      <c r="CE418" s="793"/>
      <c r="CF418" s="793"/>
      <c r="CG418" s="793"/>
      <c r="CH418" s="793"/>
      <c r="CI418" s="793"/>
      <c r="CJ418" s="793"/>
      <c r="CK418" s="793"/>
      <c r="CL418" s="793"/>
      <c r="CM418" s="793"/>
      <c r="CN418" s="793"/>
      <c r="CO418" s="793"/>
      <c r="CP418" s="793"/>
      <c r="CQ418" s="793"/>
      <c r="CR418" s="793"/>
      <c r="CS418" s="793"/>
      <c r="CT418" s="793"/>
      <c r="CU418" s="793"/>
      <c r="CV418" s="793"/>
      <c r="CW418" s="793"/>
      <c r="CX418" s="793"/>
      <c r="CY418" s="793"/>
      <c r="CZ418" s="793"/>
      <c r="DA418" s="793"/>
      <c r="DB418" s="793"/>
      <c r="DC418" s="793"/>
      <c r="DD418" s="793"/>
      <c r="DE418" s="793"/>
      <c r="DF418" s="793"/>
      <c r="DG418" s="793"/>
      <c r="DH418" s="793"/>
      <c r="DI418" s="793"/>
      <c r="DJ418" s="793"/>
      <c r="DK418" s="793"/>
      <c r="DL418" s="793"/>
      <c r="DM418" s="793"/>
      <c r="DN418" s="793"/>
      <c r="DO418" s="793"/>
      <c r="DP418" s="793"/>
      <c r="DQ418" s="793"/>
      <c r="DR418" s="793"/>
      <c r="DS418" s="793"/>
      <c r="DT418" s="793"/>
      <c r="DU418" s="793"/>
      <c r="DV418" s="793"/>
      <c r="DW418" s="793"/>
      <c r="DX418" s="793"/>
      <c r="DY418" s="793"/>
    </row>
    <row r="419" spans="1:129" ht="15">
      <c r="A419" s="265"/>
      <c r="B419" s="359" t="s">
        <v>90</v>
      </c>
      <c r="C419" s="14" t="s">
        <v>89</v>
      </c>
      <c r="D419" s="25" t="s">
        <v>11</v>
      </c>
      <c r="E419" s="100">
        <f>SUM(E420:E434)</f>
        <v>2800000</v>
      </c>
      <c r="F419" s="664">
        <f>F420+F421+F422+F423+F424+F425+F426+F427+F428+F429+F430+F431+F432+F433+F434+F435</f>
        <v>789581.58000000007</v>
      </c>
      <c r="G419" s="148">
        <f>SUM(G420:G434)</f>
        <v>0</v>
      </c>
      <c r="H419" s="149"/>
      <c r="I419" s="1176"/>
      <c r="J419" s="609"/>
      <c r="K419" s="100"/>
      <c r="L419" s="147"/>
      <c r="M419" s="148"/>
      <c r="N419" s="149"/>
      <c r="O419" s="147"/>
      <c r="P419" s="150"/>
      <c r="Q419" s="100"/>
      <c r="R419" s="147"/>
      <c r="S419" s="148"/>
      <c r="T419" s="149"/>
      <c r="U419" s="150"/>
      <c r="V419" s="147"/>
      <c r="W419" s="149"/>
      <c r="X419" s="147"/>
      <c r="Y419" s="148"/>
      <c r="Z419" s="149"/>
      <c r="AA419" s="147"/>
      <c r="AB419" s="150"/>
      <c r="AC419" s="609"/>
      <c r="AD419" s="100"/>
      <c r="AE419" s="147"/>
      <c r="AF419" s="148"/>
      <c r="AG419" s="149"/>
      <c r="AH419" s="147"/>
      <c r="AI419" s="150"/>
      <c r="AJ419" s="147"/>
      <c r="AK419" s="147"/>
      <c r="AL419" s="609"/>
      <c r="AM419" s="150"/>
      <c r="AN419" s="150"/>
      <c r="AO419" s="150"/>
      <c r="AP419" s="150"/>
      <c r="AQ419" s="150"/>
      <c r="AR419" s="150"/>
      <c r="AS419" s="100"/>
      <c r="AT419" s="147"/>
      <c r="AU419" s="148"/>
      <c r="AV419" s="149"/>
      <c r="AW419" s="147"/>
      <c r="AX419" s="150"/>
      <c r="AY419" s="147"/>
      <c r="AZ419" s="147"/>
      <c r="BA419" s="148"/>
      <c r="BB419" s="149"/>
      <c r="BC419" s="147"/>
      <c r="BD419" s="419"/>
      <c r="BE419" s="129"/>
      <c r="BF419" s="129"/>
      <c r="BG419" s="129"/>
      <c r="BH419" s="129"/>
      <c r="BI419" s="129"/>
      <c r="BJ419" s="430"/>
      <c r="BK419" s="509"/>
      <c r="BL419" s="433"/>
      <c r="BM419" s="414"/>
      <c r="BN419" s="414"/>
      <c r="BO419" s="414"/>
      <c r="CB419" s="227"/>
      <c r="CC419" s="227"/>
      <c r="CD419" s="227"/>
      <c r="CE419" s="227"/>
      <c r="CF419" s="227"/>
      <c r="CG419" s="227"/>
      <c r="CH419" s="227"/>
      <c r="CI419" s="227"/>
      <c r="CJ419" s="227"/>
      <c r="CK419" s="227"/>
      <c r="CL419" s="227"/>
      <c r="CM419" s="227"/>
      <c r="CN419" s="227"/>
      <c r="CO419" s="227"/>
      <c r="CP419" s="227"/>
      <c r="CQ419" s="227"/>
      <c r="CR419" s="227"/>
      <c r="CS419" s="227"/>
      <c r="CT419" s="227"/>
      <c r="CU419" s="227"/>
      <c r="CV419" s="227"/>
      <c r="CW419" s="227"/>
      <c r="CX419" s="227"/>
      <c r="CY419" s="227"/>
      <c r="CZ419" s="227"/>
      <c r="DA419" s="227"/>
      <c r="DB419" s="227"/>
      <c r="DC419" s="227"/>
      <c r="DD419" s="227"/>
      <c r="DE419" s="227"/>
      <c r="DF419" s="227"/>
      <c r="DG419" s="227"/>
      <c r="DH419" s="227"/>
      <c r="DI419" s="227"/>
      <c r="DJ419" s="227"/>
      <c r="DK419" s="227"/>
      <c r="DL419" s="227"/>
      <c r="DM419" s="227"/>
      <c r="DN419" s="227"/>
      <c r="DO419" s="227"/>
      <c r="DP419" s="227"/>
      <c r="DQ419" s="227"/>
      <c r="DR419" s="227"/>
      <c r="DS419" s="227"/>
      <c r="DT419" s="227"/>
      <c r="DU419" s="227"/>
      <c r="DV419" s="227"/>
      <c r="DW419" s="227"/>
      <c r="DX419" s="227"/>
      <c r="DY419" s="227"/>
    </row>
    <row r="420" spans="1:129" ht="15">
      <c r="A420" s="265"/>
      <c r="B420" s="361">
        <v>6022001</v>
      </c>
      <c r="C420" s="13" t="s">
        <v>17</v>
      </c>
      <c r="D420" s="7" t="s">
        <v>11</v>
      </c>
      <c r="E420" s="105">
        <f>'Buxheti 2021'!E271</f>
        <v>0</v>
      </c>
      <c r="F420" s="702">
        <v>72748.58</v>
      </c>
      <c r="G420" s="586"/>
      <c r="H420" s="542"/>
      <c r="I420" s="1177"/>
      <c r="J420" s="604"/>
      <c r="K420" s="105"/>
      <c r="L420" s="151"/>
      <c r="M420" s="152"/>
      <c r="N420" s="153"/>
      <c r="O420" s="151"/>
      <c r="P420" s="154"/>
      <c r="Q420" s="105"/>
      <c r="R420" s="151"/>
      <c r="S420" s="152"/>
      <c r="T420" s="153"/>
      <c r="U420" s="154"/>
      <c r="V420" s="151"/>
      <c r="W420" s="153"/>
      <c r="X420" s="151"/>
      <c r="Y420" s="152"/>
      <c r="Z420" s="153"/>
      <c r="AA420" s="151"/>
      <c r="AB420" s="151"/>
      <c r="AC420" s="151"/>
      <c r="AD420" s="153"/>
      <c r="AE420" s="151"/>
      <c r="AF420" s="152"/>
      <c r="AG420" s="153"/>
      <c r="AH420" s="151"/>
      <c r="AI420" s="154"/>
      <c r="AJ420" s="151"/>
      <c r="AK420" s="151"/>
      <c r="AL420" s="153"/>
      <c r="AM420" s="152"/>
      <c r="AN420" s="153"/>
      <c r="AO420" s="153"/>
      <c r="AP420" s="153"/>
      <c r="AQ420" s="153"/>
      <c r="AR420" s="154"/>
      <c r="AS420" s="105"/>
      <c r="AT420" s="151"/>
      <c r="AU420" s="152"/>
      <c r="AV420" s="153"/>
      <c r="AW420" s="151"/>
      <c r="AX420" s="154"/>
      <c r="AY420" s="151"/>
      <c r="AZ420" s="151"/>
      <c r="BA420" s="152"/>
      <c r="BB420" s="153"/>
      <c r="BC420" s="151"/>
      <c r="BD420" s="154"/>
      <c r="BE420" s="128"/>
      <c r="BF420" s="543">
        <f>F420</f>
        <v>72748.58</v>
      </c>
      <c r="BG420" s="641"/>
      <c r="BH420" s="128"/>
      <c r="BI420" s="128"/>
      <c r="BJ420" s="421"/>
      <c r="BK420" s="510"/>
      <c r="BL420" s="433"/>
      <c r="BM420" s="414"/>
      <c r="BN420" s="414"/>
      <c r="BO420" s="414"/>
      <c r="CB420" s="227"/>
      <c r="CC420" s="227"/>
      <c r="CD420" s="227"/>
      <c r="CE420" s="227"/>
      <c r="CF420" s="227"/>
      <c r="CG420" s="227"/>
      <c r="CH420" s="227"/>
      <c r="CI420" s="227"/>
      <c r="CJ420" s="227"/>
      <c r="CK420" s="227"/>
      <c r="CL420" s="227"/>
      <c r="CM420" s="227"/>
      <c r="CN420" s="227"/>
      <c r="CO420" s="227"/>
      <c r="CP420" s="227"/>
      <c r="CQ420" s="227"/>
      <c r="CR420" s="227"/>
      <c r="CS420" s="227"/>
      <c r="CT420" s="227"/>
      <c r="CU420" s="227"/>
      <c r="CV420" s="227"/>
      <c r="CW420" s="227"/>
      <c r="CX420" s="227"/>
      <c r="CY420" s="227"/>
      <c r="CZ420" s="227"/>
      <c r="DA420" s="227"/>
      <c r="DB420" s="227"/>
      <c r="DC420" s="227"/>
      <c r="DD420" s="227"/>
      <c r="DE420" s="227"/>
      <c r="DF420" s="227"/>
      <c r="DG420" s="227"/>
      <c r="DH420" s="227"/>
      <c r="DI420" s="227"/>
      <c r="DJ420" s="227"/>
      <c r="DK420" s="227"/>
      <c r="DL420" s="227"/>
      <c r="DM420" s="227"/>
      <c r="DN420" s="227"/>
      <c r="DO420" s="227"/>
      <c r="DP420" s="227"/>
      <c r="DQ420" s="227"/>
      <c r="DR420" s="227"/>
      <c r="DS420" s="227"/>
      <c r="DT420" s="227"/>
      <c r="DU420" s="227"/>
      <c r="DV420" s="227"/>
      <c r="DW420" s="227"/>
      <c r="DX420" s="227"/>
      <c r="DY420" s="227"/>
    </row>
    <row r="421" spans="1:129" ht="15">
      <c r="A421" s="748"/>
      <c r="B421" s="361">
        <v>6022002</v>
      </c>
      <c r="C421" s="13" t="s">
        <v>18</v>
      </c>
      <c r="D421" s="7" t="s">
        <v>11</v>
      </c>
      <c r="E421" s="105">
        <f>'Buxheti 2021'!E272</f>
        <v>0</v>
      </c>
      <c r="F421" s="546"/>
      <c r="G421" s="586"/>
      <c r="H421" s="542"/>
      <c r="I421" s="1177"/>
      <c r="J421" s="604"/>
      <c r="K421" s="105"/>
      <c r="L421" s="151"/>
      <c r="M421" s="152"/>
      <c r="N421" s="153"/>
      <c r="O421" s="151"/>
      <c r="P421" s="154"/>
      <c r="Q421" s="105"/>
      <c r="R421" s="151"/>
      <c r="S421" s="152"/>
      <c r="T421" s="153"/>
      <c r="U421" s="154"/>
      <c r="V421" s="151"/>
      <c r="W421" s="153"/>
      <c r="X421" s="151"/>
      <c r="Y421" s="152"/>
      <c r="Z421" s="153"/>
      <c r="AA421" s="151"/>
      <c r="AB421" s="151"/>
      <c r="AC421" s="151"/>
      <c r="AD421" s="153"/>
      <c r="AE421" s="151"/>
      <c r="AF421" s="152"/>
      <c r="AG421" s="153"/>
      <c r="AH421" s="151"/>
      <c r="AI421" s="154"/>
      <c r="AJ421" s="151"/>
      <c r="AK421" s="151"/>
      <c r="AL421" s="153"/>
      <c r="AM421" s="152"/>
      <c r="AN421" s="153"/>
      <c r="AO421" s="153"/>
      <c r="AP421" s="153"/>
      <c r="AQ421" s="153"/>
      <c r="AR421" s="154"/>
      <c r="AS421" s="105"/>
      <c r="AT421" s="151"/>
      <c r="AU421" s="152"/>
      <c r="AV421" s="153"/>
      <c r="AW421" s="151"/>
      <c r="AX421" s="154"/>
      <c r="AY421" s="151"/>
      <c r="AZ421" s="151"/>
      <c r="BA421" s="152"/>
      <c r="BB421" s="153"/>
      <c r="BC421" s="151"/>
      <c r="BD421" s="154"/>
      <c r="BE421" s="128"/>
      <c r="BF421" s="128"/>
      <c r="BG421" s="128"/>
      <c r="BH421" s="128"/>
      <c r="BI421" s="128"/>
      <c r="BJ421" s="421"/>
      <c r="BK421" s="151"/>
      <c r="BL421" s="433"/>
      <c r="BM421" s="414"/>
      <c r="BN421" s="414"/>
      <c r="BO421" s="414"/>
      <c r="CB421" s="227"/>
      <c r="CC421" s="227"/>
      <c r="CD421" s="227"/>
      <c r="CE421" s="227"/>
      <c r="CF421" s="227"/>
      <c r="CG421" s="227"/>
      <c r="CH421" s="227"/>
      <c r="CI421" s="227"/>
      <c r="CJ421" s="227"/>
      <c r="CK421" s="227"/>
      <c r="CL421" s="227"/>
      <c r="CM421" s="227"/>
      <c r="CN421" s="227"/>
      <c r="CO421" s="227"/>
      <c r="CP421" s="227"/>
      <c r="CQ421" s="227"/>
      <c r="CR421" s="227"/>
      <c r="CS421" s="227"/>
      <c r="CT421" s="227"/>
      <c r="CU421" s="227"/>
      <c r="CV421" s="227"/>
      <c r="CW421" s="227"/>
      <c r="CX421" s="227"/>
      <c r="CY421" s="227"/>
      <c r="CZ421" s="227"/>
      <c r="DA421" s="227"/>
      <c r="DB421" s="227"/>
      <c r="DC421" s="227"/>
      <c r="DD421" s="227"/>
      <c r="DE421" s="227"/>
      <c r="DF421" s="227"/>
      <c r="DG421" s="227"/>
      <c r="DH421" s="227"/>
      <c r="DI421" s="227"/>
      <c r="DJ421" s="227"/>
      <c r="DK421" s="227"/>
      <c r="DL421" s="227"/>
      <c r="DM421" s="227"/>
      <c r="DN421" s="227"/>
      <c r="DO421" s="227"/>
      <c r="DP421" s="227"/>
      <c r="DQ421" s="227"/>
      <c r="DR421" s="227"/>
      <c r="DS421" s="227"/>
      <c r="DT421" s="227"/>
      <c r="DU421" s="227"/>
      <c r="DV421" s="227"/>
      <c r="DW421" s="227"/>
      <c r="DX421" s="227"/>
      <c r="DY421" s="227"/>
    </row>
    <row r="422" spans="1:129" ht="15">
      <c r="A422" s="541"/>
      <c r="B422" s="361">
        <v>6022003</v>
      </c>
      <c r="C422" s="13" t="s">
        <v>83</v>
      </c>
      <c r="D422" s="7" t="s">
        <v>11</v>
      </c>
      <c r="E422" s="105">
        <f>'Buxheti 2021'!I36</f>
        <v>0</v>
      </c>
      <c r="F422" s="703">
        <v>11240.2</v>
      </c>
      <c r="G422" s="586"/>
      <c r="H422" s="481"/>
      <c r="I422" s="1177"/>
      <c r="J422" s="604"/>
      <c r="K422" s="105"/>
      <c r="L422" s="151"/>
      <c r="M422" s="152"/>
      <c r="N422" s="153"/>
      <c r="O422" s="151"/>
      <c r="P422" s="154"/>
      <c r="Q422" s="105"/>
      <c r="R422" s="151"/>
      <c r="S422" s="152"/>
      <c r="T422" s="153"/>
      <c r="U422" s="154"/>
      <c r="V422" s="151"/>
      <c r="W422" s="153"/>
      <c r="X422" s="151"/>
      <c r="Y422" s="152"/>
      <c r="Z422" s="153"/>
      <c r="AA422" s="151"/>
      <c r="AB422" s="151"/>
      <c r="AC422" s="151"/>
      <c r="AD422" s="153"/>
      <c r="AE422" s="151"/>
      <c r="AF422" s="152"/>
      <c r="AG422" s="153"/>
      <c r="AH422" s="151"/>
      <c r="AI422" s="154"/>
      <c r="AJ422" s="151"/>
      <c r="AK422" s="151"/>
      <c r="AL422" s="153"/>
      <c r="AM422" s="152"/>
      <c r="AN422" s="153"/>
      <c r="AO422" s="153"/>
      <c r="AP422" s="153"/>
      <c r="AQ422" s="151"/>
      <c r="AR422" s="154"/>
      <c r="AS422" s="105"/>
      <c r="AT422" s="151"/>
      <c r="AU422" s="152"/>
      <c r="AV422" s="153"/>
      <c r="AW422" s="151"/>
      <c r="AX422" s="154"/>
      <c r="AY422" s="151"/>
      <c r="AZ422" s="151"/>
      <c r="BA422" s="152"/>
      <c r="BB422" s="153"/>
      <c r="BC422" s="151"/>
      <c r="BD422" s="154"/>
      <c r="BE422" s="544"/>
      <c r="BF422" s="128"/>
      <c r="BG422" s="128"/>
      <c r="BH422" s="128"/>
      <c r="BI422" s="128"/>
      <c r="BJ422" s="421"/>
      <c r="BK422" s="510"/>
      <c r="BL422" s="433"/>
      <c r="BM422" s="414"/>
      <c r="BN422" s="414"/>
      <c r="BO422" s="414"/>
      <c r="CB422" s="227"/>
      <c r="CC422" s="227"/>
      <c r="CD422" s="227"/>
      <c r="CE422" s="227"/>
      <c r="CF422" s="227"/>
      <c r="CG422" s="227"/>
      <c r="CH422" s="227"/>
      <c r="CI422" s="227"/>
      <c r="CJ422" s="227"/>
      <c r="CK422" s="227"/>
      <c r="CL422" s="227"/>
      <c r="CM422" s="227"/>
      <c r="CN422" s="227"/>
      <c r="CO422" s="227"/>
      <c r="CP422" s="227"/>
      <c r="CQ422" s="227"/>
      <c r="CR422" s="227"/>
      <c r="CS422" s="227"/>
      <c r="CT422" s="227"/>
      <c r="CU422" s="227"/>
      <c r="CV422" s="227"/>
      <c r="CW422" s="227"/>
      <c r="CX422" s="227"/>
      <c r="CY422" s="227"/>
      <c r="CZ422" s="227"/>
      <c r="DA422" s="227"/>
      <c r="DB422" s="227"/>
      <c r="DC422" s="227"/>
      <c r="DD422" s="227"/>
      <c r="DE422" s="227"/>
      <c r="DF422" s="227"/>
      <c r="DG422" s="227"/>
      <c r="DH422" s="227"/>
      <c r="DI422" s="227"/>
      <c r="DJ422" s="227"/>
      <c r="DK422" s="227"/>
      <c r="DL422" s="227"/>
      <c r="DM422" s="227"/>
      <c r="DN422" s="227"/>
      <c r="DO422" s="227"/>
      <c r="DP422" s="227"/>
      <c r="DQ422" s="227"/>
      <c r="DR422" s="227"/>
      <c r="DS422" s="227"/>
      <c r="DT422" s="227"/>
      <c r="DU422" s="227"/>
      <c r="DV422" s="227"/>
      <c r="DW422" s="227"/>
      <c r="DX422" s="227"/>
      <c r="DY422" s="227"/>
    </row>
    <row r="423" spans="1:129" ht="15">
      <c r="A423" s="541"/>
      <c r="B423" s="361">
        <v>6022004</v>
      </c>
      <c r="C423" s="13" t="s">
        <v>356</v>
      </c>
      <c r="D423" s="7" t="s">
        <v>11</v>
      </c>
      <c r="E423" s="711">
        <f>'Buxheti 2021'!E39</f>
        <v>300000</v>
      </c>
      <c r="F423" s="705"/>
      <c r="G423" s="586"/>
      <c r="H423" s="481"/>
      <c r="I423" s="1177"/>
      <c r="J423" s="604"/>
      <c r="K423" s="105"/>
      <c r="L423" s="151"/>
      <c r="M423" s="152"/>
      <c r="N423" s="153"/>
      <c r="O423" s="151"/>
      <c r="P423" s="154"/>
      <c r="Q423" s="105"/>
      <c r="R423" s="151"/>
      <c r="S423" s="152"/>
      <c r="T423" s="153"/>
      <c r="U423" s="154"/>
      <c r="V423" s="151"/>
      <c r="W423" s="153"/>
      <c r="X423" s="151"/>
      <c r="Y423" s="152"/>
      <c r="Z423" s="153"/>
      <c r="AA423" s="151"/>
      <c r="AB423" s="151"/>
      <c r="AC423" s="151"/>
      <c r="AD423" s="153"/>
      <c r="AE423" s="151"/>
      <c r="AF423" s="152"/>
      <c r="AG423" s="153"/>
      <c r="AH423" s="151"/>
      <c r="AI423" s="154"/>
      <c r="AJ423" s="151"/>
      <c r="AK423" s="151"/>
      <c r="AL423" s="153"/>
      <c r="AM423" s="152"/>
      <c r="AN423" s="153"/>
      <c r="AO423" s="153"/>
      <c r="AP423" s="153"/>
      <c r="AQ423" s="153"/>
      <c r="AR423" s="154"/>
      <c r="AS423" s="105"/>
      <c r="AT423" s="151"/>
      <c r="AU423" s="152"/>
      <c r="AV423" s="153"/>
      <c r="AW423" s="151"/>
      <c r="AX423" s="154"/>
      <c r="AY423" s="151"/>
      <c r="AZ423" s="151"/>
      <c r="BA423" s="152"/>
      <c r="BB423" s="153"/>
      <c r="BC423" s="151"/>
      <c r="BD423" s="704">
        <f>F423</f>
        <v>0</v>
      </c>
      <c r="BE423" s="544"/>
      <c r="BF423" s="128"/>
      <c r="BG423" s="128"/>
      <c r="BH423" s="128"/>
      <c r="BI423" s="128"/>
      <c r="BJ423" s="421"/>
      <c r="BK423" s="510"/>
      <c r="BL423" s="433"/>
      <c r="BM423" s="414"/>
      <c r="BN423" s="414"/>
      <c r="BO423" s="414"/>
      <c r="CB423" s="227"/>
      <c r="CC423" s="227"/>
      <c r="CD423" s="227"/>
      <c r="CE423" s="227"/>
      <c r="CF423" s="227"/>
      <c r="CG423" s="227"/>
      <c r="CH423" s="227"/>
      <c r="CI423" s="227"/>
      <c r="CJ423" s="227"/>
      <c r="CK423" s="227"/>
      <c r="CL423" s="227"/>
      <c r="CM423" s="227"/>
      <c r="CN423" s="227"/>
      <c r="CO423" s="227"/>
      <c r="CP423" s="227"/>
      <c r="CQ423" s="227"/>
      <c r="CR423" s="227"/>
      <c r="CS423" s="227"/>
      <c r="CT423" s="227"/>
      <c r="CU423" s="227"/>
      <c r="CV423" s="227"/>
      <c r="CW423" s="227"/>
      <c r="CX423" s="227"/>
      <c r="CY423" s="227"/>
      <c r="CZ423" s="227"/>
      <c r="DA423" s="227"/>
      <c r="DB423" s="227"/>
      <c r="DC423" s="227"/>
      <c r="DD423" s="227"/>
      <c r="DE423" s="227"/>
      <c r="DF423" s="227"/>
      <c r="DG423" s="227"/>
      <c r="DH423" s="227"/>
      <c r="DI423" s="227"/>
      <c r="DJ423" s="227"/>
      <c r="DK423" s="227"/>
      <c r="DL423" s="227"/>
      <c r="DM423" s="227"/>
      <c r="DN423" s="227"/>
      <c r="DO423" s="227"/>
      <c r="DP423" s="227"/>
      <c r="DQ423" s="227"/>
      <c r="DR423" s="227"/>
      <c r="DS423" s="227"/>
      <c r="DT423" s="227"/>
      <c r="DU423" s="227"/>
      <c r="DV423" s="227"/>
      <c r="DW423" s="227"/>
      <c r="DX423" s="227"/>
      <c r="DY423" s="227"/>
    </row>
    <row r="424" spans="1:129" ht="15">
      <c r="A424" s="265">
        <v>93</v>
      </c>
      <c r="B424" s="361">
        <v>6022004</v>
      </c>
      <c r="C424" s="13" t="s">
        <v>19</v>
      </c>
      <c r="D424" s="7" t="s">
        <v>11</v>
      </c>
      <c r="E424" s="105">
        <f>'Buxheti 2021'!E171</f>
        <v>0</v>
      </c>
      <c r="F424" s="546">
        <v>18760</v>
      </c>
      <c r="G424" s="586"/>
      <c r="H424" s="481">
        <v>44312</v>
      </c>
      <c r="I424" s="1177"/>
      <c r="J424" s="604"/>
      <c r="K424" s="105"/>
      <c r="L424" s="151"/>
      <c r="M424" s="152"/>
      <c r="N424" s="153"/>
      <c r="O424" s="151"/>
      <c r="P424" s="154"/>
      <c r="Q424" s="105"/>
      <c r="R424" s="151"/>
      <c r="S424" s="152"/>
      <c r="T424" s="153"/>
      <c r="U424" s="154"/>
      <c r="V424" s="151"/>
      <c r="W424" s="153"/>
      <c r="X424" s="151"/>
      <c r="Y424" s="152"/>
      <c r="Z424" s="153"/>
      <c r="AA424" s="151"/>
      <c r="AB424" s="151"/>
      <c r="AC424" s="151"/>
      <c r="AD424" s="153"/>
      <c r="AE424" s="151"/>
      <c r="AF424" s="152"/>
      <c r="AG424" s="153"/>
      <c r="AH424" s="151"/>
      <c r="AI424" s="154"/>
      <c r="AJ424" s="151"/>
      <c r="AK424" s="151"/>
      <c r="AL424" s="153"/>
      <c r="AM424" s="152"/>
      <c r="AN424" s="153"/>
      <c r="AO424" s="153"/>
      <c r="AP424" s="153"/>
      <c r="AQ424" s="153"/>
      <c r="AR424" s="154"/>
      <c r="AS424" s="105"/>
      <c r="AT424" s="151"/>
      <c r="AU424" s="152"/>
      <c r="AV424" s="153"/>
      <c r="AW424" s="151"/>
      <c r="AX424" s="154"/>
      <c r="AY424" s="151"/>
      <c r="AZ424" s="151"/>
      <c r="BA424" s="152"/>
      <c r="BB424" s="153"/>
      <c r="BC424" s="151"/>
      <c r="BD424" s="154">
        <f>F424</f>
        <v>18760</v>
      </c>
      <c r="BE424" s="128"/>
      <c r="BF424" s="128"/>
      <c r="BG424" s="128"/>
      <c r="BH424" s="128"/>
      <c r="BI424" s="128"/>
      <c r="BJ424" s="421"/>
      <c r="BK424" s="510"/>
      <c r="BL424" s="433"/>
      <c r="BM424" s="414"/>
      <c r="BN424" s="414"/>
      <c r="BO424" s="414"/>
      <c r="CB424" s="227"/>
      <c r="CC424" s="227"/>
      <c r="CD424" s="227"/>
      <c r="CE424" s="227"/>
      <c r="CF424" s="227"/>
      <c r="CG424" s="227"/>
      <c r="CH424" s="227"/>
      <c r="CI424" s="227"/>
      <c r="CJ424" s="227"/>
      <c r="CK424" s="227"/>
      <c r="CL424" s="227"/>
      <c r="CM424" s="227"/>
      <c r="CN424" s="227"/>
      <c r="CO424" s="227"/>
      <c r="CP424" s="227"/>
      <c r="CQ424" s="227"/>
      <c r="CR424" s="227"/>
      <c r="CS424" s="227"/>
      <c r="CT424" s="227"/>
      <c r="CU424" s="227"/>
      <c r="CV424" s="227"/>
      <c r="CW424" s="227"/>
      <c r="CX424" s="227"/>
      <c r="CY424" s="227"/>
      <c r="CZ424" s="227"/>
      <c r="DA424" s="227"/>
      <c r="DB424" s="227"/>
      <c r="DC424" s="227"/>
      <c r="DD424" s="227"/>
      <c r="DE424" s="227"/>
      <c r="DF424" s="227"/>
      <c r="DG424" s="227"/>
      <c r="DH424" s="227"/>
      <c r="DI424" s="227"/>
      <c r="DJ424" s="227"/>
      <c r="DK424" s="227"/>
      <c r="DL424" s="227"/>
      <c r="DM424" s="227"/>
      <c r="DN424" s="227"/>
      <c r="DO424" s="227"/>
      <c r="DP424" s="227"/>
      <c r="DQ424" s="227"/>
      <c r="DR424" s="227"/>
      <c r="DS424" s="227"/>
      <c r="DT424" s="227"/>
      <c r="DU424" s="227"/>
      <c r="DV424" s="227"/>
      <c r="DW424" s="227"/>
      <c r="DX424" s="227"/>
      <c r="DY424" s="227"/>
    </row>
    <row r="425" spans="1:129" ht="15">
      <c r="A425" s="265"/>
      <c r="B425" s="361">
        <v>6022005</v>
      </c>
      <c r="C425" s="13" t="s">
        <v>20</v>
      </c>
      <c r="D425" s="7" t="s">
        <v>11</v>
      </c>
      <c r="E425" s="105"/>
      <c r="F425" s="585"/>
      <c r="G425" s="586"/>
      <c r="H425" s="153"/>
      <c r="I425" s="1177"/>
      <c r="J425" s="604"/>
      <c r="K425" s="105"/>
      <c r="L425" s="151"/>
      <c r="M425" s="152"/>
      <c r="N425" s="153"/>
      <c r="O425" s="151"/>
      <c r="P425" s="154"/>
      <c r="Q425" s="105"/>
      <c r="R425" s="151"/>
      <c r="S425" s="152"/>
      <c r="T425" s="153"/>
      <c r="U425" s="154"/>
      <c r="V425" s="151"/>
      <c r="W425" s="153"/>
      <c r="X425" s="151"/>
      <c r="Y425" s="152"/>
      <c r="Z425" s="153"/>
      <c r="AA425" s="151"/>
      <c r="AB425" s="151"/>
      <c r="AC425" s="151"/>
      <c r="AD425" s="153"/>
      <c r="AE425" s="151"/>
      <c r="AF425" s="152"/>
      <c r="AG425" s="153"/>
      <c r="AH425" s="151"/>
      <c r="AI425" s="154"/>
      <c r="AJ425" s="151"/>
      <c r="AK425" s="151"/>
      <c r="AL425" s="153"/>
      <c r="AM425" s="152"/>
      <c r="AN425" s="153"/>
      <c r="AO425" s="153"/>
      <c r="AP425" s="153"/>
      <c r="AQ425" s="153"/>
      <c r="AR425" s="154"/>
      <c r="AS425" s="105"/>
      <c r="AT425" s="151"/>
      <c r="AU425" s="152"/>
      <c r="AV425" s="153"/>
      <c r="AW425" s="151"/>
      <c r="AX425" s="154"/>
      <c r="AY425" s="151"/>
      <c r="AZ425" s="151"/>
      <c r="BA425" s="152"/>
      <c r="BB425" s="153"/>
      <c r="BC425" s="151"/>
      <c r="BD425" s="146"/>
      <c r="BE425" s="128"/>
      <c r="BF425" s="128"/>
      <c r="BG425" s="128"/>
      <c r="BH425" s="128"/>
      <c r="BI425" s="128"/>
      <c r="BJ425" s="421"/>
      <c r="BK425" s="510"/>
      <c r="BL425" s="433"/>
      <c r="BM425" s="414"/>
      <c r="BN425" s="414"/>
      <c r="BO425" s="414"/>
      <c r="CB425" s="227"/>
      <c r="CC425" s="227"/>
      <c r="CD425" s="227"/>
      <c r="CE425" s="227"/>
      <c r="CF425" s="227"/>
      <c r="CG425" s="227"/>
      <c r="CH425" s="227"/>
      <c r="CI425" s="227"/>
      <c r="CJ425" s="227"/>
      <c r="CK425" s="227"/>
      <c r="CL425" s="227"/>
      <c r="CM425" s="227"/>
      <c r="CN425" s="227"/>
      <c r="CO425" s="227"/>
      <c r="CP425" s="227"/>
      <c r="CQ425" s="227"/>
      <c r="CR425" s="227"/>
      <c r="CS425" s="227"/>
      <c r="CT425" s="227"/>
      <c r="CU425" s="227"/>
      <c r="CV425" s="227"/>
      <c r="CW425" s="227"/>
      <c r="CX425" s="227"/>
      <c r="CY425" s="227"/>
      <c r="CZ425" s="227"/>
      <c r="DA425" s="227"/>
      <c r="DB425" s="227"/>
      <c r="DC425" s="227"/>
      <c r="DD425" s="227"/>
      <c r="DE425" s="227"/>
      <c r="DF425" s="227"/>
      <c r="DG425" s="227"/>
      <c r="DH425" s="227"/>
      <c r="DI425" s="227"/>
      <c r="DJ425" s="227"/>
      <c r="DK425" s="227"/>
      <c r="DL425" s="227"/>
      <c r="DM425" s="227"/>
      <c r="DN425" s="227"/>
      <c r="DO425" s="227"/>
      <c r="DP425" s="227"/>
      <c r="DQ425" s="227"/>
      <c r="DR425" s="227"/>
      <c r="DS425" s="227"/>
      <c r="DT425" s="227"/>
      <c r="DU425" s="227"/>
      <c r="DV425" s="227"/>
      <c r="DW425" s="227"/>
      <c r="DX425" s="227"/>
      <c r="DY425" s="227"/>
    </row>
    <row r="426" spans="1:129" ht="15">
      <c r="A426" s="265"/>
      <c r="B426" s="361">
        <v>6022006</v>
      </c>
      <c r="C426" s="13" t="s">
        <v>55</v>
      </c>
      <c r="D426" s="7" t="s">
        <v>11</v>
      </c>
      <c r="E426" s="105"/>
      <c r="F426" s="585"/>
      <c r="G426" s="586"/>
      <c r="H426" s="153"/>
      <c r="I426" s="1177"/>
      <c r="J426" s="604"/>
      <c r="K426" s="105"/>
      <c r="L426" s="151"/>
      <c r="M426" s="152"/>
      <c r="N426" s="153"/>
      <c r="O426" s="151"/>
      <c r="P426" s="154"/>
      <c r="Q426" s="105"/>
      <c r="R426" s="151"/>
      <c r="S426" s="152"/>
      <c r="T426" s="153"/>
      <c r="U426" s="154"/>
      <c r="V426" s="151"/>
      <c r="W426" s="153"/>
      <c r="X426" s="151"/>
      <c r="Y426" s="152"/>
      <c r="Z426" s="153"/>
      <c r="AA426" s="151"/>
      <c r="AB426" s="151"/>
      <c r="AC426" s="151"/>
      <c r="AD426" s="153"/>
      <c r="AE426" s="151"/>
      <c r="AF426" s="152"/>
      <c r="AG426" s="153"/>
      <c r="AH426" s="151"/>
      <c r="AI426" s="154"/>
      <c r="AJ426" s="151"/>
      <c r="AK426" s="151"/>
      <c r="AL426" s="153"/>
      <c r="AM426" s="152"/>
      <c r="AN426" s="153"/>
      <c r="AO426" s="153"/>
      <c r="AP426" s="153"/>
      <c r="AQ426" s="151"/>
      <c r="AR426" s="154"/>
      <c r="AS426" s="105"/>
      <c r="AT426" s="151"/>
      <c r="AU426" s="152"/>
      <c r="AV426" s="153"/>
      <c r="AW426" s="151"/>
      <c r="AX426" s="154"/>
      <c r="AY426" s="151"/>
      <c r="AZ426" s="151"/>
      <c r="BA426" s="152"/>
      <c r="BB426" s="153"/>
      <c r="BC426" s="151"/>
      <c r="BD426" s="154"/>
      <c r="BE426" s="128"/>
      <c r="BF426" s="128"/>
      <c r="BG426" s="128"/>
      <c r="BH426" s="128"/>
      <c r="BI426" s="128"/>
      <c r="BJ426" s="421"/>
      <c r="BK426" s="510"/>
      <c r="BL426" s="433"/>
      <c r="BM426" s="414"/>
      <c r="BN426" s="414"/>
      <c r="BO426" s="414"/>
      <c r="CB426" s="227"/>
      <c r="CC426" s="227"/>
      <c r="CD426" s="227"/>
      <c r="CE426" s="227"/>
      <c r="CF426" s="227"/>
      <c r="CG426" s="227"/>
      <c r="CH426" s="227"/>
      <c r="CI426" s="227"/>
      <c r="CJ426" s="227"/>
      <c r="CK426" s="227"/>
      <c r="CL426" s="227"/>
      <c r="CM426" s="227"/>
      <c r="CN426" s="227"/>
      <c r="CO426" s="227"/>
      <c r="CP426" s="227"/>
      <c r="CQ426" s="227"/>
      <c r="CR426" s="227"/>
      <c r="CS426" s="227"/>
      <c r="CT426" s="227"/>
      <c r="CU426" s="227"/>
      <c r="CV426" s="227"/>
      <c r="CW426" s="227"/>
      <c r="CX426" s="227"/>
      <c r="CY426" s="227"/>
      <c r="CZ426" s="227"/>
      <c r="DA426" s="227"/>
      <c r="DB426" s="227"/>
      <c r="DC426" s="227"/>
      <c r="DD426" s="227"/>
      <c r="DE426" s="227"/>
      <c r="DF426" s="227"/>
      <c r="DG426" s="227"/>
      <c r="DH426" s="227"/>
      <c r="DI426" s="227"/>
      <c r="DJ426" s="227"/>
      <c r="DK426" s="227"/>
      <c r="DL426" s="227"/>
      <c r="DM426" s="227"/>
      <c r="DN426" s="227"/>
      <c r="DO426" s="227"/>
      <c r="DP426" s="227"/>
      <c r="DQ426" s="227"/>
      <c r="DR426" s="227"/>
      <c r="DS426" s="227"/>
      <c r="DT426" s="227"/>
      <c r="DU426" s="227"/>
      <c r="DV426" s="227"/>
      <c r="DW426" s="227"/>
      <c r="DX426" s="227"/>
      <c r="DY426" s="227"/>
    </row>
    <row r="427" spans="1:129" s="763" customFormat="1" ht="15">
      <c r="A427" s="748"/>
      <c r="B427" s="892">
        <v>6022007</v>
      </c>
      <c r="C427" s="756" t="s">
        <v>94</v>
      </c>
      <c r="D427" s="24" t="s">
        <v>11</v>
      </c>
      <c r="E427" s="700">
        <f>'Buxheti 2021'!E173</f>
        <v>0</v>
      </c>
      <c r="F427" s="546">
        <v>2900</v>
      </c>
      <c r="G427" s="757"/>
      <c r="H427" s="754"/>
      <c r="I427" s="1177"/>
      <c r="J427" s="862"/>
      <c r="K427" s="700"/>
      <c r="L427" s="546"/>
      <c r="M427" s="757"/>
      <c r="N427" s="759"/>
      <c r="O427" s="546"/>
      <c r="P427" s="758"/>
      <c r="Q427" s="700"/>
      <c r="R427" s="546"/>
      <c r="S427" s="757"/>
      <c r="T427" s="759"/>
      <c r="U427" s="758"/>
      <c r="V427" s="546"/>
      <c r="W427" s="759"/>
      <c r="X427" s="546"/>
      <c r="Y427" s="757"/>
      <c r="Z427" s="759"/>
      <c r="AA427" s="546"/>
      <c r="AB427" s="546"/>
      <c r="AC427" s="546">
        <f>F427</f>
        <v>2900</v>
      </c>
      <c r="AD427" s="759"/>
      <c r="AE427" s="546"/>
      <c r="AF427" s="757"/>
      <c r="AG427" s="759"/>
      <c r="AH427" s="546"/>
      <c r="AI427" s="758"/>
      <c r="AJ427" s="546"/>
      <c r="AK427" s="546"/>
      <c r="AL427" s="759"/>
      <c r="AM427" s="757"/>
      <c r="AN427" s="759"/>
      <c r="AO427" s="759"/>
      <c r="AP427" s="759"/>
      <c r="AQ427" s="546"/>
      <c r="AR427" s="758"/>
      <c r="AS427" s="700"/>
      <c r="AT427" s="546"/>
      <c r="AU427" s="757"/>
      <c r="AV427" s="759"/>
      <c r="AW427" s="546"/>
      <c r="AX427" s="758"/>
      <c r="AY427" s="546"/>
      <c r="AZ427" s="546"/>
      <c r="BA427" s="757"/>
      <c r="BB427" s="759"/>
      <c r="BC427" s="546"/>
      <c r="BD427" s="758"/>
      <c r="BE427" s="128"/>
      <c r="BF427" s="128"/>
      <c r="BG427" s="128"/>
      <c r="BH427" s="128"/>
      <c r="BI427" s="128"/>
      <c r="BJ427" s="421"/>
      <c r="BK427" s="510"/>
      <c r="BL427" s="764"/>
      <c r="BM427" s="762"/>
      <c r="BN427" s="762"/>
      <c r="BO427" s="762"/>
      <c r="CB427" s="793"/>
      <c r="CC427" s="793"/>
      <c r="CD427" s="793"/>
      <c r="CE427" s="793"/>
      <c r="CF427" s="793"/>
      <c r="CG427" s="793"/>
      <c r="CH427" s="793"/>
      <c r="CI427" s="793"/>
      <c r="CJ427" s="793"/>
      <c r="CK427" s="793"/>
      <c r="CL427" s="793"/>
      <c r="CM427" s="793"/>
      <c r="CN427" s="793"/>
      <c r="CO427" s="793"/>
      <c r="CP427" s="793"/>
      <c r="CQ427" s="793"/>
      <c r="CR427" s="793"/>
      <c r="CS427" s="793"/>
      <c r="CT427" s="793"/>
      <c r="CU427" s="793"/>
      <c r="CV427" s="793"/>
      <c r="CW427" s="793"/>
      <c r="CX427" s="793"/>
      <c r="CY427" s="793"/>
      <c r="CZ427" s="793"/>
      <c r="DA427" s="793"/>
      <c r="DB427" s="793"/>
      <c r="DC427" s="793"/>
      <c r="DD427" s="793"/>
      <c r="DE427" s="793"/>
      <c r="DF427" s="793"/>
      <c r="DG427" s="793"/>
      <c r="DH427" s="793"/>
      <c r="DI427" s="793"/>
      <c r="DJ427" s="793"/>
      <c r="DK427" s="793"/>
      <c r="DL427" s="793"/>
      <c r="DM427" s="793"/>
      <c r="DN427" s="793"/>
      <c r="DO427" s="793"/>
      <c r="DP427" s="793"/>
      <c r="DQ427" s="793"/>
      <c r="DR427" s="793"/>
      <c r="DS427" s="793"/>
      <c r="DT427" s="793"/>
      <c r="DU427" s="793"/>
      <c r="DV427" s="793"/>
      <c r="DW427" s="793"/>
      <c r="DX427" s="793"/>
      <c r="DY427" s="793"/>
    </row>
    <row r="428" spans="1:129" s="763" customFormat="1">
      <c r="A428" s="342"/>
      <c r="B428" s="892">
        <v>6022007</v>
      </c>
      <c r="C428" s="756" t="s">
        <v>94</v>
      </c>
      <c r="D428" s="24" t="s">
        <v>11</v>
      </c>
      <c r="E428" s="342"/>
      <c r="F428" s="937"/>
      <c r="G428" s="342"/>
      <c r="H428" s="667"/>
      <c r="I428" s="1171"/>
      <c r="J428" s="1025"/>
      <c r="K428" s="342"/>
      <c r="L428" s="342"/>
      <c r="M428" s="342"/>
      <c r="N428" s="342"/>
      <c r="O428" s="342"/>
      <c r="P428" s="342"/>
      <c r="Q428" s="342"/>
      <c r="R428" s="342"/>
      <c r="S428" s="342"/>
      <c r="T428" s="342"/>
      <c r="U428" s="342"/>
      <c r="V428" s="342"/>
      <c r="W428" s="342"/>
      <c r="X428" s="342"/>
      <c r="Y428" s="342"/>
      <c r="Z428" s="342"/>
      <c r="AA428" s="342"/>
      <c r="AB428" s="342"/>
      <c r="AC428" s="342">
        <f>F428</f>
        <v>0</v>
      </c>
      <c r="AD428" s="342"/>
      <c r="AE428" s="342"/>
      <c r="AF428" s="342"/>
      <c r="AG428" s="342"/>
      <c r="AH428" s="342"/>
      <c r="AI428" s="342"/>
      <c r="AJ428" s="342"/>
      <c r="AK428" s="342"/>
      <c r="AL428" s="342"/>
      <c r="AM428" s="342"/>
      <c r="AN428" s="342"/>
      <c r="AO428" s="342"/>
      <c r="AP428" s="342"/>
      <c r="AQ428" s="342"/>
      <c r="AR428" s="342"/>
      <c r="AS428" s="342"/>
      <c r="AT428" s="342"/>
      <c r="AU428" s="342"/>
      <c r="AV428" s="342"/>
      <c r="AW428" s="342"/>
      <c r="AX428" s="342"/>
      <c r="AY428" s="342"/>
      <c r="AZ428" s="342"/>
      <c r="BA428" s="342"/>
      <c r="BB428" s="342"/>
      <c r="BC428" s="342"/>
      <c r="BD428" s="342"/>
      <c r="BE428" s="342"/>
      <c r="BF428" s="342"/>
      <c r="BG428" s="342"/>
      <c r="BH428" s="342"/>
      <c r="BI428" s="342"/>
      <c r="BJ428" s="342"/>
      <c r="BK428" s="342"/>
      <c r="BL428" s="342"/>
      <c r="BM428" s="342"/>
      <c r="BN428" s="342"/>
      <c r="BO428" s="342"/>
      <c r="CB428" s="793"/>
      <c r="CC428" s="793"/>
      <c r="CD428" s="793"/>
      <c r="CE428" s="793"/>
      <c r="CF428" s="793"/>
      <c r="CG428" s="793"/>
      <c r="CH428" s="793"/>
      <c r="CI428" s="793"/>
      <c r="CJ428" s="793"/>
      <c r="CK428" s="793"/>
      <c r="CL428" s="793"/>
      <c r="CM428" s="793"/>
      <c r="CN428" s="793"/>
      <c r="CO428" s="793"/>
      <c r="CP428" s="793"/>
      <c r="CQ428" s="793"/>
      <c r="CR428" s="793"/>
      <c r="CS428" s="793"/>
      <c r="CT428" s="793"/>
      <c r="CU428" s="793"/>
      <c r="CV428" s="793"/>
      <c r="CW428" s="793"/>
      <c r="CX428" s="793"/>
      <c r="CY428" s="793"/>
      <c r="CZ428" s="793"/>
      <c r="DA428" s="793"/>
      <c r="DB428" s="793"/>
      <c r="DC428" s="793"/>
      <c r="DD428" s="793"/>
      <c r="DE428" s="793"/>
      <c r="DF428" s="793"/>
      <c r="DG428" s="793"/>
      <c r="DH428" s="793"/>
      <c r="DI428" s="793"/>
      <c r="DJ428" s="793"/>
      <c r="DK428" s="793"/>
      <c r="DL428" s="793"/>
      <c r="DM428" s="793"/>
      <c r="DN428" s="793"/>
      <c r="DO428" s="793"/>
      <c r="DP428" s="793"/>
      <c r="DQ428" s="793"/>
      <c r="DR428" s="793"/>
      <c r="DS428" s="793"/>
      <c r="DT428" s="793"/>
      <c r="DU428" s="793"/>
      <c r="DV428" s="793"/>
      <c r="DW428" s="793"/>
      <c r="DX428" s="793"/>
      <c r="DY428" s="793"/>
    </row>
    <row r="429" spans="1:129" s="763" customFormat="1" ht="15">
      <c r="A429" s="748"/>
      <c r="B429" s="892">
        <v>6022007</v>
      </c>
      <c r="C429" s="876" t="s">
        <v>94</v>
      </c>
      <c r="D429" s="24" t="s">
        <v>11</v>
      </c>
      <c r="E429" s="893"/>
      <c r="F429" s="545"/>
      <c r="G429" s="894"/>
      <c r="H429" s="858"/>
      <c r="I429" s="1178"/>
      <c r="J429" s="889"/>
      <c r="K429" s="893"/>
      <c r="L429" s="545"/>
      <c r="M429" s="894"/>
      <c r="N429" s="872"/>
      <c r="O429" s="895"/>
      <c r="P429" s="871"/>
      <c r="Q429" s="893"/>
      <c r="R429" s="545"/>
      <c r="S429" s="894"/>
      <c r="T429" s="872"/>
      <c r="U429" s="896"/>
      <c r="V429" s="545"/>
      <c r="W429" s="897"/>
      <c r="X429" s="545"/>
      <c r="Y429" s="894"/>
      <c r="Z429" s="872"/>
      <c r="AA429" s="895"/>
      <c r="AB429" s="545"/>
      <c r="AC429" s="545">
        <f>F429</f>
        <v>0</v>
      </c>
      <c r="AD429" s="897"/>
      <c r="AE429" s="545"/>
      <c r="AF429" s="894"/>
      <c r="AG429" s="872"/>
      <c r="AH429" s="895"/>
      <c r="AI429" s="871"/>
      <c r="AJ429" s="546"/>
      <c r="AK429" s="546"/>
      <c r="AL429" s="759"/>
      <c r="AM429" s="757"/>
      <c r="AN429" s="759"/>
      <c r="AO429" s="759"/>
      <c r="AP429" s="759"/>
      <c r="AQ429" s="546"/>
      <c r="AR429" s="758"/>
      <c r="AS429" s="893"/>
      <c r="AT429" s="545"/>
      <c r="AU429" s="894"/>
      <c r="AV429" s="872"/>
      <c r="AW429" s="895"/>
      <c r="AX429" s="871"/>
      <c r="AY429" s="545"/>
      <c r="AZ429" s="545"/>
      <c r="BA429" s="894"/>
      <c r="BB429" s="872"/>
      <c r="BC429" s="895"/>
      <c r="BD429" s="758"/>
      <c r="BE429" s="128"/>
      <c r="BF429" s="128"/>
      <c r="BG429" s="128"/>
      <c r="BH429" s="128"/>
      <c r="BI429" s="128"/>
      <c r="BJ429" s="421"/>
      <c r="BK429" s="510"/>
      <c r="BL429" s="764"/>
      <c r="BM429" s="762"/>
      <c r="BN429" s="762"/>
      <c r="BO429" s="762"/>
      <c r="CB429" s="793"/>
      <c r="CC429" s="793"/>
      <c r="CD429" s="793"/>
      <c r="CE429" s="793"/>
      <c r="CF429" s="793"/>
      <c r="CG429" s="793"/>
      <c r="CH429" s="793"/>
      <c r="CI429" s="793"/>
      <c r="CJ429" s="793"/>
      <c r="CK429" s="793"/>
      <c r="CL429" s="793"/>
      <c r="CM429" s="793"/>
      <c r="CN429" s="793"/>
      <c r="CO429" s="793"/>
      <c r="CP429" s="793"/>
      <c r="CQ429" s="793"/>
      <c r="CR429" s="793"/>
      <c r="CS429" s="793"/>
      <c r="CT429" s="793"/>
      <c r="CU429" s="793"/>
      <c r="CV429" s="793"/>
      <c r="CW429" s="793"/>
      <c r="CX429" s="793"/>
      <c r="CY429" s="793"/>
      <c r="CZ429" s="793"/>
      <c r="DA429" s="793"/>
      <c r="DB429" s="793"/>
      <c r="DC429" s="793"/>
      <c r="DD429" s="793"/>
      <c r="DE429" s="793"/>
      <c r="DF429" s="793"/>
      <c r="DG429" s="793"/>
      <c r="DH429" s="793"/>
      <c r="DI429" s="793"/>
      <c r="DJ429" s="793"/>
      <c r="DK429" s="793"/>
      <c r="DL429" s="793"/>
      <c r="DM429" s="793"/>
      <c r="DN429" s="793"/>
      <c r="DO429" s="793"/>
      <c r="DP429" s="793"/>
      <c r="DQ429" s="793"/>
      <c r="DR429" s="793"/>
      <c r="DS429" s="793"/>
      <c r="DT429" s="793"/>
      <c r="DU429" s="793"/>
      <c r="DV429" s="793"/>
      <c r="DW429" s="793"/>
      <c r="DX429" s="793"/>
      <c r="DY429" s="793"/>
    </row>
    <row r="430" spans="1:129" s="763" customFormat="1" ht="15">
      <c r="A430" s="748">
        <v>81</v>
      </c>
      <c r="B430" s="755">
        <v>6022008</v>
      </c>
      <c r="C430" s="756" t="s">
        <v>21</v>
      </c>
      <c r="D430" s="24" t="s">
        <v>11</v>
      </c>
      <c r="E430" s="700">
        <f>'Buxheti 2021'!E42</f>
        <v>2500000</v>
      </c>
      <c r="F430" s="702">
        <v>683932.8</v>
      </c>
      <c r="G430" s="757"/>
      <c r="H430" s="754">
        <v>44293</v>
      </c>
      <c r="I430" s="1177"/>
      <c r="J430" s="862"/>
      <c r="K430" s="700"/>
      <c r="L430" s="546"/>
      <c r="M430" s="757"/>
      <c r="N430" s="759"/>
      <c r="O430" s="546"/>
      <c r="P430" s="758"/>
      <c r="Q430" s="700"/>
      <c r="R430" s="546"/>
      <c r="S430" s="757"/>
      <c r="T430" s="759"/>
      <c r="U430" s="758"/>
      <c r="V430" s="546"/>
      <c r="W430" s="759"/>
      <c r="X430" s="546"/>
      <c r="Y430" s="757"/>
      <c r="Z430" s="759"/>
      <c r="AA430" s="546"/>
      <c r="AB430" s="546"/>
      <c r="AC430" s="546"/>
      <c r="AD430" s="759"/>
      <c r="AE430" s="546"/>
      <c r="AF430" s="757"/>
      <c r="AG430" s="759"/>
      <c r="AH430" s="546"/>
      <c r="AI430" s="758"/>
      <c r="AJ430" s="895"/>
      <c r="AK430" s="895"/>
      <c r="AL430" s="897"/>
      <c r="AM430" s="894"/>
      <c r="AN430" s="872"/>
      <c r="AO430" s="872"/>
      <c r="AP430" s="872">
        <f>F430</f>
        <v>683932.8</v>
      </c>
      <c r="AQ430" s="546"/>
      <c r="AR430" s="758"/>
      <c r="AS430" s="700"/>
      <c r="AT430" s="546"/>
      <c r="AU430" s="757"/>
      <c r="AV430" s="759"/>
      <c r="AW430" s="546"/>
      <c r="AX430" s="758"/>
      <c r="AY430" s="546"/>
      <c r="AZ430" s="546"/>
      <c r="BA430" s="757"/>
      <c r="BB430" s="759"/>
      <c r="BC430" s="546"/>
      <c r="BD430" s="758"/>
      <c r="BE430" s="128"/>
      <c r="BF430" s="128"/>
      <c r="BG430" s="128"/>
      <c r="BH430" s="128"/>
      <c r="BI430" s="128"/>
      <c r="BJ430" s="421"/>
      <c r="BK430" s="510"/>
      <c r="BL430" s="764"/>
      <c r="BM430" s="762"/>
      <c r="BN430" s="762"/>
      <c r="BO430" s="762"/>
      <c r="CB430" s="793"/>
      <c r="CC430" s="793"/>
      <c r="CD430" s="793"/>
      <c r="CE430" s="793"/>
      <c r="CF430" s="793"/>
      <c r="CG430" s="793"/>
      <c r="CH430" s="793"/>
      <c r="CI430" s="793"/>
      <c r="CJ430" s="793"/>
      <c r="CK430" s="793"/>
      <c r="CL430" s="793"/>
      <c r="CM430" s="793"/>
      <c r="CN430" s="793"/>
      <c r="CO430" s="793"/>
      <c r="CP430" s="793"/>
      <c r="CQ430" s="793"/>
      <c r="CR430" s="793"/>
      <c r="CS430" s="793"/>
      <c r="CT430" s="793"/>
      <c r="CU430" s="793"/>
      <c r="CV430" s="793"/>
      <c r="CW430" s="793"/>
      <c r="CX430" s="793"/>
      <c r="CY430" s="793"/>
      <c r="CZ430" s="793"/>
      <c r="DA430" s="793"/>
      <c r="DB430" s="793"/>
      <c r="DC430" s="793"/>
      <c r="DD430" s="793"/>
      <c r="DE430" s="793"/>
      <c r="DF430" s="793"/>
      <c r="DG430" s="793"/>
      <c r="DH430" s="793"/>
      <c r="DI430" s="793"/>
      <c r="DJ430" s="793"/>
      <c r="DK430" s="793"/>
      <c r="DL430" s="793"/>
      <c r="DM430" s="793"/>
      <c r="DN430" s="793"/>
      <c r="DO430" s="793"/>
      <c r="DP430" s="793"/>
      <c r="DQ430" s="793"/>
      <c r="DR430" s="793"/>
      <c r="DS430" s="793"/>
      <c r="DT430" s="793"/>
      <c r="DU430" s="793"/>
      <c r="DV430" s="793"/>
      <c r="DW430" s="793"/>
      <c r="DX430" s="793"/>
      <c r="DY430" s="793"/>
    </row>
    <row r="431" spans="1:129" ht="15">
      <c r="A431" s="265"/>
      <c r="B431" s="361">
        <v>6022009</v>
      </c>
      <c r="C431" s="13" t="s">
        <v>93</v>
      </c>
      <c r="D431" s="7" t="s">
        <v>11</v>
      </c>
      <c r="E431" s="105"/>
      <c r="F431" s="151"/>
      <c r="G431" s="152"/>
      <c r="H431" s="153"/>
      <c r="I431" s="1177"/>
      <c r="J431" s="604"/>
      <c r="K431" s="105"/>
      <c r="L431" s="151"/>
      <c r="M431" s="152"/>
      <c r="N431" s="153"/>
      <c r="O431" s="151"/>
      <c r="P431" s="154"/>
      <c r="Q431" s="105"/>
      <c r="R431" s="151"/>
      <c r="S431" s="152"/>
      <c r="T431" s="153"/>
      <c r="U431" s="154"/>
      <c r="V431" s="151"/>
      <c r="W431" s="153"/>
      <c r="X431" s="151"/>
      <c r="Y431" s="152"/>
      <c r="Z431" s="153"/>
      <c r="AA431" s="151"/>
      <c r="AB431" s="151"/>
      <c r="AC431" s="151"/>
      <c r="AD431" s="153"/>
      <c r="AE431" s="151"/>
      <c r="AF431" s="152"/>
      <c r="AG431" s="153"/>
      <c r="AH431" s="151"/>
      <c r="AI431" s="154"/>
      <c r="AJ431" s="156"/>
      <c r="AK431" s="156"/>
      <c r="AL431" s="565"/>
      <c r="AM431" s="155"/>
      <c r="AN431" s="145"/>
      <c r="AO431" s="145"/>
      <c r="AP431" s="145"/>
      <c r="AQ431" s="145"/>
      <c r="AR431" s="146"/>
      <c r="AS431" s="105"/>
      <c r="AT431" s="151"/>
      <c r="AU431" s="152"/>
      <c r="AV431" s="153"/>
      <c r="AW431" s="151"/>
      <c r="AX431" s="154"/>
      <c r="AY431" s="151"/>
      <c r="AZ431" s="151"/>
      <c r="BA431" s="152"/>
      <c r="BB431" s="153"/>
      <c r="BC431" s="151"/>
      <c r="BD431" s="154"/>
      <c r="BE431" s="128"/>
      <c r="BF431" s="128"/>
      <c r="BG431" s="128"/>
      <c r="BH431" s="128"/>
      <c r="BI431" s="128"/>
      <c r="BJ431" s="421"/>
      <c r="BK431" s="510"/>
      <c r="BL431" s="433"/>
      <c r="BM431" s="414"/>
      <c r="BN431" s="414"/>
      <c r="BO431" s="414"/>
      <c r="CB431" s="227"/>
      <c r="CC431" s="227"/>
      <c r="CD431" s="227"/>
      <c r="CE431" s="227"/>
      <c r="CF431" s="227"/>
      <c r="CG431" s="227"/>
      <c r="CH431" s="227"/>
      <c r="CI431" s="227"/>
      <c r="CJ431" s="227"/>
      <c r="CK431" s="227"/>
      <c r="CL431" s="227"/>
      <c r="CM431" s="227"/>
      <c r="CN431" s="227"/>
      <c r="CO431" s="227"/>
      <c r="CP431" s="227"/>
      <c r="CQ431" s="227"/>
      <c r="CR431" s="227"/>
      <c r="CS431" s="227"/>
      <c r="CT431" s="227"/>
      <c r="CU431" s="227"/>
      <c r="CV431" s="227"/>
      <c r="CW431" s="227"/>
      <c r="CX431" s="227"/>
      <c r="CY431" s="227"/>
      <c r="CZ431" s="227"/>
      <c r="DA431" s="227"/>
      <c r="DB431" s="227"/>
      <c r="DC431" s="227"/>
      <c r="DD431" s="227"/>
      <c r="DE431" s="227"/>
      <c r="DF431" s="227"/>
      <c r="DG431" s="227"/>
      <c r="DH431" s="227"/>
      <c r="DI431" s="227"/>
      <c r="DJ431" s="227"/>
      <c r="DK431" s="227"/>
      <c r="DL431" s="227"/>
      <c r="DM431" s="227"/>
      <c r="DN431" s="227"/>
      <c r="DO431" s="227"/>
      <c r="DP431" s="227"/>
      <c r="DQ431" s="227"/>
      <c r="DR431" s="227"/>
      <c r="DS431" s="227"/>
      <c r="DT431" s="227"/>
      <c r="DU431" s="227"/>
      <c r="DV431" s="227"/>
      <c r="DW431" s="227"/>
      <c r="DX431" s="227"/>
      <c r="DY431" s="227"/>
    </row>
    <row r="432" spans="1:129" ht="15">
      <c r="A432" s="265"/>
      <c r="B432" s="361">
        <v>6022010</v>
      </c>
      <c r="C432" s="13" t="s">
        <v>22</v>
      </c>
      <c r="D432" s="7" t="s">
        <v>11</v>
      </c>
      <c r="E432" s="105"/>
      <c r="F432" s="151"/>
      <c r="G432" s="152"/>
      <c r="H432" s="153"/>
      <c r="I432" s="1177"/>
      <c r="J432" s="604"/>
      <c r="K432" s="105"/>
      <c r="L432" s="151"/>
      <c r="M432" s="152"/>
      <c r="N432" s="153"/>
      <c r="O432" s="151"/>
      <c r="P432" s="154"/>
      <c r="Q432" s="105"/>
      <c r="R432" s="151"/>
      <c r="S432" s="152"/>
      <c r="T432" s="153"/>
      <c r="U432" s="154"/>
      <c r="V432" s="151"/>
      <c r="W432" s="153"/>
      <c r="X432" s="151"/>
      <c r="Y432" s="152"/>
      <c r="Z432" s="153"/>
      <c r="AA432" s="151"/>
      <c r="AB432" s="151"/>
      <c r="AC432" s="151"/>
      <c r="AD432" s="153"/>
      <c r="AE432" s="151"/>
      <c r="AF432" s="152"/>
      <c r="AG432" s="153"/>
      <c r="AH432" s="151"/>
      <c r="AI432" s="154"/>
      <c r="AJ432" s="151"/>
      <c r="AK432" s="151"/>
      <c r="AL432" s="153"/>
      <c r="AM432" s="152"/>
      <c r="AN432" s="153"/>
      <c r="AO432" s="153"/>
      <c r="AP432" s="153"/>
      <c r="AQ432" s="151"/>
      <c r="AR432" s="154"/>
      <c r="AS432" s="105"/>
      <c r="AT432" s="151"/>
      <c r="AU432" s="152"/>
      <c r="AV432" s="153"/>
      <c r="AW432" s="151"/>
      <c r="AX432" s="154"/>
      <c r="AY432" s="151"/>
      <c r="AZ432" s="151"/>
      <c r="BA432" s="152"/>
      <c r="BB432" s="153"/>
      <c r="BC432" s="151"/>
      <c r="BD432" s="154"/>
      <c r="BE432" s="128"/>
      <c r="BF432" s="128"/>
      <c r="BG432" s="128"/>
      <c r="BH432" s="128"/>
      <c r="BI432" s="128"/>
      <c r="BJ432" s="421"/>
      <c r="BK432" s="510"/>
      <c r="BL432" s="433"/>
      <c r="BM432" s="414"/>
      <c r="BN432" s="414"/>
      <c r="BO432" s="414"/>
      <c r="CB432" s="227"/>
      <c r="CC432" s="227"/>
      <c r="CD432" s="227"/>
      <c r="CE432" s="227"/>
      <c r="CF432" s="227"/>
      <c r="CG432" s="227"/>
      <c r="CH432" s="227"/>
      <c r="CI432" s="227"/>
      <c r="CJ432" s="227"/>
      <c r="CK432" s="227"/>
      <c r="CL432" s="227"/>
      <c r="CM432" s="227"/>
      <c r="CN432" s="227"/>
      <c r="CO432" s="227"/>
      <c r="CP432" s="227"/>
      <c r="CQ432" s="227"/>
      <c r="CR432" s="227"/>
      <c r="CS432" s="227"/>
      <c r="CT432" s="227"/>
      <c r="CU432" s="227"/>
      <c r="CV432" s="227"/>
      <c r="CW432" s="227"/>
      <c r="CX432" s="227"/>
      <c r="CY432" s="227"/>
      <c r="CZ432" s="227"/>
      <c r="DA432" s="227"/>
      <c r="DB432" s="227"/>
      <c r="DC432" s="227"/>
      <c r="DD432" s="227"/>
      <c r="DE432" s="227"/>
      <c r="DF432" s="227"/>
      <c r="DG432" s="227"/>
      <c r="DH432" s="227"/>
      <c r="DI432" s="227"/>
      <c r="DJ432" s="227"/>
      <c r="DK432" s="227"/>
      <c r="DL432" s="227"/>
      <c r="DM432" s="227"/>
      <c r="DN432" s="227"/>
      <c r="DO432" s="227"/>
      <c r="DP432" s="227"/>
      <c r="DQ432" s="227"/>
      <c r="DR432" s="227"/>
      <c r="DS432" s="227"/>
      <c r="DT432" s="227"/>
      <c r="DU432" s="227"/>
      <c r="DV432" s="227"/>
      <c r="DW432" s="227"/>
      <c r="DX432" s="227"/>
      <c r="DY432" s="227"/>
    </row>
    <row r="433" spans="1:129" ht="15">
      <c r="A433" s="369"/>
      <c r="B433" s="361">
        <v>6022011</v>
      </c>
      <c r="C433" s="13" t="s">
        <v>23</v>
      </c>
      <c r="D433" s="7" t="s">
        <v>11</v>
      </c>
      <c r="E433" s="105"/>
      <c r="F433" s="151"/>
      <c r="G433" s="152"/>
      <c r="H433" s="153"/>
      <c r="I433" s="1177"/>
      <c r="J433" s="604"/>
      <c r="K433" s="105"/>
      <c r="L433" s="151"/>
      <c r="M433" s="152"/>
      <c r="N433" s="153"/>
      <c r="O433" s="151"/>
      <c r="P433" s="154"/>
      <c r="Q433" s="105"/>
      <c r="R433" s="151"/>
      <c r="S433" s="152"/>
      <c r="T433" s="153"/>
      <c r="U433" s="154"/>
      <c r="V433" s="151"/>
      <c r="W433" s="153"/>
      <c r="X433" s="151"/>
      <c r="Y433" s="152"/>
      <c r="Z433" s="153"/>
      <c r="AA433" s="151"/>
      <c r="AB433" s="151"/>
      <c r="AC433" s="151"/>
      <c r="AD433" s="153"/>
      <c r="AE433" s="151"/>
      <c r="AF433" s="152"/>
      <c r="AG433" s="153"/>
      <c r="AH433" s="151"/>
      <c r="AI433" s="154"/>
      <c r="AJ433" s="151"/>
      <c r="AK433" s="151"/>
      <c r="AL433" s="153"/>
      <c r="AM433" s="152"/>
      <c r="AN433" s="153"/>
      <c r="AO433" s="153"/>
      <c r="AP433" s="153"/>
      <c r="AQ433" s="151"/>
      <c r="AR433" s="154"/>
      <c r="AS433" s="105"/>
      <c r="AT433" s="151"/>
      <c r="AU433" s="152"/>
      <c r="AV433" s="153"/>
      <c r="AW433" s="151"/>
      <c r="AX433" s="154"/>
      <c r="AY433" s="151"/>
      <c r="AZ433" s="151"/>
      <c r="BA433" s="152"/>
      <c r="BB433" s="153"/>
      <c r="BC433" s="151"/>
      <c r="BD433" s="412"/>
      <c r="BE433" s="413"/>
      <c r="BF433" s="413"/>
      <c r="BG433" s="413"/>
      <c r="BH433" s="413"/>
      <c r="BI433" s="413"/>
      <c r="BJ433" s="432"/>
      <c r="BK433" s="512"/>
      <c r="BL433" s="435"/>
      <c r="BM433" s="414"/>
      <c r="BN433" s="414"/>
      <c r="BO433" s="414"/>
      <c r="CB433" s="227"/>
      <c r="CC433" s="227"/>
      <c r="CD433" s="227"/>
      <c r="CE433" s="227"/>
      <c r="CF433" s="227"/>
      <c r="CG433" s="227"/>
      <c r="CH433" s="227"/>
      <c r="CI433" s="227"/>
      <c r="CJ433" s="227"/>
      <c r="CK433" s="227"/>
      <c r="CL433" s="227"/>
      <c r="CM433" s="227"/>
      <c r="CN433" s="227"/>
      <c r="CO433" s="227"/>
      <c r="CP433" s="227"/>
      <c r="CQ433" s="227"/>
      <c r="CR433" s="227"/>
      <c r="CS433" s="227"/>
      <c r="CT433" s="227"/>
      <c r="CU433" s="227"/>
      <c r="CV433" s="227"/>
      <c r="CW433" s="227"/>
      <c r="CX433" s="227"/>
      <c r="CY433" s="227"/>
      <c r="CZ433" s="227"/>
      <c r="DA433" s="227"/>
      <c r="DB433" s="227"/>
      <c r="DC433" s="227"/>
      <c r="DD433" s="227"/>
      <c r="DE433" s="227"/>
      <c r="DF433" s="227"/>
      <c r="DG433" s="227"/>
      <c r="DH433" s="227"/>
      <c r="DI433" s="227"/>
      <c r="DJ433" s="227"/>
      <c r="DK433" s="227"/>
      <c r="DL433" s="227"/>
      <c r="DM433" s="227"/>
      <c r="DN433" s="227"/>
      <c r="DO433" s="227"/>
      <c r="DP433" s="227"/>
      <c r="DQ433" s="227"/>
      <c r="DR433" s="227"/>
      <c r="DS433" s="227"/>
      <c r="DT433" s="227"/>
      <c r="DU433" s="227"/>
      <c r="DV433" s="227"/>
      <c r="DW433" s="227"/>
      <c r="DX433" s="227"/>
      <c r="DY433" s="227"/>
    </row>
    <row r="434" spans="1:129" ht="15">
      <c r="A434" s="265"/>
      <c r="B434" s="361">
        <v>6022099</v>
      </c>
      <c r="C434" s="13" t="s">
        <v>24</v>
      </c>
      <c r="D434" s="7" t="s">
        <v>11</v>
      </c>
      <c r="E434" s="105">
        <f>'Buxheti 2021'!E283</f>
        <v>0</v>
      </c>
      <c r="F434" s="585"/>
      <c r="G434" s="152"/>
      <c r="H434" s="153"/>
      <c r="I434" s="1177"/>
      <c r="J434" s="604"/>
      <c r="K434" s="105"/>
      <c r="L434" s="151"/>
      <c r="M434" s="152"/>
      <c r="N434" s="153"/>
      <c r="O434" s="151"/>
      <c r="P434" s="154"/>
      <c r="Q434" s="105"/>
      <c r="R434" s="151"/>
      <c r="S434" s="152"/>
      <c r="T434" s="153"/>
      <c r="U434" s="154"/>
      <c r="V434" s="151"/>
      <c r="W434" s="153"/>
      <c r="X434" s="151"/>
      <c r="Y434" s="152"/>
      <c r="Z434" s="153"/>
      <c r="AA434" s="151"/>
      <c r="AB434" s="151"/>
      <c r="AC434" s="151"/>
      <c r="AD434" s="153"/>
      <c r="AE434" s="151"/>
      <c r="AF434" s="152"/>
      <c r="AG434" s="153"/>
      <c r="AH434" s="151"/>
      <c r="AI434" s="154"/>
      <c r="AJ434" s="151"/>
      <c r="AK434" s="151"/>
      <c r="AL434" s="153"/>
      <c r="AM434" s="152"/>
      <c r="AN434" s="153"/>
      <c r="AO434" s="153"/>
      <c r="AP434" s="153"/>
      <c r="AQ434" s="151"/>
      <c r="AR434" s="154"/>
      <c r="AS434" s="105"/>
      <c r="AT434" s="151"/>
      <c r="AU434" s="152"/>
      <c r="AV434" s="153"/>
      <c r="AW434" s="151"/>
      <c r="AX434" s="154"/>
      <c r="AY434" s="151"/>
      <c r="AZ434" s="151"/>
      <c r="BA434" s="152"/>
      <c r="BB434" s="153"/>
      <c r="BC434" s="151"/>
      <c r="BD434" s="425"/>
      <c r="BE434" s="413"/>
      <c r="BF434" s="413"/>
      <c r="BG434" s="413"/>
      <c r="BH434" s="413"/>
      <c r="BI434" s="413"/>
      <c r="BJ434" s="432"/>
      <c r="BK434" s="512"/>
      <c r="BL434" s="433"/>
      <c r="BM434" s="414"/>
      <c r="BN434" s="414"/>
      <c r="BO434" s="414"/>
      <c r="CB434" s="227"/>
      <c r="CC434" s="227"/>
      <c r="CD434" s="227"/>
      <c r="CE434" s="227"/>
      <c r="CF434" s="227"/>
      <c r="CG434" s="227"/>
      <c r="CH434" s="227"/>
      <c r="CI434" s="227"/>
      <c r="CJ434" s="227"/>
      <c r="CK434" s="227"/>
      <c r="CL434" s="227"/>
      <c r="CM434" s="227"/>
      <c r="CN434" s="227"/>
      <c r="CO434" s="227"/>
      <c r="CP434" s="227"/>
      <c r="CQ434" s="227"/>
      <c r="CR434" s="227"/>
      <c r="CS434" s="227"/>
      <c r="CT434" s="227"/>
      <c r="CU434" s="227"/>
      <c r="CV434" s="227"/>
      <c r="CW434" s="227"/>
      <c r="CX434" s="227"/>
      <c r="CY434" s="227"/>
      <c r="CZ434" s="227"/>
      <c r="DA434" s="227"/>
      <c r="DB434" s="227"/>
      <c r="DC434" s="227"/>
      <c r="DD434" s="227"/>
      <c r="DE434" s="227"/>
      <c r="DF434" s="227"/>
      <c r="DG434" s="227"/>
      <c r="DH434" s="227"/>
      <c r="DI434" s="227"/>
      <c r="DJ434" s="227"/>
      <c r="DK434" s="227"/>
      <c r="DL434" s="227"/>
      <c r="DM434" s="227"/>
      <c r="DN434" s="227"/>
      <c r="DO434" s="227"/>
      <c r="DP434" s="227"/>
      <c r="DQ434" s="227"/>
      <c r="DR434" s="227"/>
      <c r="DS434" s="227"/>
      <c r="DT434" s="227"/>
      <c r="DU434" s="227"/>
      <c r="DV434" s="227"/>
      <c r="DW434" s="227"/>
      <c r="DX434" s="227"/>
      <c r="DY434" s="227"/>
    </row>
    <row r="435" spans="1:129" ht="15">
      <c r="A435" s="265"/>
      <c r="B435" s="361" t="s">
        <v>346</v>
      </c>
      <c r="C435" s="13" t="s">
        <v>213</v>
      </c>
      <c r="D435" s="7" t="s">
        <v>11</v>
      </c>
      <c r="E435" s="105">
        <f>'Buxheti 2021'!E47</f>
        <v>0</v>
      </c>
      <c r="F435" s="546"/>
      <c r="G435" s="152"/>
      <c r="H435" s="481"/>
      <c r="I435" s="1177"/>
      <c r="J435" s="604"/>
      <c r="K435" s="105"/>
      <c r="L435" s="151"/>
      <c r="M435" s="152"/>
      <c r="N435" s="153"/>
      <c r="O435" s="151"/>
      <c r="P435" s="154"/>
      <c r="Q435" s="105"/>
      <c r="R435" s="151"/>
      <c r="S435" s="152"/>
      <c r="T435" s="153"/>
      <c r="U435" s="154"/>
      <c r="V435" s="151"/>
      <c r="W435" s="153"/>
      <c r="X435" s="151"/>
      <c r="Y435" s="152"/>
      <c r="Z435" s="153"/>
      <c r="AA435" s="151"/>
      <c r="AB435" s="151"/>
      <c r="AC435" s="151"/>
      <c r="AD435" s="153"/>
      <c r="AE435" s="151"/>
      <c r="AF435" s="152"/>
      <c r="AG435" s="153"/>
      <c r="AH435" s="151"/>
      <c r="AI435" s="154"/>
      <c r="AJ435" s="151"/>
      <c r="AK435" s="151"/>
      <c r="AL435" s="151"/>
      <c r="AM435" s="151"/>
      <c r="AN435" s="151"/>
      <c r="AO435" s="151">
        <f>F435</f>
        <v>0</v>
      </c>
      <c r="AP435" s="151"/>
      <c r="AQ435" s="151"/>
      <c r="AR435" s="151"/>
      <c r="AS435" s="151"/>
      <c r="AT435" s="151"/>
      <c r="AU435" s="151"/>
      <c r="AV435" s="151"/>
      <c r="AW435" s="151"/>
      <c r="AX435" s="151"/>
      <c r="AY435" s="151"/>
      <c r="AZ435" s="151"/>
      <c r="BA435" s="151"/>
      <c r="BB435" s="151"/>
      <c r="BC435" s="151"/>
      <c r="BD435" s="649"/>
      <c r="BE435" s="650"/>
      <c r="BF435" s="650"/>
      <c r="BG435" s="650"/>
      <c r="BH435" s="650"/>
      <c r="BI435" s="650"/>
      <c r="BJ435" s="650"/>
      <c r="BK435" s="650"/>
      <c r="BL435" s="433"/>
      <c r="BM435" s="414"/>
      <c r="BN435" s="414"/>
      <c r="BO435" s="414"/>
      <c r="CB435" s="227"/>
      <c r="CC435" s="227"/>
      <c r="CD435" s="227"/>
      <c r="CE435" s="227"/>
      <c r="CF435" s="227"/>
      <c r="CG435" s="227"/>
      <c r="CH435" s="227"/>
      <c r="CI435" s="227"/>
      <c r="CJ435" s="227"/>
      <c r="CK435" s="227"/>
      <c r="CL435" s="227"/>
      <c r="CM435" s="227"/>
      <c r="CN435" s="227"/>
      <c r="CO435" s="227"/>
      <c r="CP435" s="227"/>
      <c r="CQ435" s="227"/>
      <c r="CR435" s="227"/>
      <c r="CS435" s="227"/>
      <c r="CT435" s="227"/>
      <c r="CU435" s="227"/>
      <c r="CV435" s="227"/>
      <c r="CW435" s="227"/>
      <c r="CX435" s="227"/>
      <c r="CY435" s="227"/>
      <c r="CZ435" s="227"/>
      <c r="DA435" s="227"/>
      <c r="DB435" s="227"/>
      <c r="DC435" s="227"/>
      <c r="DD435" s="227"/>
      <c r="DE435" s="227"/>
      <c r="DF435" s="227"/>
      <c r="DG435" s="227"/>
      <c r="DH435" s="227"/>
      <c r="DI435" s="227"/>
      <c r="DJ435" s="227"/>
      <c r="DK435" s="227"/>
      <c r="DL435" s="227"/>
      <c r="DM435" s="227"/>
      <c r="DN435" s="227"/>
      <c r="DO435" s="227"/>
      <c r="DP435" s="227"/>
      <c r="DQ435" s="227"/>
      <c r="DR435" s="227"/>
      <c r="DS435" s="227"/>
      <c r="DT435" s="227"/>
      <c r="DU435" s="227"/>
      <c r="DV435" s="227"/>
      <c r="DW435" s="227"/>
      <c r="DX435" s="227"/>
      <c r="DY435" s="227"/>
    </row>
    <row r="436" spans="1:129" ht="15">
      <c r="A436" s="265"/>
      <c r="B436" s="359" t="s">
        <v>56</v>
      </c>
      <c r="C436" s="14" t="s">
        <v>57</v>
      </c>
      <c r="D436" s="25" t="s">
        <v>11</v>
      </c>
      <c r="E436" s="100">
        <f t="shared" ref="E436" si="35">SUM(E437:E442)</f>
        <v>100000</v>
      </c>
      <c r="F436" s="147">
        <f>F437+F438+F439+F440+F441+F442</f>
        <v>720000</v>
      </c>
      <c r="G436" s="148">
        <f t="shared" ref="G436" si="36">SUM(G437:G442)</f>
        <v>0</v>
      </c>
      <c r="H436" s="149"/>
      <c r="I436" s="1176"/>
      <c r="J436" s="609"/>
      <c r="K436" s="100"/>
      <c r="L436" s="147"/>
      <c r="M436" s="148"/>
      <c r="N436" s="149"/>
      <c r="O436" s="147"/>
      <c r="P436" s="150"/>
      <c r="Q436" s="100"/>
      <c r="R436" s="147"/>
      <c r="S436" s="148"/>
      <c r="T436" s="149"/>
      <c r="U436" s="150"/>
      <c r="V436" s="147"/>
      <c r="W436" s="149"/>
      <c r="X436" s="147"/>
      <c r="Y436" s="148"/>
      <c r="Z436" s="149"/>
      <c r="AA436" s="147"/>
      <c r="AB436" s="147"/>
      <c r="AC436" s="147"/>
      <c r="AD436" s="149"/>
      <c r="AE436" s="147"/>
      <c r="AF436" s="148"/>
      <c r="AG436" s="149"/>
      <c r="AH436" s="147"/>
      <c r="AI436" s="150"/>
      <c r="AJ436" s="147"/>
      <c r="AK436" s="147"/>
      <c r="AL436" s="609"/>
      <c r="AM436" s="150"/>
      <c r="AN436" s="150"/>
      <c r="AO436" s="150"/>
      <c r="AP436" s="150"/>
      <c r="AQ436" s="150"/>
      <c r="AR436" s="150"/>
      <c r="AS436" s="100"/>
      <c r="AT436" s="147"/>
      <c r="AU436" s="148"/>
      <c r="AV436" s="149"/>
      <c r="AW436" s="147"/>
      <c r="AX436" s="150"/>
      <c r="AY436" s="147"/>
      <c r="AZ436" s="147"/>
      <c r="BA436" s="148"/>
      <c r="BB436" s="149"/>
      <c r="BC436" s="147"/>
      <c r="BD436" s="426"/>
      <c r="BE436" s="129"/>
      <c r="BF436" s="129"/>
      <c r="BG436" s="129"/>
      <c r="BH436" s="129"/>
      <c r="BI436" s="129"/>
      <c r="BJ436" s="430"/>
      <c r="BK436" s="509"/>
      <c r="BL436" s="433"/>
      <c r="BM436" s="414"/>
      <c r="BN436" s="414"/>
      <c r="BO436" s="414"/>
      <c r="CB436" s="227"/>
      <c r="CC436" s="227"/>
      <c r="CD436" s="227"/>
      <c r="CE436" s="227"/>
      <c r="CF436" s="227"/>
      <c r="CG436" s="227"/>
      <c r="CH436" s="227"/>
      <c r="CI436" s="227"/>
      <c r="CJ436" s="227"/>
      <c r="CK436" s="227"/>
      <c r="CL436" s="227"/>
      <c r="CM436" s="227"/>
      <c r="CN436" s="227"/>
      <c r="CO436" s="227"/>
      <c r="CP436" s="227"/>
      <c r="CQ436" s="227"/>
      <c r="CR436" s="227"/>
      <c r="CS436" s="227"/>
      <c r="CT436" s="227"/>
      <c r="CU436" s="227"/>
      <c r="CV436" s="227"/>
      <c r="CW436" s="227"/>
      <c r="CX436" s="227"/>
      <c r="CY436" s="227"/>
      <c r="CZ436" s="227"/>
      <c r="DA436" s="227"/>
      <c r="DB436" s="227"/>
      <c r="DC436" s="227"/>
      <c r="DD436" s="227"/>
      <c r="DE436" s="227"/>
      <c r="DF436" s="227"/>
      <c r="DG436" s="227"/>
      <c r="DH436" s="227"/>
      <c r="DI436" s="227"/>
      <c r="DJ436" s="227"/>
      <c r="DK436" s="227"/>
      <c r="DL436" s="227"/>
      <c r="DM436" s="227"/>
      <c r="DN436" s="227"/>
      <c r="DO436" s="227"/>
      <c r="DP436" s="227"/>
      <c r="DQ436" s="227"/>
      <c r="DR436" s="227"/>
      <c r="DS436" s="227"/>
      <c r="DT436" s="227"/>
      <c r="DU436" s="227"/>
      <c r="DV436" s="227"/>
      <c r="DW436" s="227"/>
      <c r="DX436" s="227"/>
      <c r="DY436" s="227"/>
    </row>
    <row r="437" spans="1:129" ht="15">
      <c r="A437" s="265">
        <v>76</v>
      </c>
      <c r="B437" s="361">
        <v>60231</v>
      </c>
      <c r="C437" s="15" t="s">
        <v>25</v>
      </c>
      <c r="D437" s="7" t="s">
        <v>11</v>
      </c>
      <c r="E437" s="105">
        <f>'Buxheti 2021'!E386</f>
        <v>0</v>
      </c>
      <c r="F437" s="546">
        <v>720000</v>
      </c>
      <c r="G437" s="152"/>
      <c r="H437" s="481">
        <v>44287</v>
      </c>
      <c r="I437" s="1177"/>
      <c r="J437" s="655"/>
      <c r="K437" s="105"/>
      <c r="L437" s="157"/>
      <c r="M437" s="152"/>
      <c r="N437" s="158"/>
      <c r="O437" s="151"/>
      <c r="P437" s="159"/>
      <c r="Q437" s="105"/>
      <c r="R437" s="157"/>
      <c r="S437" s="152"/>
      <c r="T437" s="158"/>
      <c r="U437" s="154"/>
      <c r="V437" s="157"/>
      <c r="W437" s="153"/>
      <c r="X437" s="157"/>
      <c r="Y437" s="152"/>
      <c r="Z437" s="158"/>
      <c r="AA437" s="151"/>
      <c r="AB437" s="157"/>
      <c r="AC437" s="157"/>
      <c r="AD437" s="153"/>
      <c r="AE437" s="157"/>
      <c r="AF437" s="152"/>
      <c r="AG437" s="158"/>
      <c r="AH437" s="151"/>
      <c r="AI437" s="159"/>
      <c r="AJ437" s="151"/>
      <c r="AK437" s="151"/>
      <c r="AL437" s="153"/>
      <c r="AM437" s="152"/>
      <c r="AN437" s="158"/>
      <c r="AO437" s="158"/>
      <c r="AP437" s="158"/>
      <c r="AQ437" s="151"/>
      <c r="AR437" s="159"/>
      <c r="AS437" s="105"/>
      <c r="AT437" s="157"/>
      <c r="AU437" s="152"/>
      <c r="AV437" s="158"/>
      <c r="AW437" s="151"/>
      <c r="AX437" s="159"/>
      <c r="AY437" s="157"/>
      <c r="AZ437" s="157"/>
      <c r="BA437" s="152"/>
      <c r="BB437" s="158"/>
      <c r="BC437" s="151"/>
      <c r="BD437" s="425"/>
      <c r="BE437" s="413"/>
      <c r="BF437" s="413"/>
      <c r="BG437" s="413"/>
      <c r="BH437" s="413"/>
      <c r="BI437" s="413"/>
      <c r="BJ437" s="432"/>
      <c r="BK437" s="512"/>
      <c r="BL437" s="433"/>
      <c r="BM437" s="414"/>
      <c r="BN437" s="414"/>
      <c r="BO437" s="414"/>
      <c r="CB437" s="227"/>
      <c r="CC437" s="227"/>
      <c r="CD437" s="227"/>
      <c r="CE437" s="227"/>
      <c r="CF437" s="227"/>
      <c r="CG437" s="227"/>
      <c r="CH437" s="227"/>
      <c r="CI437" s="227"/>
      <c r="CJ437" s="227"/>
      <c r="CK437" s="227"/>
      <c r="CL437" s="227"/>
      <c r="CM437" s="227"/>
      <c r="CN437" s="227"/>
      <c r="CO437" s="227"/>
      <c r="CP437" s="227"/>
      <c r="CQ437" s="227"/>
      <c r="CR437" s="227"/>
      <c r="CS437" s="227"/>
      <c r="CT437" s="227"/>
      <c r="CU437" s="227"/>
      <c r="CV437" s="227"/>
      <c r="CW437" s="227"/>
      <c r="CX437" s="227"/>
      <c r="CY437" s="227"/>
      <c r="CZ437" s="227"/>
      <c r="DA437" s="227"/>
      <c r="DB437" s="227"/>
      <c r="DC437" s="227"/>
      <c r="DD437" s="227"/>
      <c r="DE437" s="227"/>
      <c r="DF437" s="227"/>
      <c r="DG437" s="227"/>
      <c r="DH437" s="227"/>
      <c r="DI437" s="227"/>
      <c r="DJ437" s="227"/>
      <c r="DK437" s="227"/>
      <c r="DL437" s="227"/>
      <c r="DM437" s="227"/>
      <c r="DN437" s="227"/>
      <c r="DO437" s="227"/>
      <c r="DP437" s="227"/>
      <c r="DQ437" s="227"/>
      <c r="DR437" s="227"/>
      <c r="DS437" s="227"/>
      <c r="DT437" s="227"/>
      <c r="DU437" s="227"/>
      <c r="DV437" s="227"/>
      <c r="DW437" s="227"/>
      <c r="DX437" s="227"/>
      <c r="DY437" s="227"/>
    </row>
    <row r="438" spans="1:129" ht="15">
      <c r="A438" s="265"/>
      <c r="B438" s="361">
        <v>60232</v>
      </c>
      <c r="C438" s="15" t="s">
        <v>26</v>
      </c>
      <c r="D438" s="7" t="s">
        <v>11</v>
      </c>
      <c r="E438" s="105"/>
      <c r="F438" s="157"/>
      <c r="G438" s="152"/>
      <c r="H438" s="158"/>
      <c r="I438" s="1177"/>
      <c r="J438" s="655"/>
      <c r="K438" s="105"/>
      <c r="L438" s="157"/>
      <c r="M438" s="152"/>
      <c r="N438" s="158"/>
      <c r="O438" s="151"/>
      <c r="P438" s="159"/>
      <c r="Q438" s="105"/>
      <c r="R438" s="157"/>
      <c r="S438" s="152"/>
      <c r="T438" s="158"/>
      <c r="U438" s="154"/>
      <c r="V438" s="157"/>
      <c r="W438" s="153"/>
      <c r="X438" s="157"/>
      <c r="Y438" s="152"/>
      <c r="Z438" s="158"/>
      <c r="AA438" s="151"/>
      <c r="AB438" s="157"/>
      <c r="AC438" s="157"/>
      <c r="AD438" s="153"/>
      <c r="AE438" s="157"/>
      <c r="AF438" s="152"/>
      <c r="AG438" s="158"/>
      <c r="AH438" s="151"/>
      <c r="AI438" s="159"/>
      <c r="AJ438" s="151"/>
      <c r="AK438" s="151"/>
      <c r="AL438" s="158"/>
      <c r="AM438" s="152"/>
      <c r="AN438" s="158"/>
      <c r="AO438" s="158"/>
      <c r="AP438" s="158"/>
      <c r="AQ438" s="151"/>
      <c r="AR438" s="159"/>
      <c r="AS438" s="105"/>
      <c r="AT438" s="157"/>
      <c r="AU438" s="152"/>
      <c r="AV438" s="158"/>
      <c r="AW438" s="151"/>
      <c r="AX438" s="159"/>
      <c r="AY438" s="157"/>
      <c r="AZ438" s="157"/>
      <c r="BA438" s="152"/>
      <c r="BB438" s="158"/>
      <c r="BC438" s="151"/>
      <c r="BD438" s="425"/>
      <c r="BE438" s="413"/>
      <c r="BF438" s="413"/>
      <c r="BG438" s="413"/>
      <c r="BH438" s="413"/>
      <c r="BI438" s="413"/>
      <c r="BJ438" s="432"/>
      <c r="BK438" s="512"/>
      <c r="BL438" s="433"/>
      <c r="BM438" s="414"/>
      <c r="BN438" s="414"/>
      <c r="BO438" s="414"/>
      <c r="CB438" s="227"/>
      <c r="CC438" s="227"/>
      <c r="CD438" s="227"/>
      <c r="CE438" s="227"/>
      <c r="CF438" s="227"/>
      <c r="CG438" s="227"/>
      <c r="CH438" s="227"/>
      <c r="CI438" s="227"/>
      <c r="CJ438" s="227"/>
      <c r="CK438" s="227"/>
      <c r="CL438" s="227"/>
      <c r="CM438" s="227"/>
      <c r="CN438" s="227"/>
      <c r="CO438" s="227"/>
      <c r="CP438" s="227"/>
      <c r="CQ438" s="227"/>
      <c r="CR438" s="227"/>
      <c r="CS438" s="227"/>
      <c r="CT438" s="227"/>
      <c r="CU438" s="227"/>
      <c r="CV438" s="227"/>
      <c r="CW438" s="227"/>
      <c r="CX438" s="227"/>
      <c r="CY438" s="227"/>
      <c r="CZ438" s="227"/>
      <c r="DA438" s="227"/>
      <c r="DB438" s="227"/>
      <c r="DC438" s="227"/>
      <c r="DD438" s="227"/>
      <c r="DE438" s="227"/>
      <c r="DF438" s="227"/>
      <c r="DG438" s="227"/>
      <c r="DH438" s="227"/>
      <c r="DI438" s="227"/>
      <c r="DJ438" s="227"/>
      <c r="DK438" s="227"/>
      <c r="DL438" s="227"/>
      <c r="DM438" s="227"/>
      <c r="DN438" s="227"/>
      <c r="DO438" s="227"/>
      <c r="DP438" s="227"/>
      <c r="DQ438" s="227"/>
      <c r="DR438" s="227"/>
      <c r="DS438" s="227"/>
      <c r="DT438" s="227"/>
      <c r="DU438" s="227"/>
      <c r="DV438" s="227"/>
      <c r="DW438" s="227"/>
      <c r="DX438" s="227"/>
      <c r="DY438" s="227"/>
    </row>
    <row r="439" spans="1:129" ht="15">
      <c r="A439" s="369"/>
      <c r="B439" s="361">
        <v>60233</v>
      </c>
      <c r="C439" s="15" t="s">
        <v>27</v>
      </c>
      <c r="D439" s="7" t="s">
        <v>11</v>
      </c>
      <c r="E439" s="105"/>
      <c r="F439" s="157"/>
      <c r="G439" s="152"/>
      <c r="H439" s="158"/>
      <c r="I439" s="1177"/>
      <c r="J439" s="655"/>
      <c r="K439" s="105"/>
      <c r="L439" s="157"/>
      <c r="M439" s="152"/>
      <c r="N439" s="158"/>
      <c r="O439" s="151"/>
      <c r="P439" s="159"/>
      <c r="Q439" s="105"/>
      <c r="R439" s="157"/>
      <c r="S439" s="152"/>
      <c r="T439" s="158"/>
      <c r="U439" s="154"/>
      <c r="V439" s="157"/>
      <c r="W439" s="153"/>
      <c r="X439" s="157"/>
      <c r="Y439" s="152"/>
      <c r="Z439" s="158"/>
      <c r="AA439" s="151"/>
      <c r="AB439" s="157"/>
      <c r="AC439" s="157"/>
      <c r="AD439" s="153"/>
      <c r="AE439" s="157"/>
      <c r="AF439" s="152"/>
      <c r="AG439" s="158"/>
      <c r="AH439" s="151"/>
      <c r="AI439" s="159"/>
      <c r="AJ439" s="151"/>
      <c r="AK439" s="151"/>
      <c r="AL439" s="158"/>
      <c r="AM439" s="152"/>
      <c r="AN439" s="158"/>
      <c r="AO439" s="158"/>
      <c r="AP439" s="158"/>
      <c r="AQ439" s="151"/>
      <c r="AR439" s="159"/>
      <c r="AS439" s="105"/>
      <c r="AT439" s="157"/>
      <c r="AU439" s="152"/>
      <c r="AV439" s="158"/>
      <c r="AW439" s="151"/>
      <c r="AX439" s="159"/>
      <c r="AY439" s="157"/>
      <c r="AZ439" s="157"/>
      <c r="BA439" s="152"/>
      <c r="BB439" s="158"/>
      <c r="BC439" s="151"/>
      <c r="BD439" s="412"/>
      <c r="BE439" s="413"/>
      <c r="BF439" s="413"/>
      <c r="BG439" s="413"/>
      <c r="BH439" s="413"/>
      <c r="BI439" s="413"/>
      <c r="BJ439" s="432"/>
      <c r="BK439" s="512"/>
      <c r="BL439" s="435"/>
      <c r="BM439" s="414"/>
      <c r="BN439" s="414"/>
      <c r="BO439" s="414"/>
      <c r="CB439" s="227"/>
      <c r="CC439" s="227"/>
      <c r="CD439" s="227"/>
      <c r="CE439" s="227"/>
      <c r="CF439" s="227"/>
      <c r="CG439" s="227"/>
      <c r="CH439" s="227"/>
      <c r="CI439" s="227"/>
      <c r="CJ439" s="227"/>
      <c r="CK439" s="227"/>
      <c r="CL439" s="227"/>
      <c r="CM439" s="227"/>
      <c r="CN439" s="227"/>
      <c r="CO439" s="227"/>
      <c r="CP439" s="227"/>
      <c r="CQ439" s="227"/>
      <c r="CR439" s="227"/>
      <c r="CS439" s="227"/>
      <c r="CT439" s="227"/>
      <c r="CU439" s="227"/>
      <c r="CV439" s="227"/>
      <c r="CW439" s="227"/>
      <c r="CX439" s="227"/>
      <c r="CY439" s="227"/>
      <c r="CZ439" s="227"/>
      <c r="DA439" s="227"/>
      <c r="DB439" s="227"/>
      <c r="DC439" s="227"/>
      <c r="DD439" s="227"/>
      <c r="DE439" s="227"/>
      <c r="DF439" s="227"/>
      <c r="DG439" s="227"/>
      <c r="DH439" s="227"/>
      <c r="DI439" s="227"/>
      <c r="DJ439" s="227"/>
      <c r="DK439" s="227"/>
      <c r="DL439" s="227"/>
      <c r="DM439" s="227"/>
      <c r="DN439" s="227"/>
      <c r="DO439" s="227"/>
      <c r="DP439" s="227"/>
      <c r="DQ439" s="227"/>
      <c r="DR439" s="227"/>
      <c r="DS439" s="227"/>
      <c r="DT439" s="227"/>
      <c r="DU439" s="227"/>
      <c r="DV439" s="227"/>
      <c r="DW439" s="227"/>
      <c r="DX439" s="227"/>
      <c r="DY439" s="227"/>
    </row>
    <row r="440" spans="1:129" s="763" customFormat="1" ht="15">
      <c r="A440" s="550"/>
      <c r="B440" s="755">
        <v>60239</v>
      </c>
      <c r="C440" s="898" t="s">
        <v>28</v>
      </c>
      <c r="D440" s="24"/>
      <c r="E440" s="700">
        <f>'Buxheti 2021'!E52</f>
        <v>100000</v>
      </c>
      <c r="F440" s="547"/>
      <c r="G440" s="757"/>
      <c r="H440" s="901"/>
      <c r="I440" s="1177"/>
      <c r="J440" s="1198"/>
      <c r="K440" s="700"/>
      <c r="L440" s="547"/>
      <c r="M440" s="757"/>
      <c r="N440" s="899"/>
      <c r="O440" s="546"/>
      <c r="P440" s="900"/>
      <c r="Q440" s="700"/>
      <c r="R440" s="547"/>
      <c r="S440" s="757"/>
      <c r="T440" s="899"/>
      <c r="U440" s="758"/>
      <c r="V440" s="547"/>
      <c r="W440" s="759"/>
      <c r="X440" s="547"/>
      <c r="Y440" s="757"/>
      <c r="Z440" s="899"/>
      <c r="AA440" s="546"/>
      <c r="AB440" s="547"/>
      <c r="AC440" s="547"/>
      <c r="AD440" s="759"/>
      <c r="AE440" s="547"/>
      <c r="AF440" s="757"/>
      <c r="AG440" s="899"/>
      <c r="AH440" s="546"/>
      <c r="AI440" s="900"/>
      <c r="AJ440" s="546"/>
      <c r="AK440" s="546"/>
      <c r="AL440" s="899"/>
      <c r="AM440" s="757"/>
      <c r="AN440" s="899"/>
      <c r="AO440" s="899"/>
      <c r="AP440" s="899"/>
      <c r="AQ440" s="546"/>
      <c r="AR440" s="900"/>
      <c r="AS440" s="700">
        <f>F440</f>
        <v>0</v>
      </c>
      <c r="AT440" s="547"/>
      <c r="AU440" s="757"/>
      <c r="AV440" s="899"/>
      <c r="AW440" s="546"/>
      <c r="AX440" s="900"/>
      <c r="AY440" s="547"/>
      <c r="AZ440" s="547"/>
      <c r="BA440" s="757"/>
      <c r="BB440" s="899"/>
      <c r="BC440" s="546"/>
      <c r="BD440" s="760"/>
      <c r="BE440" s="128"/>
      <c r="BF440" s="128"/>
      <c r="BG440" s="128"/>
      <c r="BH440" s="128"/>
      <c r="BI440" s="128"/>
      <c r="BJ440" s="421"/>
      <c r="BK440" s="510"/>
      <c r="BL440" s="761"/>
      <c r="BM440" s="762"/>
      <c r="BN440" s="762"/>
      <c r="BO440" s="762"/>
      <c r="CB440" s="793"/>
      <c r="CC440" s="793"/>
      <c r="CD440" s="793"/>
      <c r="CE440" s="793"/>
      <c r="CF440" s="793"/>
      <c r="CG440" s="793"/>
      <c r="CH440" s="793"/>
      <c r="CI440" s="793"/>
      <c r="CJ440" s="793"/>
      <c r="CK440" s="793"/>
      <c r="CL440" s="793"/>
      <c r="CM440" s="793"/>
      <c r="CN440" s="793"/>
      <c r="CO440" s="793"/>
      <c r="CP440" s="793"/>
      <c r="CQ440" s="793"/>
      <c r="CR440" s="793"/>
      <c r="CS440" s="793"/>
      <c r="CT440" s="793"/>
      <c r="CU440" s="793"/>
      <c r="CV440" s="793"/>
      <c r="CW440" s="793"/>
      <c r="CX440" s="793"/>
      <c r="CY440" s="793"/>
      <c r="CZ440" s="793"/>
      <c r="DA440" s="793"/>
      <c r="DB440" s="793"/>
      <c r="DC440" s="793"/>
      <c r="DD440" s="793"/>
      <c r="DE440" s="793"/>
      <c r="DF440" s="793"/>
      <c r="DG440" s="793"/>
      <c r="DH440" s="793"/>
      <c r="DI440" s="793"/>
      <c r="DJ440" s="793"/>
      <c r="DK440" s="793"/>
      <c r="DL440" s="793"/>
      <c r="DM440" s="793"/>
      <c r="DN440" s="793"/>
      <c r="DO440" s="793"/>
      <c r="DP440" s="793"/>
      <c r="DQ440" s="793"/>
      <c r="DR440" s="793"/>
      <c r="DS440" s="793"/>
      <c r="DT440" s="793"/>
      <c r="DU440" s="793"/>
      <c r="DV440" s="793"/>
      <c r="DW440" s="793"/>
      <c r="DX440" s="793"/>
      <c r="DY440" s="793"/>
    </row>
    <row r="441" spans="1:129" s="763" customFormat="1" ht="15">
      <c r="A441" s="550"/>
      <c r="B441" s="755">
        <v>60239</v>
      </c>
      <c r="C441" s="898" t="s">
        <v>28</v>
      </c>
      <c r="D441" s="24"/>
      <c r="E441" s="700"/>
      <c r="F441" s="547"/>
      <c r="G441" s="757"/>
      <c r="H441" s="901"/>
      <c r="I441" s="1177"/>
      <c r="J441" s="1198"/>
      <c r="K441" s="700"/>
      <c r="L441" s="547"/>
      <c r="M441" s="757"/>
      <c r="N441" s="899"/>
      <c r="O441" s="546"/>
      <c r="P441" s="900"/>
      <c r="Q441" s="700"/>
      <c r="R441" s="547"/>
      <c r="S441" s="757"/>
      <c r="T441" s="899"/>
      <c r="U441" s="758"/>
      <c r="V441" s="547"/>
      <c r="W441" s="759"/>
      <c r="X441" s="547"/>
      <c r="Y441" s="757"/>
      <c r="Z441" s="899"/>
      <c r="AA441" s="546"/>
      <c r="AB441" s="547"/>
      <c r="AC441" s="547"/>
      <c r="AD441" s="759"/>
      <c r="AE441" s="547"/>
      <c r="AF441" s="757"/>
      <c r="AG441" s="899"/>
      <c r="AH441" s="546"/>
      <c r="AI441" s="900"/>
      <c r="AJ441" s="546"/>
      <c r="AK441" s="546"/>
      <c r="AL441" s="899"/>
      <c r="AM441" s="757"/>
      <c r="AN441" s="899"/>
      <c r="AO441" s="899"/>
      <c r="AP441" s="899"/>
      <c r="AQ441" s="546"/>
      <c r="AR441" s="900"/>
      <c r="AS441" s="700"/>
      <c r="AT441" s="547"/>
      <c r="AU441" s="757"/>
      <c r="AV441" s="899"/>
      <c r="AW441" s="546"/>
      <c r="AX441" s="900"/>
      <c r="AY441" s="547"/>
      <c r="AZ441" s="547"/>
      <c r="BA441" s="757"/>
      <c r="BB441" s="899"/>
      <c r="BC441" s="546"/>
      <c r="BD441" s="760"/>
      <c r="BE441" s="128"/>
      <c r="BF441" s="128"/>
      <c r="BG441" s="128"/>
      <c r="BH441" s="128"/>
      <c r="BI441" s="128"/>
      <c r="BJ441" s="421"/>
      <c r="BK441" s="510"/>
      <c r="BL441" s="761"/>
      <c r="BM441" s="762"/>
      <c r="BN441" s="762"/>
      <c r="BO441" s="762"/>
      <c r="CB441" s="793"/>
      <c r="CC441" s="793"/>
      <c r="CD441" s="793"/>
      <c r="CE441" s="793"/>
      <c r="CF441" s="793"/>
      <c r="CG441" s="793"/>
      <c r="CH441" s="793"/>
      <c r="CI441" s="793"/>
      <c r="CJ441" s="793"/>
      <c r="CK441" s="793"/>
      <c r="CL441" s="793"/>
      <c r="CM441" s="793"/>
      <c r="CN441" s="793"/>
      <c r="CO441" s="793"/>
      <c r="CP441" s="793"/>
      <c r="CQ441" s="793"/>
      <c r="CR441" s="793"/>
      <c r="CS441" s="793"/>
      <c r="CT441" s="793"/>
      <c r="CU441" s="793"/>
      <c r="CV441" s="793"/>
      <c r="CW441" s="793"/>
      <c r="CX441" s="793"/>
      <c r="CY441" s="793"/>
      <c r="CZ441" s="793"/>
      <c r="DA441" s="793"/>
      <c r="DB441" s="793"/>
      <c r="DC441" s="793"/>
      <c r="DD441" s="793"/>
      <c r="DE441" s="793"/>
      <c r="DF441" s="793"/>
      <c r="DG441" s="793"/>
      <c r="DH441" s="793"/>
      <c r="DI441" s="793"/>
      <c r="DJ441" s="793"/>
      <c r="DK441" s="793"/>
      <c r="DL441" s="793"/>
      <c r="DM441" s="793"/>
      <c r="DN441" s="793"/>
      <c r="DO441" s="793"/>
      <c r="DP441" s="793"/>
      <c r="DQ441" s="793"/>
      <c r="DR441" s="793"/>
      <c r="DS441" s="793"/>
      <c r="DT441" s="793"/>
      <c r="DU441" s="793"/>
      <c r="DV441" s="793"/>
      <c r="DW441" s="793"/>
      <c r="DX441" s="793"/>
      <c r="DY441" s="793"/>
    </row>
    <row r="442" spans="1:129" s="763" customFormat="1" ht="15">
      <c r="A442" s="748"/>
      <c r="B442" s="755">
        <v>60239</v>
      </c>
      <c r="C442" s="898" t="s">
        <v>28</v>
      </c>
      <c r="D442" s="24" t="s">
        <v>11</v>
      </c>
      <c r="E442" s="700">
        <f>'Buxheti 2021'!E389</f>
        <v>0</v>
      </c>
      <c r="F442" s="547"/>
      <c r="G442" s="757"/>
      <c r="H442" s="901"/>
      <c r="I442" s="1177"/>
      <c r="J442" s="1198"/>
      <c r="K442" s="700"/>
      <c r="L442" s="547"/>
      <c r="M442" s="757"/>
      <c r="N442" s="899"/>
      <c r="O442" s="546"/>
      <c r="P442" s="900"/>
      <c r="Q442" s="700"/>
      <c r="R442" s="547"/>
      <c r="S442" s="757"/>
      <c r="T442" s="899"/>
      <c r="U442" s="758"/>
      <c r="V442" s="547"/>
      <c r="W442" s="759"/>
      <c r="X442" s="547"/>
      <c r="Y442" s="757"/>
      <c r="Z442" s="899"/>
      <c r="AA442" s="546"/>
      <c r="AB442" s="547"/>
      <c r="AC442" s="547"/>
      <c r="AD442" s="759"/>
      <c r="AE442" s="547"/>
      <c r="AF442" s="757"/>
      <c r="AG442" s="899"/>
      <c r="AH442" s="546"/>
      <c r="AI442" s="900"/>
      <c r="AJ442" s="546"/>
      <c r="AK442" s="546"/>
      <c r="AL442" s="899"/>
      <c r="AM442" s="757"/>
      <c r="AN442" s="899"/>
      <c r="AO442" s="899"/>
      <c r="AP442" s="899"/>
      <c r="AQ442" s="546"/>
      <c r="AR442" s="900"/>
      <c r="AS442" s="700">
        <f>F442</f>
        <v>0</v>
      </c>
      <c r="AT442" s="547"/>
      <c r="AU442" s="757"/>
      <c r="AV442" s="899"/>
      <c r="AW442" s="546"/>
      <c r="AX442" s="900"/>
      <c r="AY442" s="547"/>
      <c r="AZ442" s="547"/>
      <c r="BA442" s="757"/>
      <c r="BB442" s="899"/>
      <c r="BC442" s="546"/>
      <c r="BD442" s="758"/>
      <c r="BE442" s="128"/>
      <c r="BF442" s="128"/>
      <c r="BG442" s="128"/>
      <c r="BH442" s="128"/>
      <c r="BI442" s="128"/>
      <c r="BJ442" s="421"/>
      <c r="BK442" s="510"/>
      <c r="BL442" s="764"/>
      <c r="BM442" s="762"/>
      <c r="BN442" s="762"/>
      <c r="BO442" s="762"/>
      <c r="CB442" s="793"/>
      <c r="CC442" s="793"/>
      <c r="CD442" s="793"/>
      <c r="CE442" s="793"/>
      <c r="CF442" s="793"/>
      <c r="CG442" s="793"/>
      <c r="CH442" s="793"/>
      <c r="CI442" s="793"/>
      <c r="CJ442" s="793"/>
      <c r="CK442" s="793"/>
      <c r="CL442" s="793"/>
      <c r="CM442" s="793"/>
      <c r="CN442" s="793"/>
      <c r="CO442" s="793"/>
      <c r="CP442" s="793"/>
      <c r="CQ442" s="793"/>
      <c r="CR442" s="793"/>
      <c r="CS442" s="793"/>
      <c r="CT442" s="793"/>
      <c r="CU442" s="793"/>
      <c r="CV442" s="793"/>
      <c r="CW442" s="793"/>
      <c r="CX442" s="793"/>
      <c r="CY442" s="793"/>
      <c r="CZ442" s="793"/>
      <c r="DA442" s="793"/>
      <c r="DB442" s="793"/>
      <c r="DC442" s="793"/>
      <c r="DD442" s="793"/>
      <c r="DE442" s="793"/>
      <c r="DF442" s="793"/>
      <c r="DG442" s="793"/>
      <c r="DH442" s="793"/>
      <c r="DI442" s="793"/>
      <c r="DJ442" s="793"/>
      <c r="DK442" s="793"/>
      <c r="DL442" s="793"/>
      <c r="DM442" s="793"/>
      <c r="DN442" s="793"/>
      <c r="DO442" s="793"/>
      <c r="DP442" s="793"/>
      <c r="DQ442" s="793"/>
      <c r="DR442" s="793"/>
      <c r="DS442" s="793"/>
      <c r="DT442" s="793"/>
      <c r="DU442" s="793"/>
      <c r="DV442" s="793"/>
      <c r="DW442" s="793"/>
      <c r="DX442" s="793"/>
      <c r="DY442" s="793"/>
    </row>
    <row r="443" spans="1:129" ht="15">
      <c r="A443" s="265"/>
      <c r="B443" s="359" t="s">
        <v>91</v>
      </c>
      <c r="C443" s="14" t="s">
        <v>92</v>
      </c>
      <c r="D443" s="25" t="s">
        <v>11</v>
      </c>
      <c r="E443" s="100">
        <f>SUM(E444:E457)</f>
        <v>2500000</v>
      </c>
      <c r="F443" s="147">
        <f>F444+F445+F446+F447+F448+F449+F450+F451+F452+F453+F454+F455+F456+F457</f>
        <v>374000</v>
      </c>
      <c r="G443" s="148">
        <f t="shared" ref="G443" si="37">SUM(G455:G457)</f>
        <v>0</v>
      </c>
      <c r="H443" s="149"/>
      <c r="I443" s="1176"/>
      <c r="J443" s="609"/>
      <c r="K443" s="100"/>
      <c r="L443" s="147"/>
      <c r="M443" s="148"/>
      <c r="N443" s="149"/>
      <c r="O443" s="147"/>
      <c r="P443" s="150"/>
      <c r="Q443" s="100"/>
      <c r="R443" s="147"/>
      <c r="S443" s="148"/>
      <c r="T443" s="149"/>
      <c r="U443" s="150"/>
      <c r="V443" s="147"/>
      <c r="W443" s="149"/>
      <c r="X443" s="147"/>
      <c r="Y443" s="148"/>
      <c r="Z443" s="149"/>
      <c r="AA443" s="147"/>
      <c r="AB443" s="147"/>
      <c r="AC443" s="147"/>
      <c r="AD443" s="149"/>
      <c r="AE443" s="147"/>
      <c r="AF443" s="148"/>
      <c r="AG443" s="149"/>
      <c r="AH443" s="147"/>
      <c r="AI443" s="150"/>
      <c r="AJ443" s="147"/>
      <c r="AK443" s="147"/>
      <c r="AL443" s="149"/>
      <c r="AM443" s="147"/>
      <c r="AN443" s="147"/>
      <c r="AO443" s="147"/>
      <c r="AP443" s="150"/>
      <c r="AQ443" s="150"/>
      <c r="AR443" s="150"/>
      <c r="AS443" s="100"/>
      <c r="AT443" s="147"/>
      <c r="AU443" s="148"/>
      <c r="AV443" s="149"/>
      <c r="AW443" s="147"/>
      <c r="AX443" s="150"/>
      <c r="AY443" s="147"/>
      <c r="AZ443" s="147"/>
      <c r="BA443" s="148"/>
      <c r="BB443" s="149"/>
      <c r="BC443" s="147"/>
      <c r="BD443" s="419"/>
      <c r="BE443" s="129"/>
      <c r="BF443" s="129"/>
      <c r="BG443" s="129"/>
      <c r="BH443" s="129"/>
      <c r="BI443" s="129"/>
      <c r="BJ443" s="430"/>
      <c r="BK443" s="509"/>
      <c r="BL443" s="433"/>
      <c r="BM443" s="414"/>
      <c r="BN443" s="414"/>
      <c r="BO443" s="414"/>
      <c r="CB443" s="227"/>
      <c r="CC443" s="227"/>
      <c r="CD443" s="227"/>
      <c r="CE443" s="227"/>
      <c r="CF443" s="227"/>
      <c r="CG443" s="227"/>
      <c r="CH443" s="227"/>
      <c r="CI443" s="227"/>
      <c r="CJ443" s="227"/>
      <c r="CK443" s="227"/>
      <c r="CL443" s="227"/>
      <c r="CM443" s="227"/>
      <c r="CN443" s="227"/>
      <c r="CO443" s="227"/>
      <c r="CP443" s="227"/>
      <c r="CQ443" s="227"/>
      <c r="CR443" s="227"/>
      <c r="CS443" s="227"/>
      <c r="CT443" s="227"/>
      <c r="CU443" s="227"/>
      <c r="CV443" s="227"/>
      <c r="CW443" s="227"/>
      <c r="CX443" s="227"/>
      <c r="CY443" s="227"/>
      <c r="CZ443" s="227"/>
      <c r="DA443" s="227"/>
      <c r="DB443" s="227"/>
      <c r="DC443" s="227"/>
      <c r="DD443" s="227"/>
      <c r="DE443" s="227"/>
      <c r="DF443" s="227"/>
      <c r="DG443" s="227"/>
      <c r="DH443" s="227"/>
      <c r="DI443" s="227"/>
      <c r="DJ443" s="227"/>
      <c r="DK443" s="227"/>
      <c r="DL443" s="227"/>
      <c r="DM443" s="227"/>
      <c r="DN443" s="227"/>
      <c r="DO443" s="227"/>
      <c r="DP443" s="227"/>
      <c r="DQ443" s="227"/>
      <c r="DR443" s="227"/>
      <c r="DS443" s="227"/>
      <c r="DT443" s="227"/>
      <c r="DU443" s="227"/>
      <c r="DV443" s="227"/>
      <c r="DW443" s="227"/>
      <c r="DX443" s="227"/>
      <c r="DY443" s="227"/>
    </row>
    <row r="444" spans="1:129" s="763" customFormat="1" ht="15">
      <c r="A444" s="849">
        <v>96</v>
      </c>
      <c r="B444" s="850">
        <v>60240</v>
      </c>
      <c r="C444" s="756" t="s">
        <v>29</v>
      </c>
      <c r="D444" s="851" t="s">
        <v>11</v>
      </c>
      <c r="E444" s="863">
        <f>'Buxheti 2021'!E54</f>
        <v>2000000</v>
      </c>
      <c r="F444" s="700">
        <v>55000</v>
      </c>
      <c r="G444" s="852"/>
      <c r="H444" s="754">
        <v>44312</v>
      </c>
      <c r="I444" s="1176"/>
      <c r="J444" s="855"/>
      <c r="K444" s="853"/>
      <c r="L444" s="549"/>
      <c r="M444" s="852"/>
      <c r="N444" s="854"/>
      <c r="O444" s="549"/>
      <c r="P444" s="760"/>
      <c r="Q444" s="853"/>
      <c r="R444" s="549"/>
      <c r="S444" s="852"/>
      <c r="T444" s="854"/>
      <c r="U444" s="760"/>
      <c r="V444" s="549"/>
      <c r="W444" s="854"/>
      <c r="X444" s="549"/>
      <c r="Y444" s="852"/>
      <c r="Z444" s="854"/>
      <c r="AA444" s="549"/>
      <c r="AB444" s="549"/>
      <c r="AC444" s="549"/>
      <c r="AD444" s="759">
        <f t="shared" ref="AD444:AD452" si="38">F444</f>
        <v>55000</v>
      </c>
      <c r="AE444" s="549"/>
      <c r="AF444" s="852"/>
      <c r="AG444" s="854"/>
      <c r="AH444" s="549"/>
      <c r="AI444" s="760"/>
      <c r="AJ444" s="549"/>
      <c r="AK444" s="549"/>
      <c r="AL444" s="854"/>
      <c r="AM444" s="549"/>
      <c r="AN444" s="549"/>
      <c r="AO444" s="549"/>
      <c r="AP444" s="760"/>
      <c r="AQ444" s="760"/>
      <c r="AR444" s="760"/>
      <c r="AS444" s="853"/>
      <c r="AT444" s="549"/>
      <c r="AU444" s="852"/>
      <c r="AV444" s="854"/>
      <c r="AW444" s="549"/>
      <c r="AX444" s="760"/>
      <c r="AY444" s="549"/>
      <c r="AZ444" s="549"/>
      <c r="BA444" s="852"/>
      <c r="BB444" s="854"/>
      <c r="BC444" s="549"/>
      <c r="BD444" s="758"/>
      <c r="BE444" s="128"/>
      <c r="BF444" s="128"/>
      <c r="BG444" s="128"/>
      <c r="BH444" s="128"/>
      <c r="BI444" s="128"/>
      <c r="BJ444" s="421"/>
      <c r="BK444" s="510"/>
      <c r="BL444" s="764"/>
      <c r="BM444" s="762"/>
      <c r="BN444" s="762"/>
      <c r="BO444" s="762"/>
      <c r="CB444" s="793"/>
      <c r="CC444" s="793"/>
      <c r="CD444" s="793"/>
      <c r="CE444" s="793"/>
      <c r="CF444" s="793"/>
      <c r="CG444" s="793"/>
      <c r="CH444" s="793"/>
      <c r="CI444" s="793"/>
      <c r="CJ444" s="793"/>
      <c r="CK444" s="793"/>
      <c r="CL444" s="793"/>
      <c r="CM444" s="793"/>
      <c r="CN444" s="793"/>
      <c r="CO444" s="793"/>
      <c r="CP444" s="793"/>
      <c r="CQ444" s="793"/>
      <c r="CR444" s="793"/>
      <c r="CS444" s="793"/>
      <c r="CT444" s="793"/>
      <c r="CU444" s="793"/>
      <c r="CV444" s="793"/>
      <c r="CW444" s="793"/>
      <c r="CX444" s="793"/>
      <c r="CY444" s="793"/>
      <c r="CZ444" s="793"/>
      <c r="DA444" s="793"/>
      <c r="DB444" s="793"/>
      <c r="DC444" s="793"/>
      <c r="DD444" s="793"/>
      <c r="DE444" s="793"/>
      <c r="DF444" s="793"/>
      <c r="DG444" s="793"/>
      <c r="DH444" s="793"/>
      <c r="DI444" s="793"/>
      <c r="DJ444" s="793"/>
      <c r="DK444" s="793"/>
      <c r="DL444" s="793"/>
      <c r="DM444" s="793"/>
      <c r="DN444" s="793"/>
      <c r="DO444" s="793"/>
      <c r="DP444" s="793"/>
      <c r="DQ444" s="793"/>
      <c r="DR444" s="793"/>
      <c r="DS444" s="793"/>
      <c r="DT444" s="793"/>
      <c r="DU444" s="793"/>
      <c r="DV444" s="793"/>
      <c r="DW444" s="793"/>
      <c r="DX444" s="793"/>
      <c r="DY444" s="793"/>
    </row>
    <row r="445" spans="1:129" s="763" customFormat="1" ht="15">
      <c r="A445" s="748">
        <v>95</v>
      </c>
      <c r="B445" s="850">
        <v>60240</v>
      </c>
      <c r="C445" s="756" t="s">
        <v>29</v>
      </c>
      <c r="D445" s="851" t="s">
        <v>11</v>
      </c>
      <c r="E445" s="853"/>
      <c r="F445" s="548">
        <v>16500</v>
      </c>
      <c r="G445" s="852"/>
      <c r="H445" s="542">
        <v>44312</v>
      </c>
      <c r="I445" s="1176"/>
      <c r="J445" s="855"/>
      <c r="K445" s="853"/>
      <c r="L445" s="549"/>
      <c r="M445" s="852"/>
      <c r="N445" s="854"/>
      <c r="O445" s="549"/>
      <c r="P445" s="760"/>
      <c r="Q445" s="853"/>
      <c r="R445" s="549"/>
      <c r="S445" s="852"/>
      <c r="T445" s="854"/>
      <c r="U445" s="760"/>
      <c r="V445" s="549"/>
      <c r="W445" s="854"/>
      <c r="X445" s="549"/>
      <c r="Y445" s="852"/>
      <c r="Z445" s="854"/>
      <c r="AA445" s="549"/>
      <c r="AB445" s="549"/>
      <c r="AC445" s="549"/>
      <c r="AD445" s="872">
        <f t="shared" si="38"/>
        <v>16500</v>
      </c>
      <c r="AE445" s="549"/>
      <c r="AF445" s="852"/>
      <c r="AG445" s="854"/>
      <c r="AH445" s="549"/>
      <c r="AI445" s="760"/>
      <c r="AJ445" s="549"/>
      <c r="AK445" s="549"/>
      <c r="AL445" s="854"/>
      <c r="AM445" s="549"/>
      <c r="AN445" s="549"/>
      <c r="AO445" s="549"/>
      <c r="AP445" s="760"/>
      <c r="AQ445" s="760"/>
      <c r="AR445" s="760"/>
      <c r="AS445" s="853"/>
      <c r="AT445" s="549"/>
      <c r="AU445" s="852"/>
      <c r="AV445" s="854"/>
      <c r="AW445" s="549"/>
      <c r="AX445" s="760"/>
      <c r="AY445" s="549"/>
      <c r="AZ445" s="549"/>
      <c r="BA445" s="852"/>
      <c r="BB445" s="854"/>
      <c r="BC445" s="549"/>
      <c r="BD445" s="758"/>
      <c r="BE445" s="128"/>
      <c r="BF445" s="128"/>
      <c r="BG445" s="128"/>
      <c r="BH445" s="128"/>
      <c r="BI445" s="128"/>
      <c r="BJ445" s="421"/>
      <c r="BK445" s="510"/>
      <c r="BL445" s="764"/>
      <c r="BM445" s="762"/>
      <c r="BN445" s="762"/>
      <c r="BO445" s="762"/>
      <c r="CB445" s="793"/>
      <c r="CC445" s="793"/>
      <c r="CD445" s="793"/>
      <c r="CE445" s="793"/>
      <c r="CF445" s="793"/>
      <c r="CG445" s="793"/>
      <c r="CH445" s="793"/>
      <c r="CI445" s="793"/>
      <c r="CJ445" s="793"/>
      <c r="CK445" s="793"/>
      <c r="CL445" s="793"/>
      <c r="CM445" s="793"/>
      <c r="CN445" s="793"/>
      <c r="CO445" s="793"/>
      <c r="CP445" s="793"/>
      <c r="CQ445" s="793"/>
      <c r="CR445" s="793"/>
      <c r="CS445" s="793"/>
      <c r="CT445" s="793"/>
      <c r="CU445" s="793"/>
      <c r="CV445" s="793"/>
      <c r="CW445" s="793"/>
      <c r="CX445" s="793"/>
      <c r="CY445" s="793"/>
      <c r="CZ445" s="793"/>
      <c r="DA445" s="793"/>
      <c r="DB445" s="793"/>
      <c r="DC445" s="793"/>
      <c r="DD445" s="793"/>
      <c r="DE445" s="793"/>
      <c r="DF445" s="793"/>
      <c r="DG445" s="793"/>
      <c r="DH445" s="793"/>
      <c r="DI445" s="793"/>
      <c r="DJ445" s="793"/>
      <c r="DK445" s="793"/>
      <c r="DL445" s="793"/>
      <c r="DM445" s="793"/>
      <c r="DN445" s="793"/>
      <c r="DO445" s="793"/>
      <c r="DP445" s="793"/>
      <c r="DQ445" s="793"/>
      <c r="DR445" s="793"/>
      <c r="DS445" s="793"/>
      <c r="DT445" s="793"/>
      <c r="DU445" s="793"/>
      <c r="DV445" s="793"/>
      <c r="DW445" s="793"/>
      <c r="DX445" s="793"/>
      <c r="DY445" s="793"/>
    </row>
    <row r="446" spans="1:129" s="763" customFormat="1" ht="15">
      <c r="A446" s="748">
        <v>94</v>
      </c>
      <c r="B446" s="850">
        <v>60240</v>
      </c>
      <c r="C446" s="756" t="s">
        <v>29</v>
      </c>
      <c r="D446" s="851" t="s">
        <v>11</v>
      </c>
      <c r="E446" s="853"/>
      <c r="F446" s="548">
        <v>49500</v>
      </c>
      <c r="G446" s="852"/>
      <c r="H446" s="542">
        <v>44312</v>
      </c>
      <c r="I446" s="1176"/>
      <c r="J446" s="855"/>
      <c r="K446" s="853"/>
      <c r="L446" s="549"/>
      <c r="M446" s="852"/>
      <c r="N446" s="854"/>
      <c r="O446" s="549"/>
      <c r="P446" s="760"/>
      <c r="Q446" s="853"/>
      <c r="R446" s="549"/>
      <c r="S446" s="852"/>
      <c r="T446" s="854"/>
      <c r="U446" s="760"/>
      <c r="V446" s="549"/>
      <c r="W446" s="854"/>
      <c r="X446" s="549"/>
      <c r="Y446" s="852"/>
      <c r="Z446" s="854"/>
      <c r="AA446" s="549"/>
      <c r="AB446" s="549"/>
      <c r="AC446" s="549"/>
      <c r="AD446" s="872">
        <f t="shared" si="38"/>
        <v>49500</v>
      </c>
      <c r="AE446" s="549"/>
      <c r="AF446" s="852"/>
      <c r="AG446" s="854"/>
      <c r="AH446" s="549"/>
      <c r="AI446" s="760"/>
      <c r="AJ446" s="549"/>
      <c r="AK446" s="549"/>
      <c r="AL446" s="854"/>
      <c r="AM446" s="549"/>
      <c r="AN446" s="549"/>
      <c r="AO446" s="549"/>
      <c r="AP446" s="760"/>
      <c r="AQ446" s="760"/>
      <c r="AR446" s="760"/>
      <c r="AS446" s="853"/>
      <c r="AT446" s="549"/>
      <c r="AU446" s="852"/>
      <c r="AV446" s="854"/>
      <c r="AW446" s="549"/>
      <c r="AX446" s="760"/>
      <c r="AY446" s="549"/>
      <c r="AZ446" s="549"/>
      <c r="BA446" s="852"/>
      <c r="BB446" s="854"/>
      <c r="BC446" s="549"/>
      <c r="BD446" s="758"/>
      <c r="BE446" s="128"/>
      <c r="BF446" s="128"/>
      <c r="BG446" s="128"/>
      <c r="BH446" s="128"/>
      <c r="BI446" s="128"/>
      <c r="BJ446" s="421"/>
      <c r="BK446" s="510"/>
      <c r="BL446" s="764"/>
      <c r="BM446" s="762"/>
      <c r="BN446" s="762"/>
      <c r="BO446" s="762"/>
      <c r="CB446" s="793"/>
      <c r="CC446" s="793"/>
      <c r="CD446" s="793"/>
      <c r="CE446" s="793"/>
      <c r="CF446" s="793"/>
      <c r="CG446" s="793"/>
      <c r="CH446" s="793"/>
      <c r="CI446" s="793"/>
      <c r="CJ446" s="793"/>
      <c r="CK446" s="793"/>
      <c r="CL446" s="793"/>
      <c r="CM446" s="793"/>
      <c r="CN446" s="793"/>
      <c r="CO446" s="793"/>
      <c r="CP446" s="793"/>
      <c r="CQ446" s="793"/>
      <c r="CR446" s="793"/>
      <c r="CS446" s="793"/>
      <c r="CT446" s="793"/>
      <c r="CU446" s="793"/>
      <c r="CV446" s="793"/>
      <c r="CW446" s="793"/>
      <c r="CX446" s="793"/>
      <c r="CY446" s="793"/>
      <c r="CZ446" s="793"/>
      <c r="DA446" s="793"/>
      <c r="DB446" s="793"/>
      <c r="DC446" s="793"/>
      <c r="DD446" s="793"/>
      <c r="DE446" s="793"/>
      <c r="DF446" s="793"/>
      <c r="DG446" s="793"/>
      <c r="DH446" s="793"/>
      <c r="DI446" s="793"/>
      <c r="DJ446" s="793"/>
      <c r="DK446" s="793"/>
      <c r="DL446" s="793"/>
      <c r="DM446" s="793"/>
      <c r="DN446" s="793"/>
      <c r="DO446" s="793"/>
      <c r="DP446" s="793"/>
      <c r="DQ446" s="793"/>
      <c r="DR446" s="793"/>
      <c r="DS446" s="793"/>
      <c r="DT446" s="793"/>
      <c r="DU446" s="793"/>
      <c r="DV446" s="793"/>
      <c r="DW446" s="793"/>
      <c r="DX446" s="793"/>
      <c r="DY446" s="793"/>
    </row>
    <row r="447" spans="1:129" s="763" customFormat="1" ht="15">
      <c r="A447" s="748">
        <v>88</v>
      </c>
      <c r="B447" s="850">
        <v>60240</v>
      </c>
      <c r="C447" s="756" t="s">
        <v>29</v>
      </c>
      <c r="D447" s="851" t="s">
        <v>11</v>
      </c>
      <c r="E447" s="853"/>
      <c r="F447" s="548">
        <v>11000</v>
      </c>
      <c r="G447" s="857"/>
      <c r="H447" s="542">
        <v>44299</v>
      </c>
      <c r="I447" s="1176"/>
      <c r="J447" s="855"/>
      <c r="K447" s="853"/>
      <c r="L447" s="549"/>
      <c r="M447" s="852"/>
      <c r="N447" s="854"/>
      <c r="O447" s="549"/>
      <c r="P447" s="760"/>
      <c r="Q447" s="853"/>
      <c r="R447" s="549"/>
      <c r="S447" s="852"/>
      <c r="T447" s="854"/>
      <c r="U447" s="760"/>
      <c r="V447" s="549"/>
      <c r="W447" s="854"/>
      <c r="X447" s="549"/>
      <c r="Y447" s="852"/>
      <c r="Z447" s="854"/>
      <c r="AA447" s="549"/>
      <c r="AB447" s="549"/>
      <c r="AC447" s="549"/>
      <c r="AD447" s="872">
        <f t="shared" si="38"/>
        <v>11000</v>
      </c>
      <c r="AE447" s="549"/>
      <c r="AF447" s="852"/>
      <c r="AG447" s="854"/>
      <c r="AH447" s="549"/>
      <c r="AI447" s="760"/>
      <c r="AJ447" s="549"/>
      <c r="AK447" s="549"/>
      <c r="AL447" s="854"/>
      <c r="AM447" s="549"/>
      <c r="AN447" s="549"/>
      <c r="AO447" s="549"/>
      <c r="AP447" s="760"/>
      <c r="AQ447" s="760"/>
      <c r="AR447" s="760"/>
      <c r="AS447" s="853"/>
      <c r="AT447" s="549"/>
      <c r="AU447" s="852"/>
      <c r="AV447" s="854"/>
      <c r="AW447" s="549"/>
      <c r="AX447" s="760"/>
      <c r="AY447" s="549"/>
      <c r="AZ447" s="549"/>
      <c r="BA447" s="852"/>
      <c r="BB447" s="854"/>
      <c r="BC447" s="549"/>
      <c r="BD447" s="758"/>
      <c r="BE447" s="128"/>
      <c r="BF447" s="128"/>
      <c r="BG447" s="128"/>
      <c r="BH447" s="128"/>
      <c r="BI447" s="128"/>
      <c r="BJ447" s="421"/>
      <c r="BK447" s="510"/>
      <c r="BL447" s="764"/>
      <c r="BM447" s="762"/>
      <c r="BN447" s="762"/>
      <c r="BO447" s="762"/>
      <c r="CB447" s="793"/>
      <c r="CC447" s="793"/>
      <c r="CD447" s="793"/>
      <c r="CE447" s="793"/>
      <c r="CF447" s="793"/>
      <c r="CG447" s="793"/>
      <c r="CH447" s="793"/>
      <c r="CI447" s="793"/>
      <c r="CJ447" s="793"/>
      <c r="CK447" s="793"/>
      <c r="CL447" s="793"/>
      <c r="CM447" s="793"/>
      <c r="CN447" s="793"/>
      <c r="CO447" s="793"/>
      <c r="CP447" s="793"/>
      <c r="CQ447" s="793"/>
      <c r="CR447" s="793"/>
      <c r="CS447" s="793"/>
      <c r="CT447" s="793"/>
      <c r="CU447" s="793"/>
      <c r="CV447" s="793"/>
      <c r="CW447" s="793"/>
      <c r="CX447" s="793"/>
      <c r="CY447" s="793"/>
      <c r="CZ447" s="793"/>
      <c r="DA447" s="793"/>
      <c r="DB447" s="793"/>
      <c r="DC447" s="793"/>
      <c r="DD447" s="793"/>
      <c r="DE447" s="793"/>
      <c r="DF447" s="793"/>
      <c r="DG447" s="793"/>
      <c r="DH447" s="793"/>
      <c r="DI447" s="793"/>
      <c r="DJ447" s="793"/>
      <c r="DK447" s="793"/>
      <c r="DL447" s="793"/>
      <c r="DM447" s="793"/>
      <c r="DN447" s="793"/>
      <c r="DO447" s="793"/>
      <c r="DP447" s="793"/>
      <c r="DQ447" s="793"/>
      <c r="DR447" s="793"/>
      <c r="DS447" s="793"/>
      <c r="DT447" s="793"/>
      <c r="DU447" s="793"/>
      <c r="DV447" s="793"/>
      <c r="DW447" s="793"/>
      <c r="DX447" s="793"/>
      <c r="DY447" s="793"/>
    </row>
    <row r="448" spans="1:129" s="763" customFormat="1" ht="15">
      <c r="A448" s="748">
        <v>87</v>
      </c>
      <c r="B448" s="850">
        <v>60240</v>
      </c>
      <c r="C448" s="756" t="s">
        <v>29</v>
      </c>
      <c r="D448" s="851" t="s">
        <v>11</v>
      </c>
      <c r="E448" s="853"/>
      <c r="F448" s="548">
        <v>44000</v>
      </c>
      <c r="G448" s="857"/>
      <c r="H448" s="542">
        <v>44299</v>
      </c>
      <c r="I448" s="1176"/>
      <c r="J448" s="855"/>
      <c r="K448" s="853"/>
      <c r="L448" s="549"/>
      <c r="M448" s="852"/>
      <c r="N448" s="854"/>
      <c r="O448" s="549"/>
      <c r="P448" s="760"/>
      <c r="Q448" s="853"/>
      <c r="R448" s="549"/>
      <c r="S448" s="852"/>
      <c r="T448" s="854"/>
      <c r="U448" s="760"/>
      <c r="V448" s="549"/>
      <c r="W448" s="854"/>
      <c r="X448" s="549"/>
      <c r="Y448" s="852"/>
      <c r="Z448" s="854"/>
      <c r="AA448" s="549"/>
      <c r="AB448" s="549"/>
      <c r="AC448" s="549"/>
      <c r="AD448" s="872">
        <f t="shared" si="38"/>
        <v>44000</v>
      </c>
      <c r="AE448" s="549"/>
      <c r="AF448" s="852"/>
      <c r="AG448" s="854"/>
      <c r="AH448" s="549"/>
      <c r="AI448" s="760"/>
      <c r="AJ448" s="549"/>
      <c r="AK448" s="549"/>
      <c r="AL448" s="854"/>
      <c r="AM448" s="549"/>
      <c r="AN448" s="549"/>
      <c r="AO448" s="549"/>
      <c r="AP448" s="760"/>
      <c r="AQ448" s="760"/>
      <c r="AR448" s="760"/>
      <c r="AS448" s="853"/>
      <c r="AT448" s="549"/>
      <c r="AU448" s="852"/>
      <c r="AV448" s="854"/>
      <c r="AW448" s="549"/>
      <c r="AX448" s="760"/>
      <c r="AY448" s="549"/>
      <c r="AZ448" s="549"/>
      <c r="BA448" s="852"/>
      <c r="BB448" s="854"/>
      <c r="BC448" s="549"/>
      <c r="BD448" s="758"/>
      <c r="BE448" s="128"/>
      <c r="BF448" s="128"/>
      <c r="BG448" s="128"/>
      <c r="BH448" s="128"/>
      <c r="BI448" s="128"/>
      <c r="BJ448" s="421"/>
      <c r="BK448" s="510"/>
      <c r="BL448" s="764"/>
      <c r="BM448" s="762"/>
      <c r="BN448" s="762"/>
      <c r="BO448" s="762"/>
      <c r="CB448" s="793"/>
      <c r="CC448" s="793"/>
      <c r="CD448" s="793"/>
      <c r="CE448" s="793"/>
      <c r="CF448" s="793"/>
      <c r="CG448" s="793"/>
      <c r="CH448" s="793"/>
      <c r="CI448" s="793"/>
      <c r="CJ448" s="793"/>
      <c r="CK448" s="793"/>
      <c r="CL448" s="793"/>
      <c r="CM448" s="793"/>
      <c r="CN448" s="793"/>
      <c r="CO448" s="793"/>
      <c r="CP448" s="793"/>
      <c r="CQ448" s="793"/>
      <c r="CR448" s="793"/>
      <c r="CS448" s="793"/>
      <c r="CT448" s="793"/>
      <c r="CU448" s="793"/>
      <c r="CV448" s="793"/>
      <c r="CW448" s="793"/>
      <c r="CX448" s="793"/>
      <c r="CY448" s="793"/>
      <c r="CZ448" s="793"/>
      <c r="DA448" s="793"/>
      <c r="DB448" s="793"/>
      <c r="DC448" s="793"/>
      <c r="DD448" s="793"/>
      <c r="DE448" s="793"/>
      <c r="DF448" s="793"/>
      <c r="DG448" s="793"/>
      <c r="DH448" s="793"/>
      <c r="DI448" s="793"/>
      <c r="DJ448" s="793"/>
      <c r="DK448" s="793"/>
      <c r="DL448" s="793"/>
      <c r="DM448" s="793"/>
      <c r="DN448" s="793"/>
      <c r="DO448" s="793"/>
      <c r="DP448" s="793"/>
      <c r="DQ448" s="793"/>
      <c r="DR448" s="793"/>
      <c r="DS448" s="793"/>
      <c r="DT448" s="793"/>
      <c r="DU448" s="793"/>
      <c r="DV448" s="793"/>
      <c r="DW448" s="793"/>
      <c r="DX448" s="793"/>
      <c r="DY448" s="793"/>
    </row>
    <row r="449" spans="1:129" s="763" customFormat="1" ht="15">
      <c r="A449" s="748">
        <v>86</v>
      </c>
      <c r="B449" s="850" t="s">
        <v>349</v>
      </c>
      <c r="C449" s="756" t="s">
        <v>29</v>
      </c>
      <c r="D449" s="851" t="s">
        <v>11</v>
      </c>
      <c r="E449" s="853"/>
      <c r="F449" s="545">
        <v>11000</v>
      </c>
      <c r="G449" s="852"/>
      <c r="H449" s="858">
        <v>44299</v>
      </c>
      <c r="I449" s="1176"/>
      <c r="J449" s="855"/>
      <c r="K449" s="853"/>
      <c r="L449" s="549"/>
      <c r="M449" s="852"/>
      <c r="N449" s="854"/>
      <c r="O449" s="549"/>
      <c r="P449" s="760"/>
      <c r="Q449" s="853"/>
      <c r="R449" s="549"/>
      <c r="S449" s="852"/>
      <c r="T449" s="854"/>
      <c r="U449" s="760"/>
      <c r="V449" s="549"/>
      <c r="W449" s="854"/>
      <c r="X449" s="549"/>
      <c r="Y449" s="852"/>
      <c r="Z449" s="854"/>
      <c r="AA449" s="549"/>
      <c r="AB449" s="549"/>
      <c r="AC449" s="549"/>
      <c r="AD449" s="872">
        <f t="shared" si="38"/>
        <v>11000</v>
      </c>
      <c r="AE449" s="549"/>
      <c r="AF449" s="852"/>
      <c r="AG449" s="854"/>
      <c r="AH449" s="549"/>
      <c r="AI449" s="760"/>
      <c r="AJ449" s="549"/>
      <c r="AK449" s="549"/>
      <c r="AL449" s="854"/>
      <c r="AM449" s="549"/>
      <c r="AN449" s="549"/>
      <c r="AO449" s="549"/>
      <c r="AP449" s="760"/>
      <c r="AQ449" s="760"/>
      <c r="AR449" s="760"/>
      <c r="AS449" s="853"/>
      <c r="AT449" s="549"/>
      <c r="AU449" s="852"/>
      <c r="AV449" s="854"/>
      <c r="AW449" s="549"/>
      <c r="AX449" s="760"/>
      <c r="AY449" s="549"/>
      <c r="AZ449" s="549"/>
      <c r="BA449" s="852"/>
      <c r="BB449" s="854"/>
      <c r="BC449" s="549"/>
      <c r="BD449" s="758"/>
      <c r="BE449" s="128"/>
      <c r="BF449" s="128"/>
      <c r="BG449" s="128"/>
      <c r="BH449" s="128"/>
      <c r="BI449" s="128"/>
      <c r="BJ449" s="421"/>
      <c r="BK449" s="510"/>
      <c r="BL449" s="764"/>
      <c r="BM449" s="762"/>
      <c r="BN449" s="762"/>
      <c r="BO449" s="762"/>
      <c r="CB449" s="793"/>
      <c r="CC449" s="793"/>
      <c r="CD449" s="793"/>
      <c r="CE449" s="793"/>
      <c r="CF449" s="793"/>
      <c r="CG449" s="793"/>
      <c r="CH449" s="793"/>
      <c r="CI449" s="793"/>
      <c r="CJ449" s="793"/>
      <c r="CK449" s="793"/>
      <c r="CL449" s="793"/>
      <c r="CM449" s="793"/>
      <c r="CN449" s="793"/>
      <c r="CO449" s="793"/>
      <c r="CP449" s="793"/>
      <c r="CQ449" s="793"/>
      <c r="CR449" s="793"/>
      <c r="CS449" s="793"/>
      <c r="CT449" s="793"/>
      <c r="CU449" s="793"/>
      <c r="CV449" s="793"/>
      <c r="CW449" s="793"/>
      <c r="CX449" s="793"/>
      <c r="CY449" s="793"/>
      <c r="CZ449" s="793"/>
      <c r="DA449" s="793"/>
      <c r="DB449" s="793"/>
      <c r="DC449" s="793"/>
      <c r="DD449" s="793"/>
      <c r="DE449" s="793"/>
      <c r="DF449" s="793"/>
      <c r="DG449" s="793"/>
      <c r="DH449" s="793"/>
      <c r="DI449" s="793"/>
      <c r="DJ449" s="793"/>
      <c r="DK449" s="793"/>
      <c r="DL449" s="793"/>
      <c r="DM449" s="793"/>
      <c r="DN449" s="793"/>
      <c r="DO449" s="793"/>
      <c r="DP449" s="793"/>
      <c r="DQ449" s="793"/>
      <c r="DR449" s="793"/>
      <c r="DS449" s="793"/>
      <c r="DT449" s="793"/>
      <c r="DU449" s="793"/>
      <c r="DV449" s="793"/>
      <c r="DW449" s="793"/>
      <c r="DX449" s="793"/>
      <c r="DY449" s="793"/>
    </row>
    <row r="450" spans="1:129" s="763" customFormat="1" ht="15">
      <c r="A450" s="748">
        <v>85</v>
      </c>
      <c r="B450" s="850" t="s">
        <v>349</v>
      </c>
      <c r="C450" s="756" t="s">
        <v>29</v>
      </c>
      <c r="D450" s="851" t="s">
        <v>11</v>
      </c>
      <c r="E450" s="853"/>
      <c r="F450" s="545">
        <v>44000</v>
      </c>
      <c r="G450" s="852"/>
      <c r="H450" s="858">
        <v>44299</v>
      </c>
      <c r="I450" s="1176"/>
      <c r="J450" s="855"/>
      <c r="K450" s="853"/>
      <c r="L450" s="549"/>
      <c r="M450" s="852"/>
      <c r="N450" s="854"/>
      <c r="O450" s="549"/>
      <c r="P450" s="760"/>
      <c r="Q450" s="853"/>
      <c r="R450" s="549"/>
      <c r="S450" s="852"/>
      <c r="T450" s="854"/>
      <c r="U450" s="760"/>
      <c r="V450" s="549"/>
      <c r="W450" s="854"/>
      <c r="X450" s="549"/>
      <c r="Y450" s="852"/>
      <c r="Z450" s="854"/>
      <c r="AA450" s="549"/>
      <c r="AB450" s="549"/>
      <c r="AC450" s="549"/>
      <c r="AD450" s="872">
        <f t="shared" si="38"/>
        <v>44000</v>
      </c>
      <c r="AE450" s="549"/>
      <c r="AF450" s="852"/>
      <c r="AG450" s="854"/>
      <c r="AH450" s="549"/>
      <c r="AI450" s="760"/>
      <c r="AJ450" s="549"/>
      <c r="AK450" s="549"/>
      <c r="AL450" s="854"/>
      <c r="AM450" s="549"/>
      <c r="AN450" s="549"/>
      <c r="AO450" s="549"/>
      <c r="AP450" s="760"/>
      <c r="AQ450" s="760"/>
      <c r="AR450" s="760"/>
      <c r="AS450" s="853"/>
      <c r="AT450" s="549"/>
      <c r="AU450" s="852"/>
      <c r="AV450" s="854"/>
      <c r="AW450" s="549"/>
      <c r="AX450" s="760"/>
      <c r="AY450" s="549"/>
      <c r="AZ450" s="549"/>
      <c r="BA450" s="852"/>
      <c r="BB450" s="854"/>
      <c r="BC450" s="549"/>
      <c r="BD450" s="758"/>
      <c r="BE450" s="128"/>
      <c r="BF450" s="128"/>
      <c r="BG450" s="128"/>
      <c r="BH450" s="128"/>
      <c r="BI450" s="128"/>
      <c r="BJ450" s="421"/>
      <c r="BK450" s="510"/>
      <c r="BL450" s="764"/>
      <c r="BM450" s="762"/>
      <c r="BN450" s="762"/>
      <c r="BO450" s="762"/>
      <c r="CB450" s="793"/>
      <c r="CC450" s="793"/>
      <c r="CD450" s="793"/>
      <c r="CE450" s="793"/>
      <c r="CF450" s="793"/>
      <c r="CG450" s="793"/>
      <c r="CH450" s="793"/>
      <c r="CI450" s="793"/>
      <c r="CJ450" s="793"/>
      <c r="CK450" s="793"/>
      <c r="CL450" s="793"/>
      <c r="CM450" s="793"/>
      <c r="CN450" s="793"/>
      <c r="CO450" s="793"/>
      <c r="CP450" s="793"/>
      <c r="CQ450" s="793"/>
      <c r="CR450" s="793"/>
      <c r="CS450" s="793"/>
      <c r="CT450" s="793"/>
      <c r="CU450" s="793"/>
      <c r="CV450" s="793"/>
      <c r="CW450" s="793"/>
      <c r="CX450" s="793"/>
      <c r="CY450" s="793"/>
      <c r="CZ450" s="793"/>
      <c r="DA450" s="793"/>
      <c r="DB450" s="793"/>
      <c r="DC450" s="793"/>
      <c r="DD450" s="793"/>
      <c r="DE450" s="793"/>
      <c r="DF450" s="793"/>
      <c r="DG450" s="793"/>
      <c r="DH450" s="793"/>
      <c r="DI450" s="793"/>
      <c r="DJ450" s="793"/>
      <c r="DK450" s="793"/>
      <c r="DL450" s="793"/>
      <c r="DM450" s="793"/>
      <c r="DN450" s="793"/>
      <c r="DO450" s="793"/>
      <c r="DP450" s="793"/>
      <c r="DQ450" s="793"/>
      <c r="DR450" s="793"/>
      <c r="DS450" s="793"/>
      <c r="DT450" s="793"/>
      <c r="DU450" s="793"/>
      <c r="DV450" s="793"/>
      <c r="DW450" s="793"/>
      <c r="DX450" s="793"/>
      <c r="DY450" s="793"/>
    </row>
    <row r="451" spans="1:129" s="763" customFormat="1" ht="15">
      <c r="A451" s="748">
        <v>84</v>
      </c>
      <c r="B451" s="850">
        <v>60240</v>
      </c>
      <c r="C451" s="756" t="s">
        <v>29</v>
      </c>
      <c r="D451" s="851" t="s">
        <v>11</v>
      </c>
      <c r="E451" s="853"/>
      <c r="F451" s="545">
        <v>33000</v>
      </c>
      <c r="G451" s="852"/>
      <c r="H451" s="938">
        <v>44299</v>
      </c>
      <c r="I451" s="1176"/>
      <c r="J451" s="855"/>
      <c r="K451" s="853"/>
      <c r="L451" s="549"/>
      <c r="M451" s="852"/>
      <c r="N451" s="854"/>
      <c r="O451" s="549"/>
      <c r="P451" s="760"/>
      <c r="Q451" s="853"/>
      <c r="R451" s="549"/>
      <c r="S451" s="852"/>
      <c r="T451" s="854"/>
      <c r="U451" s="760"/>
      <c r="V451" s="549"/>
      <c r="W451" s="854"/>
      <c r="X451" s="549"/>
      <c r="Y451" s="852"/>
      <c r="Z451" s="854"/>
      <c r="AA451" s="549"/>
      <c r="AB451" s="549"/>
      <c r="AC451" s="549"/>
      <c r="AD451" s="854">
        <f t="shared" si="38"/>
        <v>33000</v>
      </c>
      <c r="AE451" s="549"/>
      <c r="AF451" s="852"/>
      <c r="AG451" s="854"/>
      <c r="AH451" s="549"/>
      <c r="AI451" s="760"/>
      <c r="AJ451" s="549"/>
      <c r="AK451" s="549"/>
      <c r="AL451" s="854"/>
      <c r="AM451" s="549"/>
      <c r="AN451" s="549"/>
      <c r="AO451" s="549"/>
      <c r="AP451" s="760"/>
      <c r="AQ451" s="760"/>
      <c r="AR451" s="760"/>
      <c r="AS451" s="853"/>
      <c r="AT451" s="549"/>
      <c r="AU451" s="852"/>
      <c r="AV451" s="854"/>
      <c r="AW451" s="549"/>
      <c r="AX451" s="760"/>
      <c r="AY451" s="549"/>
      <c r="AZ451" s="549"/>
      <c r="BA451" s="852"/>
      <c r="BB451" s="854"/>
      <c r="BC451" s="549"/>
      <c r="BD451" s="758"/>
      <c r="BE451" s="128"/>
      <c r="BF451" s="128"/>
      <c r="BG451" s="128"/>
      <c r="BH451" s="128"/>
      <c r="BI451" s="128"/>
      <c r="BJ451" s="421"/>
      <c r="BK451" s="510"/>
      <c r="BL451" s="764"/>
      <c r="BM451" s="762"/>
      <c r="BN451" s="762"/>
      <c r="BO451" s="762"/>
      <c r="CB451" s="793"/>
      <c r="CC451" s="793"/>
      <c r="CD451" s="793"/>
      <c r="CE451" s="793"/>
      <c r="CF451" s="793"/>
      <c r="CG451" s="793"/>
      <c r="CH451" s="793"/>
      <c r="CI451" s="793"/>
      <c r="CJ451" s="793"/>
      <c r="CK451" s="793"/>
      <c r="CL451" s="793"/>
      <c r="CM451" s="793"/>
      <c r="CN451" s="793"/>
      <c r="CO451" s="793"/>
      <c r="CP451" s="793"/>
      <c r="CQ451" s="793"/>
      <c r="CR451" s="793"/>
      <c r="CS451" s="793"/>
      <c r="CT451" s="793"/>
      <c r="CU451" s="793"/>
      <c r="CV451" s="793"/>
      <c r="CW451" s="793"/>
      <c r="CX451" s="793"/>
      <c r="CY451" s="793"/>
      <c r="CZ451" s="793"/>
      <c r="DA451" s="793"/>
      <c r="DB451" s="793"/>
      <c r="DC451" s="793"/>
      <c r="DD451" s="793"/>
      <c r="DE451" s="793"/>
      <c r="DF451" s="793"/>
      <c r="DG451" s="793"/>
      <c r="DH451" s="793"/>
      <c r="DI451" s="793"/>
      <c r="DJ451" s="793"/>
      <c r="DK451" s="793"/>
      <c r="DL451" s="793"/>
      <c r="DM451" s="793"/>
      <c r="DN451" s="793"/>
      <c r="DO451" s="793"/>
      <c r="DP451" s="793"/>
      <c r="DQ451" s="793"/>
      <c r="DR451" s="793"/>
      <c r="DS451" s="793"/>
      <c r="DT451" s="793"/>
      <c r="DU451" s="793"/>
      <c r="DV451" s="793"/>
      <c r="DW451" s="793"/>
      <c r="DX451" s="793"/>
      <c r="DY451" s="793"/>
    </row>
    <row r="452" spans="1:129" s="763" customFormat="1" ht="15">
      <c r="A452" s="748">
        <v>83</v>
      </c>
      <c r="B452" s="850">
        <v>60240</v>
      </c>
      <c r="C452" s="756" t="s">
        <v>29</v>
      </c>
      <c r="D452" s="851" t="s">
        <v>11</v>
      </c>
      <c r="E452" s="853"/>
      <c r="F452" s="545">
        <v>55000</v>
      </c>
      <c r="G452" s="852"/>
      <c r="H452" s="938">
        <v>44299</v>
      </c>
      <c r="I452" s="1176"/>
      <c r="J452" s="855"/>
      <c r="K452" s="853"/>
      <c r="L452" s="549"/>
      <c r="M452" s="852"/>
      <c r="N452" s="854"/>
      <c r="O452" s="549"/>
      <c r="P452" s="760"/>
      <c r="Q452" s="853"/>
      <c r="R452" s="549"/>
      <c r="S452" s="852"/>
      <c r="T452" s="854"/>
      <c r="U452" s="760"/>
      <c r="V452" s="549"/>
      <c r="W452" s="854"/>
      <c r="X452" s="549"/>
      <c r="Y452" s="852"/>
      <c r="Z452" s="854"/>
      <c r="AA452" s="549"/>
      <c r="AB452" s="549"/>
      <c r="AC452" s="549"/>
      <c r="AD452" s="854">
        <f t="shared" si="38"/>
        <v>55000</v>
      </c>
      <c r="AE452" s="549"/>
      <c r="AF452" s="852"/>
      <c r="AG452" s="854"/>
      <c r="AH452" s="549"/>
      <c r="AI452" s="760"/>
      <c r="AJ452" s="549"/>
      <c r="AK452" s="549"/>
      <c r="AL452" s="854"/>
      <c r="AM452" s="549"/>
      <c r="AN452" s="549"/>
      <c r="AO452" s="549"/>
      <c r="AP452" s="760"/>
      <c r="AQ452" s="760"/>
      <c r="AR452" s="760"/>
      <c r="AS452" s="853"/>
      <c r="AT452" s="549"/>
      <c r="AU452" s="852"/>
      <c r="AV452" s="854"/>
      <c r="AW452" s="549"/>
      <c r="AX452" s="760"/>
      <c r="AY452" s="549"/>
      <c r="AZ452" s="549"/>
      <c r="BA452" s="852"/>
      <c r="BB452" s="854"/>
      <c r="BC452" s="549"/>
      <c r="BD452" s="758"/>
      <c r="BE452" s="128"/>
      <c r="BF452" s="128"/>
      <c r="BG452" s="128"/>
      <c r="BH452" s="128"/>
      <c r="BI452" s="128"/>
      <c r="BJ452" s="421"/>
      <c r="BK452" s="510"/>
      <c r="BL452" s="764"/>
      <c r="BM452" s="762"/>
      <c r="BN452" s="762"/>
      <c r="BO452" s="762"/>
      <c r="CB452" s="793"/>
      <c r="CC452" s="793"/>
      <c r="CD452" s="793"/>
      <c r="CE452" s="793"/>
      <c r="CF452" s="793"/>
      <c r="CG452" s="793"/>
      <c r="CH452" s="793"/>
      <c r="CI452" s="793"/>
      <c r="CJ452" s="793"/>
      <c r="CK452" s="793"/>
      <c r="CL452" s="793"/>
      <c r="CM452" s="793"/>
      <c r="CN452" s="793"/>
      <c r="CO452" s="793"/>
      <c r="CP452" s="793"/>
      <c r="CQ452" s="793"/>
      <c r="CR452" s="793"/>
      <c r="CS452" s="793"/>
      <c r="CT452" s="793"/>
      <c r="CU452" s="793"/>
      <c r="CV452" s="793"/>
      <c r="CW452" s="793"/>
      <c r="CX452" s="793"/>
      <c r="CY452" s="793"/>
      <c r="CZ452" s="793"/>
      <c r="DA452" s="793"/>
      <c r="DB452" s="793"/>
      <c r="DC452" s="793"/>
      <c r="DD452" s="793"/>
      <c r="DE452" s="793"/>
      <c r="DF452" s="793"/>
      <c r="DG452" s="793"/>
      <c r="DH452" s="793"/>
      <c r="DI452" s="793"/>
      <c r="DJ452" s="793"/>
      <c r="DK452" s="793"/>
      <c r="DL452" s="793"/>
      <c r="DM452" s="793"/>
      <c r="DN452" s="793"/>
      <c r="DO452" s="793"/>
      <c r="DP452" s="793"/>
      <c r="DQ452" s="793"/>
      <c r="DR452" s="793"/>
      <c r="DS452" s="793"/>
      <c r="DT452" s="793"/>
      <c r="DU452" s="793"/>
      <c r="DV452" s="793"/>
      <c r="DW452" s="793"/>
      <c r="DX452" s="793"/>
      <c r="DY452" s="793"/>
    </row>
    <row r="453" spans="1:129" s="763" customFormat="1" ht="15">
      <c r="A453" s="748">
        <v>82</v>
      </c>
      <c r="B453" s="850">
        <v>60240</v>
      </c>
      <c r="C453" s="756" t="s">
        <v>29</v>
      </c>
      <c r="D453" s="851" t="s">
        <v>11</v>
      </c>
      <c r="E453" s="853"/>
      <c r="F453" s="545">
        <v>55000</v>
      </c>
      <c r="G453" s="852"/>
      <c r="H453" s="938">
        <v>44299</v>
      </c>
      <c r="I453" s="1176"/>
      <c r="J453" s="855"/>
      <c r="K453" s="853"/>
      <c r="L453" s="549"/>
      <c r="M453" s="852"/>
      <c r="N453" s="854"/>
      <c r="O453" s="549"/>
      <c r="P453" s="760"/>
      <c r="Q453" s="853"/>
      <c r="R453" s="549"/>
      <c r="S453" s="852"/>
      <c r="T453" s="854"/>
      <c r="U453" s="760"/>
      <c r="V453" s="549"/>
      <c r="W453" s="854"/>
      <c r="X453" s="549"/>
      <c r="Y453" s="852"/>
      <c r="Z453" s="854"/>
      <c r="AA453" s="549"/>
      <c r="AB453" s="549"/>
      <c r="AC453" s="549"/>
      <c r="AD453" s="854">
        <f>F453</f>
        <v>55000</v>
      </c>
      <c r="AE453" s="549"/>
      <c r="AF453" s="852"/>
      <c r="AG453" s="854"/>
      <c r="AH453" s="549"/>
      <c r="AI453" s="760"/>
      <c r="AJ453" s="549"/>
      <c r="AK453" s="549"/>
      <c r="AL453" s="854"/>
      <c r="AM453" s="549"/>
      <c r="AN453" s="549"/>
      <c r="AO453" s="549"/>
      <c r="AP453" s="760"/>
      <c r="AQ453" s="760"/>
      <c r="AR453" s="760"/>
      <c r="AS453" s="853"/>
      <c r="AT453" s="549"/>
      <c r="AU453" s="852"/>
      <c r="AV453" s="854"/>
      <c r="AW453" s="549"/>
      <c r="AX453" s="760"/>
      <c r="AY453" s="549"/>
      <c r="AZ453" s="549"/>
      <c r="BA453" s="852"/>
      <c r="BB453" s="854"/>
      <c r="BC453" s="549"/>
      <c r="BD453" s="758"/>
      <c r="BE453" s="128"/>
      <c r="BF453" s="128"/>
      <c r="BG453" s="128"/>
      <c r="BH453" s="128"/>
      <c r="BI453" s="128"/>
      <c r="BJ453" s="421"/>
      <c r="BK453" s="510"/>
      <c r="BL453" s="764"/>
      <c r="BM453" s="762"/>
      <c r="BN453" s="762"/>
      <c r="BO453" s="762"/>
      <c r="CB453" s="793"/>
      <c r="CC453" s="793"/>
      <c r="CD453" s="793"/>
      <c r="CE453" s="793"/>
      <c r="CF453" s="793"/>
      <c r="CG453" s="793"/>
      <c r="CH453" s="793"/>
      <c r="CI453" s="793"/>
      <c r="CJ453" s="793"/>
      <c r="CK453" s="793"/>
      <c r="CL453" s="793"/>
      <c r="CM453" s="793"/>
      <c r="CN453" s="793"/>
      <c r="CO453" s="793"/>
      <c r="CP453" s="793"/>
      <c r="CQ453" s="793"/>
      <c r="CR453" s="793"/>
      <c r="CS453" s="793"/>
      <c r="CT453" s="793"/>
      <c r="CU453" s="793"/>
      <c r="CV453" s="793"/>
      <c r="CW453" s="793"/>
      <c r="CX453" s="793"/>
      <c r="CY453" s="793"/>
      <c r="CZ453" s="793"/>
      <c r="DA453" s="793"/>
      <c r="DB453" s="793"/>
      <c r="DC453" s="793"/>
      <c r="DD453" s="793"/>
      <c r="DE453" s="793"/>
      <c r="DF453" s="793"/>
      <c r="DG453" s="793"/>
      <c r="DH453" s="793"/>
      <c r="DI453" s="793"/>
      <c r="DJ453" s="793"/>
      <c r="DK453" s="793"/>
      <c r="DL453" s="793"/>
      <c r="DM453" s="793"/>
      <c r="DN453" s="793"/>
      <c r="DO453" s="793"/>
      <c r="DP453" s="793"/>
      <c r="DQ453" s="793"/>
      <c r="DR453" s="793"/>
      <c r="DS453" s="793"/>
      <c r="DT453" s="793"/>
      <c r="DU453" s="793"/>
      <c r="DV453" s="793"/>
      <c r="DW453" s="793"/>
      <c r="DX453" s="793"/>
      <c r="DY453" s="793"/>
    </row>
    <row r="454" spans="1:129" s="763" customFormat="1" ht="15">
      <c r="A454" s="748"/>
      <c r="B454" s="850">
        <v>60240</v>
      </c>
      <c r="C454" s="756" t="s">
        <v>29</v>
      </c>
      <c r="D454" s="851" t="s">
        <v>11</v>
      </c>
      <c r="E454" s="854"/>
      <c r="F454" s="549"/>
      <c r="G454" s="760"/>
      <c r="H454" s="930"/>
      <c r="I454" s="1176"/>
      <c r="J454" s="855"/>
      <c r="K454" s="853"/>
      <c r="L454" s="549"/>
      <c r="M454" s="852"/>
      <c r="N454" s="854"/>
      <c r="O454" s="549"/>
      <c r="P454" s="760"/>
      <c r="Q454" s="853"/>
      <c r="R454" s="549"/>
      <c r="S454" s="852"/>
      <c r="T454" s="854"/>
      <c r="U454" s="760"/>
      <c r="V454" s="549"/>
      <c r="W454" s="854"/>
      <c r="X454" s="549"/>
      <c r="Y454" s="852"/>
      <c r="Z454" s="854"/>
      <c r="AA454" s="549"/>
      <c r="AB454" s="549"/>
      <c r="AC454" s="549"/>
      <c r="AD454" s="854">
        <f>F454</f>
        <v>0</v>
      </c>
      <c r="AE454" s="549"/>
      <c r="AF454" s="852"/>
      <c r="AG454" s="854"/>
      <c r="AH454" s="549"/>
      <c r="AI454" s="760"/>
      <c r="AJ454" s="549"/>
      <c r="AK454" s="549"/>
      <c r="AL454" s="854"/>
      <c r="AM454" s="549"/>
      <c r="AN454" s="549"/>
      <c r="AO454" s="549"/>
      <c r="AP454" s="760"/>
      <c r="AQ454" s="760"/>
      <c r="AR454" s="760"/>
      <c r="AS454" s="853"/>
      <c r="AT454" s="549"/>
      <c r="AU454" s="852"/>
      <c r="AV454" s="854"/>
      <c r="AW454" s="549"/>
      <c r="AX454" s="760"/>
      <c r="AY454" s="549"/>
      <c r="AZ454" s="549"/>
      <c r="BA454" s="852"/>
      <c r="BB454" s="854"/>
      <c r="BC454" s="549"/>
      <c r="BD454" s="758"/>
      <c r="BE454" s="128"/>
      <c r="BF454" s="128"/>
      <c r="BG454" s="128"/>
      <c r="BH454" s="128"/>
      <c r="BI454" s="128"/>
      <c r="BJ454" s="421"/>
      <c r="BK454" s="510"/>
      <c r="BL454" s="764"/>
      <c r="BM454" s="762"/>
      <c r="BN454" s="762"/>
      <c r="BO454" s="762"/>
      <c r="CB454" s="793"/>
      <c r="CC454" s="793"/>
      <c r="CD454" s="793"/>
      <c r="CE454" s="793"/>
      <c r="CF454" s="793"/>
      <c r="CG454" s="793"/>
      <c r="CH454" s="793"/>
      <c r="CI454" s="793"/>
      <c r="CJ454" s="793"/>
      <c r="CK454" s="793"/>
      <c r="CL454" s="793"/>
      <c r="CM454" s="793"/>
      <c r="CN454" s="793"/>
      <c r="CO454" s="793"/>
      <c r="CP454" s="793"/>
      <c r="CQ454" s="793"/>
      <c r="CR454" s="793"/>
      <c r="CS454" s="793"/>
      <c r="CT454" s="793"/>
      <c r="CU454" s="793"/>
      <c r="CV454" s="793"/>
      <c r="CW454" s="793"/>
      <c r="CX454" s="793"/>
      <c r="CY454" s="793"/>
      <c r="CZ454" s="793"/>
      <c r="DA454" s="793"/>
      <c r="DB454" s="793"/>
      <c r="DC454" s="793"/>
      <c r="DD454" s="793"/>
      <c r="DE454" s="793"/>
      <c r="DF454" s="793"/>
      <c r="DG454" s="793"/>
      <c r="DH454" s="793"/>
      <c r="DI454" s="793"/>
      <c r="DJ454" s="793"/>
      <c r="DK454" s="793"/>
      <c r="DL454" s="793"/>
      <c r="DM454" s="793"/>
      <c r="DN454" s="793"/>
      <c r="DO454" s="793"/>
      <c r="DP454" s="793"/>
      <c r="DQ454" s="793"/>
      <c r="DR454" s="793"/>
      <c r="DS454" s="793"/>
      <c r="DT454" s="793"/>
      <c r="DU454" s="793"/>
      <c r="DV454" s="793"/>
      <c r="DW454" s="793"/>
      <c r="DX454" s="793"/>
      <c r="DY454" s="793"/>
    </row>
    <row r="455" spans="1:129" s="763" customFormat="1" ht="15">
      <c r="A455" s="550"/>
      <c r="B455" s="859">
        <v>60240</v>
      </c>
      <c r="C455" s="865" t="s">
        <v>29</v>
      </c>
      <c r="D455" s="861" t="s">
        <v>11</v>
      </c>
      <c r="E455" s="550"/>
      <c r="F455" s="701"/>
      <c r="G455" s="758"/>
      <c r="H455" s="931"/>
      <c r="I455" s="1177"/>
      <c r="J455" s="862"/>
      <c r="K455" s="700"/>
      <c r="L455" s="546"/>
      <c r="M455" s="757"/>
      <c r="N455" s="759"/>
      <c r="O455" s="546"/>
      <c r="P455" s="758"/>
      <c r="Q455" s="700"/>
      <c r="R455" s="546"/>
      <c r="S455" s="757"/>
      <c r="T455" s="759"/>
      <c r="U455" s="758"/>
      <c r="V455" s="546"/>
      <c r="W455" s="759"/>
      <c r="X455" s="546"/>
      <c r="Y455" s="757"/>
      <c r="Z455" s="759"/>
      <c r="AA455" s="546"/>
      <c r="AB455" s="546"/>
      <c r="AC455" s="546"/>
      <c r="AD455" s="759">
        <f>F455</f>
        <v>0</v>
      </c>
      <c r="AE455" s="546"/>
      <c r="AF455" s="757"/>
      <c r="AG455" s="759"/>
      <c r="AH455" s="546"/>
      <c r="AI455" s="758"/>
      <c r="AJ455" s="546"/>
      <c r="AK455" s="546"/>
      <c r="AL455" s="759"/>
      <c r="AM455" s="546"/>
      <c r="AN455" s="546"/>
      <c r="AO455" s="546"/>
      <c r="AP455" s="546"/>
      <c r="AQ455" s="546"/>
      <c r="AR455" s="758"/>
      <c r="AS455" s="700"/>
      <c r="AT455" s="546"/>
      <c r="AU455" s="757"/>
      <c r="AV455" s="759"/>
      <c r="AW455" s="546"/>
      <c r="AX455" s="758"/>
      <c r="AY455" s="546"/>
      <c r="AZ455" s="546"/>
      <c r="BA455" s="757"/>
      <c r="BB455" s="759"/>
      <c r="BC455" s="546"/>
      <c r="BD455" s="760"/>
      <c r="BE455" s="128"/>
      <c r="BF455" s="128"/>
      <c r="BG455" s="128"/>
      <c r="BH455" s="128"/>
      <c r="BI455" s="128"/>
      <c r="BJ455" s="421"/>
      <c r="BK455" s="510"/>
      <c r="BL455" s="761"/>
      <c r="BM455" s="762"/>
      <c r="BN455" s="762"/>
      <c r="BO455" s="762"/>
      <c r="CB455" s="793"/>
      <c r="CC455" s="793"/>
      <c r="CD455" s="793"/>
      <c r="CE455" s="793"/>
      <c r="CF455" s="793"/>
      <c r="CG455" s="793"/>
      <c r="CH455" s="793"/>
      <c r="CI455" s="793"/>
      <c r="CJ455" s="793"/>
      <c r="CK455" s="793"/>
      <c r="CL455" s="793"/>
      <c r="CM455" s="793"/>
      <c r="CN455" s="793"/>
      <c r="CO455" s="793"/>
      <c r="CP455" s="793"/>
      <c r="CQ455" s="793"/>
      <c r="CR455" s="793"/>
      <c r="CS455" s="793"/>
      <c r="CT455" s="793"/>
      <c r="CU455" s="793"/>
      <c r="CV455" s="793"/>
      <c r="CW455" s="793"/>
      <c r="CX455" s="793"/>
      <c r="CY455" s="793"/>
      <c r="CZ455" s="793"/>
      <c r="DA455" s="793"/>
      <c r="DB455" s="793"/>
      <c r="DC455" s="793"/>
      <c r="DD455" s="793"/>
      <c r="DE455" s="793"/>
      <c r="DF455" s="793"/>
      <c r="DG455" s="793"/>
      <c r="DH455" s="793"/>
      <c r="DI455" s="793"/>
      <c r="DJ455" s="793"/>
      <c r="DK455" s="793"/>
      <c r="DL455" s="793"/>
      <c r="DM455" s="793"/>
      <c r="DN455" s="793"/>
      <c r="DO455" s="793"/>
      <c r="DP455" s="793"/>
      <c r="DQ455" s="793"/>
      <c r="DR455" s="793"/>
      <c r="DS455" s="793"/>
      <c r="DT455" s="793"/>
      <c r="DU455" s="793"/>
      <c r="DV455" s="793"/>
      <c r="DW455" s="793"/>
      <c r="DX455" s="793"/>
      <c r="DY455" s="793"/>
    </row>
    <row r="456" spans="1:129" s="763" customFormat="1" ht="15">
      <c r="A456" s="550"/>
      <c r="B456" s="755">
        <v>60241</v>
      </c>
      <c r="C456" s="860" t="s">
        <v>30</v>
      </c>
      <c r="D456" s="861" t="s">
        <v>11</v>
      </c>
      <c r="E456" s="752"/>
      <c r="F456" s="701"/>
      <c r="G456" s="757"/>
      <c r="H456" s="753"/>
      <c r="I456" s="1177"/>
      <c r="J456" s="862"/>
      <c r="K456" s="700"/>
      <c r="L456" s="546"/>
      <c r="M456" s="757"/>
      <c r="N456" s="759"/>
      <c r="O456" s="546"/>
      <c r="P456" s="758"/>
      <c r="Q456" s="700"/>
      <c r="R456" s="546"/>
      <c r="S456" s="757"/>
      <c r="T456" s="759"/>
      <c r="U456" s="758"/>
      <c r="V456" s="546"/>
      <c r="W456" s="759"/>
      <c r="X456" s="546"/>
      <c r="Y456" s="757"/>
      <c r="Z456" s="759"/>
      <c r="AA456" s="546"/>
      <c r="AB456" s="546"/>
      <c r="AC456" s="546"/>
      <c r="AD456" s="759"/>
      <c r="AE456" s="546"/>
      <c r="AF456" s="757"/>
      <c r="AG456" s="759"/>
      <c r="AH456" s="546"/>
      <c r="AI456" s="758"/>
      <c r="AJ456" s="546"/>
      <c r="AK456" s="546"/>
      <c r="AL456" s="759"/>
      <c r="AM456" s="546"/>
      <c r="AN456" s="546"/>
      <c r="AO456" s="546"/>
      <c r="AP456" s="546"/>
      <c r="AQ456" s="546"/>
      <c r="AR456" s="758"/>
      <c r="AS456" s="700"/>
      <c r="AT456" s="546"/>
      <c r="AU456" s="757"/>
      <c r="AV456" s="759"/>
      <c r="AW456" s="546"/>
      <c r="AX456" s="758"/>
      <c r="AY456" s="546"/>
      <c r="AZ456" s="546"/>
      <c r="BA456" s="757"/>
      <c r="BB456" s="759"/>
      <c r="BC456" s="546"/>
      <c r="BD456" s="760"/>
      <c r="BE456" s="128"/>
      <c r="BF456" s="128"/>
      <c r="BG456" s="128"/>
      <c r="BH456" s="128"/>
      <c r="BI456" s="128"/>
      <c r="BJ456" s="421"/>
      <c r="BK456" s="510"/>
      <c r="BL456" s="761"/>
      <c r="BM456" s="762"/>
      <c r="BN456" s="762"/>
      <c r="BO456" s="762"/>
      <c r="CB456" s="793"/>
      <c r="CC456" s="793"/>
      <c r="CD456" s="793"/>
      <c r="CE456" s="793"/>
      <c r="CF456" s="793"/>
      <c r="CG456" s="793"/>
      <c r="CH456" s="793"/>
      <c r="CI456" s="793"/>
      <c r="CJ456" s="793"/>
      <c r="CK456" s="793"/>
      <c r="CL456" s="793"/>
      <c r="CM456" s="793"/>
      <c r="CN456" s="793"/>
      <c r="CO456" s="793"/>
      <c r="CP456" s="793"/>
      <c r="CQ456" s="793"/>
      <c r="CR456" s="793"/>
      <c r="CS456" s="793"/>
      <c r="CT456" s="793"/>
      <c r="CU456" s="793"/>
      <c r="CV456" s="793"/>
      <c r="CW456" s="793"/>
      <c r="CX456" s="793"/>
      <c r="CY456" s="793"/>
      <c r="CZ456" s="793"/>
      <c r="DA456" s="793"/>
      <c r="DB456" s="793"/>
      <c r="DC456" s="793"/>
      <c r="DD456" s="793"/>
      <c r="DE456" s="793"/>
      <c r="DF456" s="793"/>
      <c r="DG456" s="793"/>
      <c r="DH456" s="793"/>
      <c r="DI456" s="793"/>
      <c r="DJ456" s="793"/>
      <c r="DK456" s="793"/>
      <c r="DL456" s="793"/>
      <c r="DM456" s="793"/>
      <c r="DN456" s="793"/>
      <c r="DO456" s="793"/>
      <c r="DP456" s="793"/>
      <c r="DQ456" s="793"/>
      <c r="DR456" s="793"/>
      <c r="DS456" s="793"/>
      <c r="DT456" s="793"/>
      <c r="DU456" s="793"/>
      <c r="DV456" s="793"/>
      <c r="DW456" s="793"/>
      <c r="DX456" s="793"/>
      <c r="DY456" s="793"/>
    </row>
    <row r="457" spans="1:129" s="763" customFormat="1" ht="15">
      <c r="A457" s="748"/>
      <c r="B457" s="755">
        <v>60241</v>
      </c>
      <c r="C457" s="756" t="s">
        <v>30</v>
      </c>
      <c r="D457" s="24" t="s">
        <v>11</v>
      </c>
      <c r="E457" s="700">
        <f>'Buxheti 2021'!E55</f>
        <v>500000</v>
      </c>
      <c r="F457" s="546"/>
      <c r="G457" s="757"/>
      <c r="H457" s="754"/>
      <c r="I457" s="1177"/>
      <c r="J457" s="862"/>
      <c r="K457" s="700"/>
      <c r="L457" s="546"/>
      <c r="M457" s="757"/>
      <c r="N457" s="759"/>
      <c r="O457" s="546"/>
      <c r="P457" s="758"/>
      <c r="Q457" s="700"/>
      <c r="R457" s="546"/>
      <c r="S457" s="757"/>
      <c r="T457" s="759"/>
      <c r="U457" s="758"/>
      <c r="V457" s="546"/>
      <c r="W457" s="759"/>
      <c r="X457" s="546"/>
      <c r="Y457" s="757"/>
      <c r="Z457" s="759"/>
      <c r="AA457" s="546"/>
      <c r="AB457" s="546"/>
      <c r="AC457" s="546"/>
      <c r="AD457" s="759"/>
      <c r="AE457" s="546"/>
      <c r="AF457" s="757"/>
      <c r="AG457" s="759"/>
      <c r="AH457" s="546"/>
      <c r="AI457" s="758"/>
      <c r="AJ457" s="546"/>
      <c r="AK457" s="546"/>
      <c r="AL457" s="759"/>
      <c r="AM457" s="546"/>
      <c r="AN457" s="546"/>
      <c r="AO457" s="546"/>
      <c r="AP457" s="546"/>
      <c r="AQ457" s="546"/>
      <c r="AR457" s="758"/>
      <c r="AS457" s="700"/>
      <c r="AT457" s="546"/>
      <c r="AU457" s="757"/>
      <c r="AV457" s="759"/>
      <c r="AW457" s="546"/>
      <c r="AX457" s="758"/>
      <c r="AY457" s="546"/>
      <c r="AZ457" s="546"/>
      <c r="BA457" s="757"/>
      <c r="BB457" s="759"/>
      <c r="BC457" s="546"/>
      <c r="BD457" s="758"/>
      <c r="BE457" s="128"/>
      <c r="BF457" s="128"/>
      <c r="BG457" s="128"/>
      <c r="BH457" s="128"/>
      <c r="BI457" s="128"/>
      <c r="BJ457" s="421"/>
      <c r="BK457" s="510"/>
      <c r="BL457" s="764"/>
      <c r="BM457" s="762"/>
      <c r="BN457" s="762"/>
      <c r="BO457" s="762"/>
      <c r="CB457" s="793"/>
      <c r="CC457" s="793"/>
      <c r="CD457" s="793"/>
      <c r="CE457" s="793"/>
      <c r="CF457" s="793"/>
      <c r="CG457" s="793"/>
      <c r="CH457" s="793"/>
      <c r="CI457" s="793"/>
      <c r="CJ457" s="793"/>
      <c r="CK457" s="793"/>
      <c r="CL457" s="793"/>
      <c r="CM457" s="793"/>
      <c r="CN457" s="793"/>
      <c r="CO457" s="793"/>
      <c r="CP457" s="793"/>
      <c r="CQ457" s="793"/>
      <c r="CR457" s="793"/>
      <c r="CS457" s="793"/>
      <c r="CT457" s="793"/>
      <c r="CU457" s="793"/>
      <c r="CV457" s="793"/>
      <c r="CW457" s="793"/>
      <c r="CX457" s="793"/>
      <c r="CY457" s="793"/>
      <c r="CZ457" s="793"/>
      <c r="DA457" s="793"/>
      <c r="DB457" s="793"/>
      <c r="DC457" s="793"/>
      <c r="DD457" s="793"/>
      <c r="DE457" s="793"/>
      <c r="DF457" s="793"/>
      <c r="DG457" s="793"/>
      <c r="DH457" s="793"/>
      <c r="DI457" s="793"/>
      <c r="DJ457" s="793"/>
      <c r="DK457" s="793"/>
      <c r="DL457" s="793"/>
      <c r="DM457" s="793"/>
      <c r="DN457" s="793"/>
      <c r="DO457" s="793"/>
      <c r="DP457" s="793"/>
      <c r="DQ457" s="793"/>
      <c r="DR457" s="793"/>
      <c r="DS457" s="793"/>
      <c r="DT457" s="793"/>
      <c r="DU457" s="793"/>
      <c r="DV457" s="793"/>
      <c r="DW457" s="793"/>
      <c r="DX457" s="793"/>
      <c r="DY457" s="793"/>
    </row>
    <row r="458" spans="1:129" ht="15">
      <c r="A458" s="265"/>
      <c r="B458" s="359">
        <v>6025</v>
      </c>
      <c r="C458" s="16" t="s">
        <v>97</v>
      </c>
      <c r="D458" s="25" t="s">
        <v>11</v>
      </c>
      <c r="E458" s="100">
        <f t="shared" ref="E458" si="39">SUM(E459:E466)</f>
        <v>0</v>
      </c>
      <c r="F458" s="147">
        <f>F459+F460+F461+F462+F463+F464+F465+F466</f>
        <v>0</v>
      </c>
      <c r="G458" s="148">
        <f t="shared" ref="G458" si="40">SUM(G459:G466)</f>
        <v>0</v>
      </c>
      <c r="H458" s="149"/>
      <c r="I458" s="1176"/>
      <c r="J458" s="609"/>
      <c r="K458" s="100"/>
      <c r="L458" s="147"/>
      <c r="M458" s="148"/>
      <c r="N458" s="149"/>
      <c r="O458" s="147"/>
      <c r="P458" s="150"/>
      <c r="Q458" s="100"/>
      <c r="R458" s="147"/>
      <c r="S458" s="148"/>
      <c r="T458" s="149"/>
      <c r="U458" s="150"/>
      <c r="V458" s="147"/>
      <c r="W458" s="149"/>
      <c r="X458" s="147"/>
      <c r="Y458" s="148"/>
      <c r="Z458" s="149"/>
      <c r="AA458" s="147"/>
      <c r="AB458" s="147"/>
      <c r="AC458" s="147"/>
      <c r="AD458" s="149"/>
      <c r="AE458" s="147"/>
      <c r="AF458" s="148"/>
      <c r="AG458" s="149"/>
      <c r="AH458" s="147"/>
      <c r="AI458" s="150"/>
      <c r="AJ458" s="147"/>
      <c r="AK458" s="147"/>
      <c r="AL458" s="609"/>
      <c r="AM458" s="150"/>
      <c r="AN458" s="150"/>
      <c r="AO458" s="150"/>
      <c r="AP458" s="150"/>
      <c r="AQ458" s="150"/>
      <c r="AR458" s="150"/>
      <c r="AS458" s="100"/>
      <c r="AT458" s="147"/>
      <c r="AU458" s="148"/>
      <c r="AV458" s="149"/>
      <c r="AW458" s="147"/>
      <c r="AX458" s="150"/>
      <c r="AY458" s="147"/>
      <c r="AZ458" s="147"/>
      <c r="BA458" s="148"/>
      <c r="BB458" s="149"/>
      <c r="BC458" s="147"/>
      <c r="BD458" s="419"/>
      <c r="BE458" s="129"/>
      <c r="BF458" s="129"/>
      <c r="BG458" s="129"/>
      <c r="BH458" s="129"/>
      <c r="BI458" s="129"/>
      <c r="BJ458" s="430"/>
      <c r="BK458" s="509"/>
      <c r="BL458" s="433"/>
      <c r="BM458" s="414"/>
      <c r="BN458" s="414"/>
      <c r="BO458" s="414"/>
      <c r="CB458" s="227"/>
      <c r="CC458" s="227"/>
      <c r="CD458" s="227"/>
      <c r="CE458" s="227"/>
      <c r="CF458" s="227"/>
      <c r="CG458" s="227"/>
      <c r="CH458" s="227"/>
      <c r="CI458" s="227"/>
      <c r="CJ458" s="227"/>
      <c r="CK458" s="227"/>
      <c r="CL458" s="227"/>
      <c r="CM458" s="227"/>
      <c r="CN458" s="227"/>
      <c r="CO458" s="227"/>
      <c r="CP458" s="227"/>
      <c r="CQ458" s="227"/>
      <c r="CR458" s="227"/>
      <c r="CS458" s="227"/>
      <c r="CT458" s="227"/>
      <c r="CU458" s="227"/>
      <c r="CV458" s="227"/>
      <c r="CW458" s="227"/>
      <c r="CX458" s="227"/>
      <c r="CY458" s="227"/>
      <c r="CZ458" s="227"/>
      <c r="DA458" s="227"/>
      <c r="DB458" s="227"/>
      <c r="DC458" s="227"/>
      <c r="DD458" s="227"/>
      <c r="DE458" s="227"/>
      <c r="DF458" s="227"/>
      <c r="DG458" s="227"/>
      <c r="DH458" s="227"/>
      <c r="DI458" s="227"/>
      <c r="DJ458" s="227"/>
      <c r="DK458" s="227"/>
      <c r="DL458" s="227"/>
      <c r="DM458" s="227"/>
      <c r="DN458" s="227"/>
      <c r="DO458" s="227"/>
      <c r="DP458" s="227"/>
      <c r="DQ458" s="227"/>
      <c r="DR458" s="227"/>
      <c r="DS458" s="227"/>
      <c r="DT458" s="227"/>
      <c r="DU458" s="227"/>
      <c r="DV458" s="227"/>
      <c r="DW458" s="227"/>
      <c r="DX458" s="227"/>
      <c r="DY458" s="227"/>
    </row>
    <row r="459" spans="1:129" ht="15">
      <c r="A459" s="265"/>
      <c r="B459" s="361">
        <v>60250</v>
      </c>
      <c r="C459" s="13" t="s">
        <v>58</v>
      </c>
      <c r="D459" s="7" t="s">
        <v>11</v>
      </c>
      <c r="E459" s="105"/>
      <c r="F459" s="151"/>
      <c r="G459" s="152"/>
      <c r="H459" s="153"/>
      <c r="I459" s="1177"/>
      <c r="J459" s="604"/>
      <c r="K459" s="105"/>
      <c r="L459" s="151"/>
      <c r="M459" s="152"/>
      <c r="N459" s="153"/>
      <c r="O459" s="151"/>
      <c r="P459" s="154"/>
      <c r="Q459" s="105"/>
      <c r="R459" s="151"/>
      <c r="S459" s="152"/>
      <c r="T459" s="153"/>
      <c r="U459" s="154"/>
      <c r="V459" s="151"/>
      <c r="W459" s="153"/>
      <c r="X459" s="151"/>
      <c r="Y459" s="152"/>
      <c r="Z459" s="153"/>
      <c r="AA459" s="151"/>
      <c r="AB459" s="151"/>
      <c r="AC459" s="151"/>
      <c r="AD459" s="153"/>
      <c r="AE459" s="151"/>
      <c r="AF459" s="152"/>
      <c r="AG459" s="153"/>
      <c r="AH459" s="151"/>
      <c r="AI459" s="154"/>
      <c r="AJ459" s="151"/>
      <c r="AK459" s="151"/>
      <c r="AL459" s="153"/>
      <c r="AM459" s="152"/>
      <c r="AN459" s="153"/>
      <c r="AO459" s="153"/>
      <c r="AP459" s="153"/>
      <c r="AQ459" s="151"/>
      <c r="AR459" s="154"/>
      <c r="AS459" s="105"/>
      <c r="AT459" s="151"/>
      <c r="AU459" s="152"/>
      <c r="AV459" s="153"/>
      <c r="AW459" s="151"/>
      <c r="AX459" s="154"/>
      <c r="AY459" s="151"/>
      <c r="AZ459" s="151"/>
      <c r="BA459" s="152"/>
      <c r="BB459" s="153"/>
      <c r="BC459" s="151"/>
      <c r="BD459" s="154"/>
      <c r="BE459" s="128"/>
      <c r="BF459" s="128"/>
      <c r="BG459" s="128"/>
      <c r="BH459" s="128"/>
      <c r="BI459" s="128"/>
      <c r="BJ459" s="421"/>
      <c r="BK459" s="510"/>
      <c r="BL459" s="433"/>
      <c r="BM459" s="414"/>
      <c r="BN459" s="414"/>
      <c r="BO459" s="414"/>
      <c r="CB459" s="227"/>
      <c r="CC459" s="227"/>
      <c r="CD459" s="227"/>
      <c r="CE459" s="227"/>
      <c r="CF459" s="227"/>
      <c r="CG459" s="227"/>
      <c r="CH459" s="227"/>
      <c r="CI459" s="227"/>
      <c r="CJ459" s="227"/>
      <c r="CK459" s="227"/>
      <c r="CL459" s="227"/>
      <c r="CM459" s="227"/>
      <c r="CN459" s="227"/>
      <c r="CO459" s="227"/>
      <c r="CP459" s="227"/>
      <c r="CQ459" s="227"/>
      <c r="CR459" s="227"/>
      <c r="CS459" s="227"/>
      <c r="CT459" s="227"/>
      <c r="CU459" s="227"/>
      <c r="CV459" s="227"/>
      <c r="CW459" s="227"/>
      <c r="CX459" s="227"/>
      <c r="CY459" s="227"/>
      <c r="CZ459" s="227"/>
      <c r="DA459" s="227"/>
      <c r="DB459" s="227"/>
      <c r="DC459" s="227"/>
      <c r="DD459" s="227"/>
      <c r="DE459" s="227"/>
      <c r="DF459" s="227"/>
      <c r="DG459" s="227"/>
      <c r="DH459" s="227"/>
      <c r="DI459" s="227"/>
      <c r="DJ459" s="227"/>
      <c r="DK459" s="227"/>
      <c r="DL459" s="227"/>
      <c r="DM459" s="227"/>
      <c r="DN459" s="227"/>
      <c r="DO459" s="227"/>
      <c r="DP459" s="227"/>
      <c r="DQ459" s="227"/>
      <c r="DR459" s="227"/>
      <c r="DS459" s="227"/>
      <c r="DT459" s="227"/>
      <c r="DU459" s="227"/>
      <c r="DV459" s="227"/>
      <c r="DW459" s="227"/>
      <c r="DX459" s="227"/>
      <c r="DY459" s="227"/>
    </row>
    <row r="460" spans="1:129" ht="15">
      <c r="A460" s="265"/>
      <c r="B460" s="361">
        <v>60251</v>
      </c>
      <c r="C460" s="13" t="s">
        <v>59</v>
      </c>
      <c r="D460" s="7" t="s">
        <v>11</v>
      </c>
      <c r="E460" s="105"/>
      <c r="F460" s="151"/>
      <c r="G460" s="152"/>
      <c r="H460" s="153"/>
      <c r="I460" s="1177"/>
      <c r="J460" s="604"/>
      <c r="K460" s="105"/>
      <c r="L460" s="151"/>
      <c r="M460" s="152"/>
      <c r="N460" s="153"/>
      <c r="O460" s="151"/>
      <c r="P460" s="154"/>
      <c r="Q460" s="105"/>
      <c r="R460" s="151"/>
      <c r="S460" s="152"/>
      <c r="T460" s="153"/>
      <c r="U460" s="154"/>
      <c r="V460" s="151"/>
      <c r="W460" s="153"/>
      <c r="X460" s="151"/>
      <c r="Y460" s="152"/>
      <c r="Z460" s="153"/>
      <c r="AA460" s="151"/>
      <c r="AB460" s="151"/>
      <c r="AC460" s="151"/>
      <c r="AD460" s="153"/>
      <c r="AE460" s="151"/>
      <c r="AF460" s="152"/>
      <c r="AG460" s="153"/>
      <c r="AH460" s="151"/>
      <c r="AI460" s="154"/>
      <c r="AJ460" s="151"/>
      <c r="AK460" s="151"/>
      <c r="AL460" s="153"/>
      <c r="AM460" s="152"/>
      <c r="AN460" s="153"/>
      <c r="AO460" s="153"/>
      <c r="AP460" s="153"/>
      <c r="AQ460" s="151"/>
      <c r="AR460" s="154"/>
      <c r="AS460" s="105"/>
      <c r="AT460" s="151"/>
      <c r="AU460" s="152"/>
      <c r="AV460" s="153"/>
      <c r="AW460" s="151"/>
      <c r="AX460" s="154"/>
      <c r="AY460" s="151"/>
      <c r="AZ460" s="151"/>
      <c r="BA460" s="152"/>
      <c r="BB460" s="153"/>
      <c r="BC460" s="151"/>
      <c r="BD460" s="162"/>
      <c r="BE460" s="128"/>
      <c r="BF460" s="128"/>
      <c r="BG460" s="128"/>
      <c r="BH460" s="128"/>
      <c r="BI460" s="128"/>
      <c r="BJ460" s="421"/>
      <c r="BK460" s="510"/>
      <c r="BL460" s="433"/>
      <c r="BM460" s="414"/>
      <c r="BN460" s="414"/>
      <c r="BO460" s="414"/>
      <c r="CB460" s="227"/>
      <c r="CC460" s="227"/>
      <c r="CD460" s="227"/>
      <c r="CE460" s="227"/>
      <c r="CF460" s="227"/>
      <c r="CG460" s="227"/>
      <c r="CH460" s="227"/>
      <c r="CI460" s="227"/>
      <c r="CJ460" s="227"/>
      <c r="CK460" s="227"/>
      <c r="CL460" s="227"/>
      <c r="CM460" s="227"/>
      <c r="CN460" s="227"/>
      <c r="CO460" s="227"/>
      <c r="CP460" s="227"/>
      <c r="CQ460" s="227"/>
      <c r="CR460" s="227"/>
      <c r="CS460" s="227"/>
      <c r="CT460" s="227"/>
      <c r="CU460" s="227"/>
      <c r="CV460" s="227"/>
      <c r="CW460" s="227"/>
      <c r="CX460" s="227"/>
      <c r="CY460" s="227"/>
      <c r="CZ460" s="227"/>
      <c r="DA460" s="227"/>
      <c r="DB460" s="227"/>
      <c r="DC460" s="227"/>
      <c r="DD460" s="227"/>
      <c r="DE460" s="227"/>
      <c r="DF460" s="227"/>
      <c r="DG460" s="227"/>
      <c r="DH460" s="227"/>
      <c r="DI460" s="227"/>
      <c r="DJ460" s="227"/>
      <c r="DK460" s="227"/>
      <c r="DL460" s="227"/>
      <c r="DM460" s="227"/>
      <c r="DN460" s="227"/>
      <c r="DO460" s="227"/>
      <c r="DP460" s="227"/>
      <c r="DQ460" s="227"/>
      <c r="DR460" s="227"/>
      <c r="DS460" s="227"/>
      <c r="DT460" s="227"/>
      <c r="DU460" s="227"/>
      <c r="DV460" s="227"/>
      <c r="DW460" s="227"/>
      <c r="DX460" s="227"/>
      <c r="DY460" s="227"/>
    </row>
    <row r="461" spans="1:129" ht="15">
      <c r="A461" s="265"/>
      <c r="B461" s="360">
        <v>60252</v>
      </c>
      <c r="C461" s="13" t="s">
        <v>31</v>
      </c>
      <c r="D461" s="7" t="s">
        <v>11</v>
      </c>
      <c r="E461" s="95"/>
      <c r="F461" s="151"/>
      <c r="G461" s="144"/>
      <c r="H461" s="153"/>
      <c r="I461" s="1175"/>
      <c r="J461" s="604"/>
      <c r="K461" s="95"/>
      <c r="L461" s="151"/>
      <c r="M461" s="144"/>
      <c r="N461" s="153"/>
      <c r="O461" s="143"/>
      <c r="P461" s="154"/>
      <c r="Q461" s="95"/>
      <c r="R461" s="151"/>
      <c r="S461" s="144"/>
      <c r="T461" s="153"/>
      <c r="U461" s="146"/>
      <c r="V461" s="151"/>
      <c r="W461" s="145"/>
      <c r="X461" s="151"/>
      <c r="Y461" s="144"/>
      <c r="Z461" s="153"/>
      <c r="AA461" s="143"/>
      <c r="AB461" s="151"/>
      <c r="AC461" s="151"/>
      <c r="AD461" s="145"/>
      <c r="AE461" s="151"/>
      <c r="AF461" s="144"/>
      <c r="AG461" s="153"/>
      <c r="AH461" s="143"/>
      <c r="AI461" s="154"/>
      <c r="AJ461" s="143"/>
      <c r="AK461" s="143"/>
      <c r="AL461" s="153"/>
      <c r="AM461" s="144"/>
      <c r="AN461" s="153"/>
      <c r="AO461" s="153"/>
      <c r="AP461" s="153"/>
      <c r="AQ461" s="143"/>
      <c r="AR461" s="154"/>
      <c r="AS461" s="95"/>
      <c r="AT461" s="151"/>
      <c r="AU461" s="144"/>
      <c r="AV461" s="153"/>
      <c r="AW461" s="143"/>
      <c r="AX461" s="154"/>
      <c r="AY461" s="151"/>
      <c r="AZ461" s="151"/>
      <c r="BA461" s="144"/>
      <c r="BB461" s="153"/>
      <c r="BC461" s="143"/>
      <c r="BD461" s="162"/>
      <c r="BE461" s="128"/>
      <c r="BF461" s="128"/>
      <c r="BG461" s="128"/>
      <c r="BH461" s="128"/>
      <c r="BI461" s="128"/>
      <c r="BJ461" s="421"/>
      <c r="BK461" s="510"/>
      <c r="BL461" s="433"/>
      <c r="BM461" s="414"/>
      <c r="BN461" s="414"/>
      <c r="BO461" s="414"/>
      <c r="CB461" s="227"/>
      <c r="CC461" s="227"/>
      <c r="CD461" s="227"/>
      <c r="CE461" s="227"/>
      <c r="CF461" s="227"/>
      <c r="CG461" s="227"/>
      <c r="CH461" s="227"/>
      <c r="CI461" s="227"/>
      <c r="CJ461" s="227"/>
      <c r="CK461" s="227"/>
      <c r="CL461" s="227"/>
      <c r="CM461" s="227"/>
      <c r="CN461" s="227"/>
      <c r="CO461" s="227"/>
      <c r="CP461" s="227"/>
      <c r="CQ461" s="227"/>
      <c r="CR461" s="227"/>
      <c r="CS461" s="227"/>
      <c r="CT461" s="227"/>
      <c r="CU461" s="227"/>
      <c r="CV461" s="227"/>
      <c r="CW461" s="227"/>
      <c r="CX461" s="227"/>
      <c r="CY461" s="227"/>
      <c r="CZ461" s="227"/>
      <c r="DA461" s="227"/>
      <c r="DB461" s="227"/>
      <c r="DC461" s="227"/>
      <c r="DD461" s="227"/>
      <c r="DE461" s="227"/>
      <c r="DF461" s="227"/>
      <c r="DG461" s="227"/>
      <c r="DH461" s="227"/>
      <c r="DI461" s="227"/>
      <c r="DJ461" s="227"/>
      <c r="DK461" s="227"/>
      <c r="DL461" s="227"/>
      <c r="DM461" s="227"/>
      <c r="DN461" s="227"/>
      <c r="DO461" s="227"/>
      <c r="DP461" s="227"/>
      <c r="DQ461" s="227"/>
      <c r="DR461" s="227"/>
      <c r="DS461" s="227"/>
      <c r="DT461" s="227"/>
      <c r="DU461" s="227"/>
      <c r="DV461" s="227"/>
      <c r="DW461" s="227"/>
      <c r="DX461" s="227"/>
      <c r="DY461" s="227"/>
    </row>
    <row r="462" spans="1:129" ht="25.5">
      <c r="A462" s="265"/>
      <c r="B462" s="360">
        <v>60253</v>
      </c>
      <c r="C462" s="17" t="s">
        <v>60</v>
      </c>
      <c r="D462" s="7" t="s">
        <v>11</v>
      </c>
      <c r="E462" s="95"/>
      <c r="F462" s="160"/>
      <c r="G462" s="144"/>
      <c r="H462" s="161"/>
      <c r="I462" s="1175"/>
      <c r="J462" s="656"/>
      <c r="K462" s="95"/>
      <c r="L462" s="160"/>
      <c r="M462" s="144"/>
      <c r="N462" s="161"/>
      <c r="O462" s="143"/>
      <c r="P462" s="162"/>
      <c r="Q462" s="95"/>
      <c r="R462" s="160"/>
      <c r="S462" s="144"/>
      <c r="T462" s="161"/>
      <c r="U462" s="146"/>
      <c r="V462" s="160"/>
      <c r="W462" s="145"/>
      <c r="X462" s="160"/>
      <c r="Y462" s="144"/>
      <c r="Z462" s="161"/>
      <c r="AA462" s="143"/>
      <c r="AB462" s="160"/>
      <c r="AC462" s="160"/>
      <c r="AD462" s="145"/>
      <c r="AE462" s="160"/>
      <c r="AF462" s="144"/>
      <c r="AG462" s="161"/>
      <c r="AH462" s="143"/>
      <c r="AI462" s="162"/>
      <c r="AJ462" s="143"/>
      <c r="AK462" s="143"/>
      <c r="AL462" s="161"/>
      <c r="AM462" s="144"/>
      <c r="AN462" s="161"/>
      <c r="AO462" s="161"/>
      <c r="AP462" s="161"/>
      <c r="AQ462" s="161"/>
      <c r="AR462" s="162"/>
      <c r="AS462" s="95"/>
      <c r="AT462" s="160"/>
      <c r="AU462" s="144"/>
      <c r="AV462" s="161"/>
      <c r="AW462" s="143"/>
      <c r="AX462" s="162"/>
      <c r="AY462" s="160"/>
      <c r="AZ462" s="160"/>
      <c r="BA462" s="144"/>
      <c r="BB462" s="161"/>
      <c r="BC462" s="143"/>
      <c r="BD462" s="154"/>
      <c r="BE462" s="128"/>
      <c r="BF462" s="128"/>
      <c r="BG462" s="128"/>
      <c r="BH462" s="128"/>
      <c r="BI462" s="128"/>
      <c r="BJ462" s="421"/>
      <c r="BK462" s="510"/>
      <c r="BL462" s="433"/>
      <c r="BM462" s="414"/>
      <c r="BN462" s="414"/>
      <c r="BO462" s="414"/>
      <c r="CB462" s="227"/>
      <c r="CC462" s="227"/>
      <c r="CD462" s="227"/>
      <c r="CE462" s="227"/>
      <c r="CF462" s="227"/>
      <c r="CG462" s="227"/>
      <c r="CH462" s="227"/>
      <c r="CI462" s="227"/>
      <c r="CJ462" s="227"/>
      <c r="CK462" s="227"/>
      <c r="CL462" s="227"/>
      <c r="CM462" s="227"/>
      <c r="CN462" s="227"/>
      <c r="CO462" s="227"/>
      <c r="CP462" s="227"/>
      <c r="CQ462" s="227"/>
      <c r="CR462" s="227"/>
      <c r="CS462" s="227"/>
      <c r="CT462" s="227"/>
      <c r="CU462" s="227"/>
      <c r="CV462" s="227"/>
      <c r="CW462" s="227"/>
      <c r="CX462" s="227"/>
      <c r="CY462" s="227"/>
      <c r="CZ462" s="227"/>
      <c r="DA462" s="227"/>
      <c r="DB462" s="227"/>
      <c r="DC462" s="227"/>
      <c r="DD462" s="227"/>
      <c r="DE462" s="227"/>
      <c r="DF462" s="227"/>
      <c r="DG462" s="227"/>
      <c r="DH462" s="227"/>
      <c r="DI462" s="227"/>
      <c r="DJ462" s="227"/>
      <c r="DK462" s="227"/>
      <c r="DL462" s="227"/>
      <c r="DM462" s="227"/>
      <c r="DN462" s="227"/>
      <c r="DO462" s="227"/>
      <c r="DP462" s="227"/>
      <c r="DQ462" s="227"/>
      <c r="DR462" s="227"/>
      <c r="DS462" s="227"/>
      <c r="DT462" s="227"/>
      <c r="DU462" s="227"/>
      <c r="DV462" s="227"/>
      <c r="DW462" s="227"/>
      <c r="DX462" s="227"/>
      <c r="DY462" s="227"/>
    </row>
    <row r="463" spans="1:129" ht="25.5">
      <c r="A463" s="265"/>
      <c r="B463" s="361">
        <v>60254</v>
      </c>
      <c r="C463" s="17" t="s">
        <v>61</v>
      </c>
      <c r="D463" s="7" t="s">
        <v>11</v>
      </c>
      <c r="E463" s="105"/>
      <c r="F463" s="160"/>
      <c r="G463" s="152"/>
      <c r="H463" s="161"/>
      <c r="I463" s="1177"/>
      <c r="J463" s="656"/>
      <c r="K463" s="105"/>
      <c r="L463" s="160"/>
      <c r="M463" s="152"/>
      <c r="N463" s="161"/>
      <c r="O463" s="151"/>
      <c r="P463" s="162"/>
      <c r="Q463" s="105"/>
      <c r="R463" s="160"/>
      <c r="S463" s="152"/>
      <c r="T463" s="161"/>
      <c r="U463" s="154"/>
      <c r="V463" s="160"/>
      <c r="W463" s="153"/>
      <c r="X463" s="160"/>
      <c r="Y463" s="152"/>
      <c r="Z463" s="161"/>
      <c r="AA463" s="151"/>
      <c r="AB463" s="160"/>
      <c r="AC463" s="160"/>
      <c r="AD463" s="153"/>
      <c r="AE463" s="160"/>
      <c r="AF463" s="152"/>
      <c r="AG463" s="161"/>
      <c r="AH463" s="151"/>
      <c r="AI463" s="162"/>
      <c r="AJ463" s="151"/>
      <c r="AK463" s="151"/>
      <c r="AL463" s="161"/>
      <c r="AM463" s="152"/>
      <c r="AN463" s="161"/>
      <c r="AO463" s="161"/>
      <c r="AP463" s="161"/>
      <c r="AQ463" s="151"/>
      <c r="AR463" s="162"/>
      <c r="AS463" s="105"/>
      <c r="AT463" s="160"/>
      <c r="AU463" s="152"/>
      <c r="AV463" s="161"/>
      <c r="AW463" s="151"/>
      <c r="AX463" s="162"/>
      <c r="AY463" s="160"/>
      <c r="AZ463" s="160"/>
      <c r="BA463" s="152"/>
      <c r="BB463" s="161"/>
      <c r="BC463" s="151"/>
      <c r="BD463" s="154"/>
      <c r="BE463" s="128"/>
      <c r="BF463" s="128"/>
      <c r="BG463" s="128"/>
      <c r="BH463" s="128"/>
      <c r="BI463" s="128"/>
      <c r="BJ463" s="421"/>
      <c r="BK463" s="510"/>
      <c r="BL463" s="433"/>
      <c r="BM463" s="414"/>
      <c r="BN463" s="414"/>
      <c r="BO463" s="414"/>
      <c r="CB463" s="227"/>
      <c r="CC463" s="227"/>
      <c r="CD463" s="227"/>
      <c r="CE463" s="227"/>
      <c r="CF463" s="227"/>
      <c r="CG463" s="227"/>
      <c r="CH463" s="227"/>
      <c r="CI463" s="227"/>
      <c r="CJ463" s="227"/>
      <c r="CK463" s="227"/>
      <c r="CL463" s="227"/>
      <c r="CM463" s="227"/>
      <c r="CN463" s="227"/>
      <c r="CO463" s="227"/>
      <c r="CP463" s="227"/>
      <c r="CQ463" s="227"/>
      <c r="CR463" s="227"/>
      <c r="CS463" s="227"/>
      <c r="CT463" s="227"/>
      <c r="CU463" s="227"/>
      <c r="CV463" s="227"/>
      <c r="CW463" s="227"/>
      <c r="CX463" s="227"/>
      <c r="CY463" s="227"/>
      <c r="CZ463" s="227"/>
      <c r="DA463" s="227"/>
      <c r="DB463" s="227"/>
      <c r="DC463" s="227"/>
      <c r="DD463" s="227"/>
      <c r="DE463" s="227"/>
      <c r="DF463" s="227"/>
      <c r="DG463" s="227"/>
      <c r="DH463" s="227"/>
      <c r="DI463" s="227"/>
      <c r="DJ463" s="227"/>
      <c r="DK463" s="227"/>
      <c r="DL463" s="227"/>
      <c r="DM463" s="227"/>
      <c r="DN463" s="227"/>
      <c r="DO463" s="227"/>
      <c r="DP463" s="227"/>
      <c r="DQ463" s="227"/>
      <c r="DR463" s="227"/>
      <c r="DS463" s="227"/>
      <c r="DT463" s="227"/>
      <c r="DU463" s="227"/>
      <c r="DV463" s="227"/>
      <c r="DW463" s="227"/>
      <c r="DX463" s="227"/>
      <c r="DY463" s="227"/>
    </row>
    <row r="464" spans="1:129" ht="15">
      <c r="A464" s="370"/>
      <c r="B464" s="361">
        <v>60255</v>
      </c>
      <c r="C464" s="13" t="s">
        <v>62</v>
      </c>
      <c r="D464" s="7" t="s">
        <v>11</v>
      </c>
      <c r="E464" s="105">
        <f>'Buxheti 2021'!E395</f>
        <v>0</v>
      </c>
      <c r="F464" s="151"/>
      <c r="G464" s="152"/>
      <c r="H464" s="153"/>
      <c r="I464" s="1177"/>
      <c r="J464" s="604"/>
      <c r="K464" s="105"/>
      <c r="L464" s="151"/>
      <c r="M464" s="152"/>
      <c r="N464" s="153"/>
      <c r="O464" s="151"/>
      <c r="P464" s="154"/>
      <c r="Q464" s="105"/>
      <c r="R464" s="151"/>
      <c r="S464" s="152"/>
      <c r="T464" s="153"/>
      <c r="U464" s="154"/>
      <c r="V464" s="151"/>
      <c r="W464" s="153"/>
      <c r="X464" s="151"/>
      <c r="Y464" s="152"/>
      <c r="Z464" s="153"/>
      <c r="AA464" s="151"/>
      <c r="AB464" s="151"/>
      <c r="AC464" s="151"/>
      <c r="AD464" s="153"/>
      <c r="AE464" s="151"/>
      <c r="AF464" s="152"/>
      <c r="AG464" s="153"/>
      <c r="AH464" s="151"/>
      <c r="AI464" s="154"/>
      <c r="AJ464" s="151"/>
      <c r="AK464" s="151"/>
      <c r="AL464" s="153"/>
      <c r="AM464" s="152"/>
      <c r="AN464" s="151"/>
      <c r="AO464" s="151"/>
      <c r="AP464" s="151"/>
      <c r="AQ464" s="151"/>
      <c r="AR464" s="154"/>
      <c r="AS464" s="105"/>
      <c r="AT464" s="151"/>
      <c r="AU464" s="152"/>
      <c r="AV464" s="153"/>
      <c r="AW464" s="151"/>
      <c r="AX464" s="154"/>
      <c r="AY464" s="151"/>
      <c r="AZ464" s="151"/>
      <c r="BA464" s="152"/>
      <c r="BB464" s="153"/>
      <c r="BC464" s="151"/>
      <c r="BD464" s="415"/>
      <c r="BE464" s="413"/>
      <c r="BF464" s="413"/>
      <c r="BG464" s="413"/>
      <c r="BH464" s="413"/>
      <c r="BI464" s="413"/>
      <c r="BJ464" s="432"/>
      <c r="BK464" s="512"/>
      <c r="BL464" s="436"/>
      <c r="BM464" s="414"/>
      <c r="BN464" s="414"/>
      <c r="BO464" s="414"/>
      <c r="CB464" s="227"/>
      <c r="CC464" s="227"/>
      <c r="CD464" s="227"/>
      <c r="CE464" s="227"/>
      <c r="CF464" s="227"/>
      <c r="CG464" s="227"/>
      <c r="CH464" s="227"/>
      <c r="CI464" s="227"/>
      <c r="CJ464" s="227"/>
      <c r="CK464" s="227"/>
      <c r="CL464" s="227"/>
      <c r="CM464" s="227"/>
      <c r="CN464" s="227"/>
      <c r="CO464" s="227"/>
      <c r="CP464" s="227"/>
      <c r="CQ464" s="227"/>
      <c r="CR464" s="227"/>
      <c r="CS464" s="227"/>
      <c r="CT464" s="227"/>
      <c r="CU464" s="227"/>
      <c r="CV464" s="227"/>
      <c r="CW464" s="227"/>
      <c r="CX464" s="227"/>
      <c r="CY464" s="227"/>
      <c r="CZ464" s="227"/>
      <c r="DA464" s="227"/>
      <c r="DB464" s="227"/>
      <c r="DC464" s="227"/>
      <c r="DD464" s="227"/>
      <c r="DE464" s="227"/>
      <c r="DF464" s="227"/>
      <c r="DG464" s="227"/>
      <c r="DH464" s="227"/>
      <c r="DI464" s="227"/>
      <c r="DJ464" s="227"/>
      <c r="DK464" s="227"/>
      <c r="DL464" s="227"/>
      <c r="DM464" s="227"/>
      <c r="DN464" s="227"/>
      <c r="DO464" s="227"/>
      <c r="DP464" s="227"/>
      <c r="DQ464" s="227"/>
      <c r="DR464" s="227"/>
      <c r="DS464" s="227"/>
      <c r="DT464" s="227"/>
      <c r="DU464" s="227"/>
      <c r="DV464" s="227"/>
      <c r="DW464" s="227"/>
      <c r="DX464" s="227"/>
      <c r="DY464" s="227"/>
    </row>
    <row r="465" spans="1:130" ht="15">
      <c r="A465" s="369"/>
      <c r="B465" s="360">
        <v>60256</v>
      </c>
      <c r="C465" s="13" t="s">
        <v>63</v>
      </c>
      <c r="D465" s="7" t="s">
        <v>11</v>
      </c>
      <c r="E465" s="95"/>
      <c r="F465" s="151"/>
      <c r="G465" s="144"/>
      <c r="H465" s="153"/>
      <c r="I465" s="1175"/>
      <c r="J465" s="604"/>
      <c r="K465" s="95"/>
      <c r="L465" s="151"/>
      <c r="M465" s="144"/>
      <c r="N465" s="153"/>
      <c r="O465" s="143"/>
      <c r="P465" s="154"/>
      <c r="Q465" s="95"/>
      <c r="R465" s="151"/>
      <c r="S465" s="144"/>
      <c r="T465" s="153"/>
      <c r="U465" s="146"/>
      <c r="V465" s="151"/>
      <c r="W465" s="145"/>
      <c r="X465" s="151"/>
      <c r="Y465" s="144"/>
      <c r="Z465" s="153"/>
      <c r="AA465" s="143"/>
      <c r="AB465" s="151"/>
      <c r="AC465" s="151"/>
      <c r="AD465" s="145"/>
      <c r="AE465" s="151"/>
      <c r="AF465" s="144"/>
      <c r="AG465" s="153"/>
      <c r="AH465" s="143"/>
      <c r="AI465" s="154"/>
      <c r="AJ465" s="143"/>
      <c r="AK465" s="143"/>
      <c r="AL465" s="153"/>
      <c r="AM465" s="144"/>
      <c r="AN465" s="143"/>
      <c r="AO465" s="143"/>
      <c r="AP465" s="143"/>
      <c r="AQ465" s="143"/>
      <c r="AR465" s="154"/>
      <c r="AS465" s="95"/>
      <c r="AT465" s="151"/>
      <c r="AU465" s="144"/>
      <c r="AV465" s="153"/>
      <c r="AW465" s="143"/>
      <c r="AX465" s="154"/>
      <c r="AY465" s="151"/>
      <c r="AZ465" s="151"/>
      <c r="BA465" s="144"/>
      <c r="BB465" s="153"/>
      <c r="BC465" s="143"/>
      <c r="BD465" s="412"/>
      <c r="BE465" s="413"/>
      <c r="BF465" s="413"/>
      <c r="BG465" s="413"/>
      <c r="BH465" s="413"/>
      <c r="BI465" s="413"/>
      <c r="BJ465" s="432"/>
      <c r="BK465" s="512"/>
      <c r="BL465" s="435"/>
      <c r="BM465" s="414"/>
      <c r="BN465" s="414"/>
      <c r="BO465" s="414"/>
      <c r="CB465" s="227"/>
      <c r="CC465" s="227"/>
      <c r="CD465" s="227"/>
      <c r="CE465" s="227"/>
      <c r="CF465" s="227"/>
      <c r="CG465" s="227"/>
      <c r="CH465" s="227"/>
      <c r="CI465" s="227"/>
      <c r="CJ465" s="227"/>
      <c r="CK465" s="227"/>
      <c r="CL465" s="227"/>
      <c r="CM465" s="227"/>
      <c r="CN465" s="227"/>
      <c r="CO465" s="227"/>
      <c r="CP465" s="227"/>
      <c r="CQ465" s="227"/>
      <c r="CR465" s="227"/>
      <c r="CS465" s="227"/>
      <c r="CT465" s="227"/>
      <c r="CU465" s="227"/>
      <c r="CV465" s="227"/>
      <c r="CW465" s="227"/>
      <c r="CX465" s="227"/>
      <c r="CY465" s="227"/>
      <c r="CZ465" s="227"/>
      <c r="DA465" s="227"/>
      <c r="DB465" s="227"/>
      <c r="DC465" s="227"/>
      <c r="DD465" s="227"/>
      <c r="DE465" s="227"/>
      <c r="DF465" s="227"/>
      <c r="DG465" s="227"/>
      <c r="DH465" s="227"/>
      <c r="DI465" s="227"/>
      <c r="DJ465" s="227"/>
      <c r="DK465" s="227"/>
      <c r="DL465" s="227"/>
      <c r="DM465" s="227"/>
      <c r="DN465" s="227"/>
      <c r="DO465" s="227"/>
      <c r="DP465" s="227"/>
      <c r="DQ465" s="227"/>
      <c r="DR465" s="227"/>
      <c r="DS465" s="227"/>
      <c r="DT465" s="227"/>
      <c r="DU465" s="227"/>
      <c r="DV465" s="227"/>
      <c r="DW465" s="227"/>
      <c r="DX465" s="227"/>
      <c r="DY465" s="227"/>
    </row>
    <row r="466" spans="1:130" ht="15">
      <c r="A466" s="265"/>
      <c r="B466" s="360" t="s">
        <v>98</v>
      </c>
      <c r="C466" s="13" t="s">
        <v>64</v>
      </c>
      <c r="D466" s="7" t="s">
        <v>11</v>
      </c>
      <c r="E466" s="95">
        <f>'Buxheti 2021'!E296</f>
        <v>0</v>
      </c>
      <c r="F466" s="546"/>
      <c r="G466" s="144"/>
      <c r="H466" s="153"/>
      <c r="I466" s="1175"/>
      <c r="J466" s="604"/>
      <c r="K466" s="95"/>
      <c r="L466" s="151"/>
      <c r="M466" s="144"/>
      <c r="N466" s="153"/>
      <c r="O466" s="143"/>
      <c r="P466" s="154"/>
      <c r="Q466" s="95"/>
      <c r="R466" s="151"/>
      <c r="S466" s="144"/>
      <c r="T466" s="153"/>
      <c r="U466" s="146"/>
      <c r="V466" s="151"/>
      <c r="W466" s="145"/>
      <c r="X466" s="151"/>
      <c r="Y466" s="144"/>
      <c r="Z466" s="153"/>
      <c r="AA466" s="143"/>
      <c r="AB466" s="151"/>
      <c r="AC466" s="151"/>
      <c r="AD466" s="145"/>
      <c r="AE466" s="151"/>
      <c r="AF466" s="144"/>
      <c r="AG466" s="153"/>
      <c r="AH466" s="143"/>
      <c r="AI466" s="154"/>
      <c r="AJ466" s="143"/>
      <c r="AK466" s="143"/>
      <c r="AL466" s="153"/>
      <c r="AM466" s="144"/>
      <c r="AN466" s="151"/>
      <c r="AO466" s="153"/>
      <c r="AP466" s="153"/>
      <c r="AQ466" s="143"/>
      <c r="AR466" s="154"/>
      <c r="AS466" s="95"/>
      <c r="AT466" s="151"/>
      <c r="AU466" s="144"/>
      <c r="AV466" s="153"/>
      <c r="AW466" s="143"/>
      <c r="AX466" s="154"/>
      <c r="AY466" s="151"/>
      <c r="AZ466" s="151"/>
      <c r="BA466" s="144"/>
      <c r="BB466" s="153"/>
      <c r="BC466" s="143"/>
      <c r="BD466" s="146"/>
      <c r="BE466" s="128"/>
      <c r="BF466" s="128"/>
      <c r="BG466" s="128"/>
      <c r="BH466" s="128"/>
      <c r="BI466" s="128"/>
      <c r="BJ466" s="421"/>
      <c r="BK466" s="510"/>
      <c r="BL466" s="433"/>
      <c r="BM466" s="414"/>
      <c r="BN466" s="414"/>
      <c r="BO466" s="414"/>
      <c r="CB466" s="227"/>
      <c r="CC466" s="227"/>
      <c r="CD466" s="227"/>
      <c r="CE466" s="227"/>
      <c r="CF466" s="227"/>
      <c r="CG466" s="227"/>
      <c r="CH466" s="227"/>
      <c r="CI466" s="227"/>
      <c r="CJ466" s="227"/>
      <c r="CK466" s="227"/>
      <c r="CL466" s="227"/>
      <c r="CM466" s="227"/>
      <c r="CN466" s="227"/>
      <c r="CO466" s="227"/>
      <c r="CP466" s="227"/>
      <c r="CQ466" s="227"/>
      <c r="CR466" s="227"/>
      <c r="CS466" s="227"/>
      <c r="CT466" s="227"/>
      <c r="CU466" s="227"/>
      <c r="CV466" s="227"/>
      <c r="CW466" s="227"/>
      <c r="CX466" s="227"/>
      <c r="CY466" s="227"/>
      <c r="CZ466" s="227"/>
      <c r="DA466" s="227"/>
      <c r="DB466" s="227"/>
      <c r="DC466" s="227"/>
      <c r="DD466" s="227"/>
      <c r="DE466" s="227"/>
      <c r="DF466" s="227"/>
      <c r="DG466" s="227"/>
      <c r="DH466" s="227"/>
      <c r="DI466" s="227"/>
      <c r="DJ466" s="227"/>
      <c r="DK466" s="227"/>
      <c r="DL466" s="227"/>
      <c r="DM466" s="227"/>
      <c r="DN466" s="227"/>
      <c r="DO466" s="227"/>
      <c r="DP466" s="227"/>
      <c r="DQ466" s="227"/>
      <c r="DR466" s="227"/>
      <c r="DS466" s="227"/>
      <c r="DT466" s="227"/>
      <c r="DU466" s="227"/>
      <c r="DV466" s="227"/>
      <c r="DW466" s="227"/>
      <c r="DX466" s="227"/>
      <c r="DY466" s="227"/>
    </row>
    <row r="467" spans="1:130" ht="15">
      <c r="A467" s="265"/>
      <c r="B467" s="359" t="s">
        <v>32</v>
      </c>
      <c r="C467" s="16" t="s">
        <v>84</v>
      </c>
      <c r="D467" s="25" t="s">
        <v>11</v>
      </c>
      <c r="E467" s="100">
        <f t="shared" ref="E467" si="41">SUM(E468:E472)</f>
        <v>0</v>
      </c>
      <c r="F467" s="147">
        <f>F468+F469+F470+F471+F472</f>
        <v>0</v>
      </c>
      <c r="G467" s="148">
        <f t="shared" ref="G467" si="42">SUM(G468:G472)</f>
        <v>0</v>
      </c>
      <c r="H467" s="149"/>
      <c r="I467" s="1176"/>
      <c r="J467" s="609"/>
      <c r="K467" s="100"/>
      <c r="L467" s="147"/>
      <c r="M467" s="148"/>
      <c r="N467" s="149"/>
      <c r="O467" s="147"/>
      <c r="P467" s="150"/>
      <c r="Q467" s="100"/>
      <c r="R467" s="147"/>
      <c r="S467" s="148"/>
      <c r="T467" s="149"/>
      <c r="U467" s="150"/>
      <c r="V467" s="147"/>
      <c r="W467" s="149"/>
      <c r="X467" s="147"/>
      <c r="Y467" s="148"/>
      <c r="Z467" s="149"/>
      <c r="AA467" s="147"/>
      <c r="AB467" s="147"/>
      <c r="AC467" s="147"/>
      <c r="AD467" s="149"/>
      <c r="AE467" s="147"/>
      <c r="AF467" s="148"/>
      <c r="AG467" s="149"/>
      <c r="AH467" s="147"/>
      <c r="AI467" s="150"/>
      <c r="AJ467" s="147"/>
      <c r="AK467" s="147"/>
      <c r="AL467" s="609"/>
      <c r="AM467" s="150"/>
      <c r="AN467" s="150"/>
      <c r="AO467" s="150"/>
      <c r="AP467" s="150"/>
      <c r="AQ467" s="150"/>
      <c r="AR467" s="150"/>
      <c r="AS467" s="100"/>
      <c r="AT467" s="147"/>
      <c r="AU467" s="148"/>
      <c r="AV467" s="149"/>
      <c r="AW467" s="147"/>
      <c r="AX467" s="150"/>
      <c r="AY467" s="147"/>
      <c r="AZ467" s="147"/>
      <c r="BA467" s="148"/>
      <c r="BB467" s="149"/>
      <c r="BC467" s="147"/>
      <c r="BD467" s="423"/>
      <c r="BE467" s="129"/>
      <c r="BF467" s="129"/>
      <c r="BG467" s="129"/>
      <c r="BH467" s="129"/>
      <c r="BI467" s="129"/>
      <c r="BJ467" s="430"/>
      <c r="BK467" s="509"/>
      <c r="BL467" s="433"/>
      <c r="BM467" s="414"/>
      <c r="BN467" s="414"/>
      <c r="BO467" s="414"/>
      <c r="CB467" s="227"/>
      <c r="CC467" s="227"/>
      <c r="CD467" s="227"/>
      <c r="CE467" s="227"/>
      <c r="CF467" s="227"/>
      <c r="CG467" s="227"/>
      <c r="CH467" s="227"/>
      <c r="CI467" s="227"/>
      <c r="CJ467" s="227"/>
      <c r="CK467" s="227"/>
      <c r="CL467" s="227"/>
      <c r="CM467" s="227"/>
      <c r="CN467" s="227"/>
      <c r="CO467" s="227"/>
      <c r="CP467" s="227"/>
      <c r="CQ467" s="227"/>
      <c r="CR467" s="227"/>
      <c r="CS467" s="227"/>
      <c r="CT467" s="227"/>
      <c r="CU467" s="227"/>
      <c r="CV467" s="227"/>
      <c r="CW467" s="227"/>
      <c r="CX467" s="227"/>
      <c r="CY467" s="227"/>
      <c r="CZ467" s="227"/>
      <c r="DA467" s="227"/>
      <c r="DB467" s="227"/>
      <c r="DC467" s="227"/>
      <c r="DD467" s="227"/>
      <c r="DE467" s="227"/>
      <c r="DF467" s="227"/>
      <c r="DG467" s="227"/>
      <c r="DH467" s="227"/>
      <c r="DI467" s="227"/>
      <c r="DJ467" s="227"/>
      <c r="DK467" s="227"/>
      <c r="DL467" s="227"/>
      <c r="DM467" s="227"/>
      <c r="DN467" s="227"/>
      <c r="DO467" s="227"/>
      <c r="DP467" s="227"/>
      <c r="DQ467" s="227"/>
      <c r="DR467" s="227"/>
      <c r="DS467" s="227"/>
      <c r="DT467" s="227"/>
      <c r="DU467" s="227"/>
      <c r="DV467" s="227"/>
      <c r="DW467" s="227"/>
      <c r="DX467" s="227"/>
      <c r="DY467" s="227"/>
    </row>
    <row r="468" spans="1:130" ht="15">
      <c r="A468" s="265"/>
      <c r="B468" s="360">
        <v>60261</v>
      </c>
      <c r="C468" s="12" t="s">
        <v>33</v>
      </c>
      <c r="D468" s="7" t="s">
        <v>11</v>
      </c>
      <c r="E468" s="95"/>
      <c r="F468" s="143"/>
      <c r="G468" s="144"/>
      <c r="H468" s="145"/>
      <c r="I468" s="1175"/>
      <c r="J468" s="653"/>
      <c r="K468" s="95"/>
      <c r="L468" s="143"/>
      <c r="M468" s="144"/>
      <c r="N468" s="145"/>
      <c r="O468" s="143"/>
      <c r="P468" s="146"/>
      <c r="Q468" s="95"/>
      <c r="R468" s="143"/>
      <c r="S468" s="144"/>
      <c r="T468" s="145"/>
      <c r="U468" s="146"/>
      <c r="V468" s="143"/>
      <c r="W468" s="145"/>
      <c r="X468" s="143"/>
      <c r="Y468" s="144"/>
      <c r="Z468" s="145"/>
      <c r="AA468" s="143"/>
      <c r="AB468" s="143"/>
      <c r="AC468" s="143"/>
      <c r="AD468" s="145"/>
      <c r="AE468" s="143"/>
      <c r="AF468" s="144"/>
      <c r="AG468" s="145"/>
      <c r="AH468" s="143"/>
      <c r="AI468" s="146"/>
      <c r="AJ468" s="143"/>
      <c r="AK468" s="143"/>
      <c r="AL468" s="145"/>
      <c r="AM468" s="144"/>
      <c r="AN468" s="145"/>
      <c r="AO468" s="145"/>
      <c r="AP468" s="145"/>
      <c r="AQ468" s="143"/>
      <c r="AR468" s="146"/>
      <c r="AS468" s="95"/>
      <c r="AT468" s="143"/>
      <c r="AU468" s="144"/>
      <c r="AV468" s="145"/>
      <c r="AW468" s="143"/>
      <c r="AX468" s="146"/>
      <c r="AY468" s="143"/>
      <c r="AZ468" s="143"/>
      <c r="BA468" s="144"/>
      <c r="BB468" s="145"/>
      <c r="BC468" s="143"/>
      <c r="BD468" s="146"/>
      <c r="BE468" s="128"/>
      <c r="BF468" s="128"/>
      <c r="BG468" s="128"/>
      <c r="BH468" s="128"/>
      <c r="BI468" s="128"/>
      <c r="BJ468" s="421"/>
      <c r="BK468" s="510"/>
      <c r="BL468" s="433"/>
      <c r="BM468" s="414"/>
      <c r="BN468" s="414"/>
      <c r="BO468" s="414"/>
      <c r="CB468" s="227"/>
      <c r="CC468" s="227"/>
      <c r="CD468" s="227"/>
      <c r="CE468" s="227"/>
      <c r="CF468" s="227"/>
      <c r="CG468" s="227"/>
      <c r="CH468" s="227"/>
      <c r="CI468" s="227"/>
      <c r="CJ468" s="227"/>
      <c r="CK468" s="227"/>
      <c r="CL468" s="227"/>
      <c r="CM468" s="227"/>
      <c r="CN468" s="227"/>
      <c r="CO468" s="227"/>
      <c r="CP468" s="227"/>
      <c r="CQ468" s="227"/>
      <c r="CR468" s="227"/>
      <c r="CS468" s="227"/>
      <c r="CT468" s="227"/>
      <c r="CU468" s="227"/>
      <c r="CV468" s="227"/>
      <c r="CW468" s="227"/>
      <c r="CX468" s="227"/>
      <c r="CY468" s="227"/>
      <c r="CZ468" s="227"/>
      <c r="DA468" s="227"/>
      <c r="DB468" s="227"/>
      <c r="DC468" s="227"/>
      <c r="DD468" s="227"/>
      <c r="DE468" s="227"/>
      <c r="DF468" s="227"/>
      <c r="DG468" s="227"/>
      <c r="DH468" s="227"/>
      <c r="DI468" s="227"/>
      <c r="DJ468" s="227"/>
      <c r="DK468" s="227"/>
      <c r="DL468" s="227"/>
      <c r="DM468" s="227"/>
      <c r="DN468" s="227"/>
      <c r="DO468" s="227"/>
      <c r="DP468" s="227"/>
      <c r="DQ468" s="227"/>
      <c r="DR468" s="227"/>
      <c r="DS468" s="227"/>
      <c r="DT468" s="227"/>
      <c r="DU468" s="227"/>
      <c r="DV468" s="227"/>
      <c r="DW468" s="227"/>
      <c r="DX468" s="227"/>
      <c r="DY468" s="227"/>
    </row>
    <row r="469" spans="1:130" ht="15">
      <c r="A469" s="265"/>
      <c r="B469" s="360">
        <v>60262</v>
      </c>
      <c r="C469" s="12" t="s">
        <v>34</v>
      </c>
      <c r="D469" s="7" t="s">
        <v>11</v>
      </c>
      <c r="E469" s="95"/>
      <c r="F469" s="143"/>
      <c r="G469" s="144"/>
      <c r="H469" s="145"/>
      <c r="I469" s="1175"/>
      <c r="J469" s="653"/>
      <c r="K469" s="95"/>
      <c r="L469" s="143"/>
      <c r="M469" s="144"/>
      <c r="N469" s="145"/>
      <c r="O469" s="143"/>
      <c r="P469" s="146"/>
      <c r="Q469" s="95"/>
      <c r="R469" s="143"/>
      <c r="S469" s="144"/>
      <c r="T469" s="145"/>
      <c r="U469" s="146"/>
      <c r="V469" s="143"/>
      <c r="W469" s="145"/>
      <c r="X469" s="143"/>
      <c r="Y469" s="144"/>
      <c r="Z469" s="145"/>
      <c r="AA469" s="143"/>
      <c r="AB469" s="143"/>
      <c r="AC469" s="143"/>
      <c r="AD469" s="145"/>
      <c r="AE469" s="143"/>
      <c r="AF469" s="144"/>
      <c r="AG469" s="145"/>
      <c r="AH469" s="143"/>
      <c r="AI469" s="146"/>
      <c r="AJ469" s="143"/>
      <c r="AK469" s="143"/>
      <c r="AL469" s="145"/>
      <c r="AM469" s="144"/>
      <c r="AN469" s="145"/>
      <c r="AO469" s="145"/>
      <c r="AP469" s="145"/>
      <c r="AQ469" s="143"/>
      <c r="AR469" s="146"/>
      <c r="AS469" s="95"/>
      <c r="AT469" s="143"/>
      <c r="AU469" s="144"/>
      <c r="AV469" s="145"/>
      <c r="AW469" s="143"/>
      <c r="AX469" s="146"/>
      <c r="AY469" s="143"/>
      <c r="AZ469" s="143"/>
      <c r="BA469" s="144"/>
      <c r="BB469" s="145"/>
      <c r="BC469" s="143"/>
      <c r="BD469" s="154"/>
      <c r="BE469" s="128"/>
      <c r="BF469" s="128"/>
      <c r="BG469" s="128"/>
      <c r="BH469" s="128"/>
      <c r="BI469" s="128"/>
      <c r="BJ469" s="421"/>
      <c r="BK469" s="510"/>
      <c r="BL469" s="433"/>
      <c r="BM469" s="414"/>
      <c r="BN469" s="414"/>
      <c r="BO469" s="414"/>
      <c r="CB469" s="227"/>
      <c r="CC469" s="227"/>
      <c r="CD469" s="227"/>
      <c r="CE469" s="227"/>
      <c r="CF469" s="227"/>
      <c r="CG469" s="227"/>
      <c r="CH469" s="227"/>
      <c r="CI469" s="227"/>
      <c r="CJ469" s="227"/>
      <c r="CK469" s="227"/>
      <c r="CL469" s="227"/>
      <c r="CM469" s="227"/>
      <c r="CN469" s="227"/>
      <c r="CO469" s="227"/>
      <c r="CP469" s="227"/>
      <c r="CQ469" s="227"/>
      <c r="CR469" s="227"/>
      <c r="CS469" s="227"/>
      <c r="CT469" s="227"/>
      <c r="CU469" s="227"/>
      <c r="CV469" s="227"/>
      <c r="CW469" s="227"/>
      <c r="CX469" s="227"/>
      <c r="CY469" s="227"/>
      <c r="CZ469" s="227"/>
      <c r="DA469" s="227"/>
      <c r="DB469" s="227"/>
      <c r="DC469" s="227"/>
      <c r="DD469" s="227"/>
      <c r="DE469" s="227"/>
      <c r="DF469" s="227"/>
      <c r="DG469" s="227"/>
      <c r="DH469" s="227"/>
      <c r="DI469" s="227"/>
      <c r="DJ469" s="227"/>
      <c r="DK469" s="227"/>
      <c r="DL469" s="227"/>
      <c r="DM469" s="227"/>
      <c r="DN469" s="227"/>
      <c r="DO469" s="227"/>
      <c r="DP469" s="227"/>
      <c r="DQ469" s="227"/>
      <c r="DR469" s="227"/>
      <c r="DS469" s="227"/>
      <c r="DT469" s="227"/>
      <c r="DU469" s="227"/>
      <c r="DV469" s="227"/>
      <c r="DW469" s="227"/>
      <c r="DX469" s="227"/>
      <c r="DY469" s="227"/>
    </row>
    <row r="470" spans="1:130" ht="15">
      <c r="A470" s="265"/>
      <c r="B470" s="360" t="s">
        <v>65</v>
      </c>
      <c r="C470" s="18" t="s">
        <v>35</v>
      </c>
      <c r="D470" s="7" t="s">
        <v>11</v>
      </c>
      <c r="E470" s="95"/>
      <c r="F470" s="143"/>
      <c r="G470" s="144"/>
      <c r="H470" s="145"/>
      <c r="I470" s="1175"/>
      <c r="J470" s="653"/>
      <c r="K470" s="95"/>
      <c r="L470" s="143"/>
      <c r="M470" s="144"/>
      <c r="N470" s="145"/>
      <c r="O470" s="143"/>
      <c r="P470" s="146"/>
      <c r="Q470" s="95"/>
      <c r="R470" s="143"/>
      <c r="S470" s="144"/>
      <c r="T470" s="145"/>
      <c r="U470" s="146"/>
      <c r="V470" s="143"/>
      <c r="W470" s="145"/>
      <c r="X470" s="143"/>
      <c r="Y470" s="144"/>
      <c r="Z470" s="145"/>
      <c r="AA470" s="143"/>
      <c r="AB470" s="143"/>
      <c r="AC470" s="143"/>
      <c r="AD470" s="145"/>
      <c r="AE470" s="143"/>
      <c r="AF470" s="144"/>
      <c r="AG470" s="145"/>
      <c r="AH470" s="143"/>
      <c r="AI470" s="146"/>
      <c r="AJ470" s="143"/>
      <c r="AK470" s="143"/>
      <c r="AL470" s="145"/>
      <c r="AM470" s="144"/>
      <c r="AN470" s="145"/>
      <c r="AO470" s="145"/>
      <c r="AP470" s="145"/>
      <c r="AQ470" s="143"/>
      <c r="AR470" s="146"/>
      <c r="AS470" s="95"/>
      <c r="AT470" s="143"/>
      <c r="AU470" s="144"/>
      <c r="AV470" s="145"/>
      <c r="AW470" s="143"/>
      <c r="AX470" s="146"/>
      <c r="AY470" s="143"/>
      <c r="AZ470" s="143"/>
      <c r="BA470" s="144"/>
      <c r="BB470" s="145"/>
      <c r="BC470" s="143"/>
      <c r="BD470" s="146"/>
      <c r="BE470" s="128"/>
      <c r="BF470" s="128"/>
      <c r="BG470" s="128"/>
      <c r="BH470" s="128"/>
      <c r="BI470" s="128"/>
      <c r="BJ470" s="421"/>
      <c r="BK470" s="510"/>
      <c r="BL470" s="433"/>
      <c r="BM470" s="414"/>
      <c r="BN470" s="414"/>
      <c r="BO470" s="414"/>
      <c r="CB470" s="227"/>
      <c r="CC470" s="227"/>
      <c r="CD470" s="227"/>
      <c r="CE470" s="227"/>
      <c r="CF470" s="227"/>
      <c r="CG470" s="227"/>
      <c r="CH470" s="227"/>
      <c r="CI470" s="227"/>
      <c r="CJ470" s="227"/>
      <c r="CK470" s="227"/>
      <c r="CL470" s="227"/>
      <c r="CM470" s="227"/>
      <c r="CN470" s="227"/>
      <c r="CO470" s="227"/>
      <c r="CP470" s="227"/>
      <c r="CQ470" s="227"/>
      <c r="CR470" s="227"/>
      <c r="CS470" s="227"/>
      <c r="CT470" s="227"/>
      <c r="CU470" s="227"/>
      <c r="CV470" s="227"/>
      <c r="CW470" s="227"/>
      <c r="CX470" s="227"/>
      <c r="CY470" s="227"/>
      <c r="CZ470" s="227"/>
      <c r="DA470" s="227"/>
      <c r="DB470" s="227"/>
      <c r="DC470" s="227"/>
      <c r="DD470" s="227"/>
      <c r="DE470" s="227"/>
      <c r="DF470" s="227"/>
      <c r="DG470" s="227"/>
      <c r="DH470" s="227"/>
      <c r="DI470" s="227"/>
      <c r="DJ470" s="227"/>
      <c r="DK470" s="227"/>
      <c r="DL470" s="227"/>
      <c r="DM470" s="227"/>
      <c r="DN470" s="227"/>
      <c r="DO470" s="227"/>
      <c r="DP470" s="227"/>
      <c r="DQ470" s="227"/>
      <c r="DR470" s="227"/>
      <c r="DS470" s="227"/>
      <c r="DT470" s="227"/>
      <c r="DU470" s="227"/>
      <c r="DV470" s="227"/>
      <c r="DW470" s="227"/>
      <c r="DX470" s="227"/>
      <c r="DY470" s="227"/>
    </row>
    <row r="471" spans="1:130" ht="15">
      <c r="A471" s="369"/>
      <c r="B471" s="361">
        <v>60264</v>
      </c>
      <c r="C471" s="13" t="s">
        <v>36</v>
      </c>
      <c r="D471" s="7" t="s">
        <v>11</v>
      </c>
      <c r="E471" s="105"/>
      <c r="F471" s="151"/>
      <c r="G471" s="152"/>
      <c r="H471" s="153"/>
      <c r="I471" s="1177"/>
      <c r="J471" s="604"/>
      <c r="K471" s="105"/>
      <c r="L471" s="151"/>
      <c r="M471" s="152"/>
      <c r="N471" s="153"/>
      <c r="O471" s="151"/>
      <c r="P471" s="154"/>
      <c r="Q471" s="105"/>
      <c r="R471" s="151"/>
      <c r="S471" s="152"/>
      <c r="T471" s="153"/>
      <c r="U471" s="154"/>
      <c r="V471" s="151"/>
      <c r="W471" s="153"/>
      <c r="X471" s="151"/>
      <c r="Y471" s="152"/>
      <c r="Z471" s="153"/>
      <c r="AA471" s="151"/>
      <c r="AB471" s="151"/>
      <c r="AC471" s="151"/>
      <c r="AD471" s="153"/>
      <c r="AE471" s="151"/>
      <c r="AF471" s="152"/>
      <c r="AG471" s="153"/>
      <c r="AH471" s="151"/>
      <c r="AI471" s="154"/>
      <c r="AJ471" s="151"/>
      <c r="AK471" s="151"/>
      <c r="AL471" s="153"/>
      <c r="AM471" s="152"/>
      <c r="AN471" s="153"/>
      <c r="AO471" s="153"/>
      <c r="AP471" s="153"/>
      <c r="AQ471" s="151"/>
      <c r="AR471" s="154"/>
      <c r="AS471" s="105"/>
      <c r="AT471" s="151"/>
      <c r="AU471" s="152"/>
      <c r="AV471" s="153"/>
      <c r="AW471" s="151"/>
      <c r="AX471" s="154"/>
      <c r="AY471" s="151"/>
      <c r="AZ471" s="151"/>
      <c r="BA471" s="152"/>
      <c r="BB471" s="153"/>
      <c r="BC471" s="151"/>
      <c r="BD471" s="412"/>
      <c r="BE471" s="413"/>
      <c r="BF471" s="413"/>
      <c r="BG471" s="413"/>
      <c r="BH471" s="413"/>
      <c r="BI471" s="413"/>
      <c r="BJ471" s="432"/>
      <c r="BK471" s="512"/>
      <c r="BL471" s="435"/>
      <c r="BM471" s="414"/>
      <c r="BN471" s="414"/>
      <c r="BO471" s="414"/>
      <c r="CB471" s="227"/>
      <c r="CC471" s="227"/>
      <c r="CD471" s="227"/>
      <c r="CE471" s="227"/>
      <c r="CF471" s="227"/>
      <c r="CG471" s="227"/>
      <c r="CH471" s="227"/>
      <c r="CI471" s="227"/>
      <c r="CJ471" s="227"/>
      <c r="CK471" s="227"/>
      <c r="CL471" s="227"/>
      <c r="CM471" s="227"/>
      <c r="CN471" s="227"/>
      <c r="CO471" s="227"/>
      <c r="CP471" s="227"/>
      <c r="CQ471" s="227"/>
      <c r="CR471" s="227"/>
      <c r="CS471" s="227"/>
      <c r="CT471" s="227"/>
      <c r="CU471" s="227"/>
      <c r="CV471" s="227"/>
      <c r="CW471" s="227"/>
      <c r="CX471" s="227"/>
      <c r="CY471" s="227"/>
      <c r="CZ471" s="227"/>
      <c r="DA471" s="227"/>
      <c r="DB471" s="227"/>
      <c r="DC471" s="227"/>
      <c r="DD471" s="227"/>
      <c r="DE471" s="227"/>
      <c r="DF471" s="227"/>
      <c r="DG471" s="227"/>
      <c r="DH471" s="227"/>
      <c r="DI471" s="227"/>
      <c r="DJ471" s="227"/>
      <c r="DK471" s="227"/>
      <c r="DL471" s="227"/>
      <c r="DM471" s="227"/>
      <c r="DN471" s="227"/>
      <c r="DO471" s="227"/>
      <c r="DP471" s="227"/>
      <c r="DQ471" s="227"/>
      <c r="DR471" s="227"/>
      <c r="DS471" s="227"/>
      <c r="DT471" s="227"/>
      <c r="DU471" s="227"/>
      <c r="DV471" s="227"/>
      <c r="DW471" s="227"/>
      <c r="DX471" s="227"/>
      <c r="DY471" s="227"/>
    </row>
    <row r="472" spans="1:130" ht="15">
      <c r="A472" s="265"/>
      <c r="B472" s="360">
        <v>60269</v>
      </c>
      <c r="C472" s="12" t="s">
        <v>37</v>
      </c>
      <c r="D472" s="7" t="s">
        <v>11</v>
      </c>
      <c r="E472" s="95"/>
      <c r="F472" s="143"/>
      <c r="G472" s="144"/>
      <c r="H472" s="145"/>
      <c r="I472" s="1175"/>
      <c r="J472" s="653"/>
      <c r="K472" s="95"/>
      <c r="L472" s="143"/>
      <c r="M472" s="144"/>
      <c r="N472" s="145"/>
      <c r="O472" s="143"/>
      <c r="P472" s="146"/>
      <c r="Q472" s="95"/>
      <c r="R472" s="143"/>
      <c r="S472" s="144"/>
      <c r="T472" s="145"/>
      <c r="U472" s="146"/>
      <c r="V472" s="143"/>
      <c r="W472" s="145"/>
      <c r="X472" s="143"/>
      <c r="Y472" s="144"/>
      <c r="Z472" s="145"/>
      <c r="AA472" s="143"/>
      <c r="AB472" s="143"/>
      <c r="AC472" s="143"/>
      <c r="AD472" s="145"/>
      <c r="AE472" s="143"/>
      <c r="AF472" s="144"/>
      <c r="AG472" s="145"/>
      <c r="AH472" s="143"/>
      <c r="AI472" s="146"/>
      <c r="AJ472" s="143"/>
      <c r="AK472" s="143"/>
      <c r="AL472" s="145"/>
      <c r="AM472" s="144"/>
      <c r="AN472" s="145"/>
      <c r="AO472" s="145"/>
      <c r="AP472" s="145"/>
      <c r="AQ472" s="143"/>
      <c r="AR472" s="146"/>
      <c r="AS472" s="95"/>
      <c r="AT472" s="143"/>
      <c r="AU472" s="144"/>
      <c r="AV472" s="145"/>
      <c r="AW472" s="143"/>
      <c r="AX472" s="146"/>
      <c r="AY472" s="143"/>
      <c r="AZ472" s="143"/>
      <c r="BA472" s="144"/>
      <c r="BB472" s="145"/>
      <c r="BC472" s="143"/>
      <c r="BD472" s="146"/>
      <c r="BE472" s="128"/>
      <c r="BF472" s="128"/>
      <c r="BG472" s="128"/>
      <c r="BH472" s="128"/>
      <c r="BI472" s="128"/>
      <c r="BJ472" s="421"/>
      <c r="BK472" s="510"/>
      <c r="BL472" s="433"/>
      <c r="BM472" s="414"/>
      <c r="BN472" s="414"/>
      <c r="BO472" s="414"/>
      <c r="CB472" s="227"/>
      <c r="CC472" s="227"/>
      <c r="CD472" s="227"/>
      <c r="CE472" s="227"/>
      <c r="CF472" s="227"/>
      <c r="CG472" s="227"/>
      <c r="CH472" s="227"/>
      <c r="CI472" s="227"/>
      <c r="CJ472" s="227"/>
      <c r="CK472" s="227"/>
      <c r="CL472" s="227"/>
      <c r="CM472" s="227"/>
      <c r="CN472" s="227"/>
      <c r="CO472" s="227"/>
      <c r="CP472" s="227"/>
      <c r="CQ472" s="227"/>
      <c r="CR472" s="227"/>
      <c r="CS472" s="227"/>
      <c r="CT472" s="227"/>
      <c r="CU472" s="227"/>
      <c r="CV472" s="227"/>
      <c r="CW472" s="227"/>
      <c r="CX472" s="227"/>
      <c r="CY472" s="227"/>
      <c r="CZ472" s="227"/>
      <c r="DA472" s="227"/>
      <c r="DB472" s="227"/>
      <c r="DC472" s="227"/>
      <c r="DD472" s="227"/>
      <c r="DE472" s="227"/>
      <c r="DF472" s="227"/>
      <c r="DG472" s="227"/>
      <c r="DH472" s="227"/>
      <c r="DI472" s="227"/>
      <c r="DJ472" s="227"/>
      <c r="DK472" s="227"/>
      <c r="DL472" s="227"/>
      <c r="DM472" s="227"/>
      <c r="DN472" s="227"/>
      <c r="DO472" s="227"/>
      <c r="DP472" s="227"/>
      <c r="DQ472" s="227"/>
      <c r="DR472" s="227"/>
      <c r="DS472" s="227"/>
      <c r="DT472" s="227"/>
      <c r="DU472" s="227"/>
      <c r="DV472" s="227"/>
      <c r="DW472" s="227"/>
      <c r="DX472" s="227"/>
      <c r="DY472" s="227"/>
    </row>
    <row r="473" spans="1:130" ht="15">
      <c r="A473" s="265"/>
      <c r="B473" s="359" t="s">
        <v>38</v>
      </c>
      <c r="C473" s="16" t="s">
        <v>85</v>
      </c>
      <c r="D473" s="25" t="s">
        <v>11</v>
      </c>
      <c r="E473" s="100">
        <f t="shared" ref="E473" si="43">SUM(E474:E479)</f>
        <v>0</v>
      </c>
      <c r="F473" s="147">
        <f>F474+F475+F476+F477+F478+F479</f>
        <v>0</v>
      </c>
      <c r="G473" s="148">
        <f t="shared" ref="G473" si="44">SUM(G474:G479)</f>
        <v>0</v>
      </c>
      <c r="H473" s="149"/>
      <c r="I473" s="1176"/>
      <c r="J473" s="609"/>
      <c r="K473" s="100"/>
      <c r="L473" s="147"/>
      <c r="M473" s="148"/>
      <c r="N473" s="149"/>
      <c r="O473" s="147"/>
      <c r="P473" s="150"/>
      <c r="Q473" s="100"/>
      <c r="R473" s="147"/>
      <c r="S473" s="148"/>
      <c r="T473" s="149"/>
      <c r="U473" s="150"/>
      <c r="V473" s="147"/>
      <c r="W473" s="149"/>
      <c r="X473" s="147"/>
      <c r="Y473" s="148"/>
      <c r="Z473" s="149"/>
      <c r="AA473" s="147"/>
      <c r="AB473" s="147"/>
      <c r="AC473" s="147"/>
      <c r="AD473" s="149"/>
      <c r="AE473" s="147"/>
      <c r="AF473" s="148"/>
      <c r="AG473" s="149"/>
      <c r="AH473" s="147"/>
      <c r="AI473" s="150"/>
      <c r="AJ473" s="147"/>
      <c r="AK473" s="147"/>
      <c r="AL473" s="609"/>
      <c r="AM473" s="150"/>
      <c r="AN473" s="150"/>
      <c r="AO473" s="150"/>
      <c r="AP473" s="150"/>
      <c r="AQ473" s="150"/>
      <c r="AR473" s="150"/>
      <c r="AS473" s="100"/>
      <c r="AT473" s="147"/>
      <c r="AU473" s="148"/>
      <c r="AV473" s="149"/>
      <c r="AW473" s="147"/>
      <c r="AX473" s="150"/>
      <c r="AY473" s="147"/>
      <c r="AZ473" s="147"/>
      <c r="BA473" s="148"/>
      <c r="BB473" s="149"/>
      <c r="BC473" s="147"/>
      <c r="BD473" s="423"/>
      <c r="BE473" s="129"/>
      <c r="BF473" s="129"/>
      <c r="BG473" s="129"/>
      <c r="BH473" s="129"/>
      <c r="BI473" s="129"/>
      <c r="BJ473" s="430"/>
      <c r="BK473" s="509"/>
      <c r="BL473" s="433"/>
      <c r="BM473" s="414"/>
      <c r="BN473" s="414"/>
      <c r="BO473" s="414"/>
      <c r="CB473" s="227"/>
      <c r="CC473" s="227"/>
      <c r="CD473" s="227"/>
      <c r="CE473" s="227"/>
      <c r="CF473" s="227"/>
      <c r="CG473" s="227"/>
      <c r="CH473" s="227"/>
      <c r="CI473" s="227"/>
      <c r="CJ473" s="227"/>
      <c r="CK473" s="227"/>
      <c r="CL473" s="227"/>
      <c r="CM473" s="227"/>
      <c r="CN473" s="227"/>
      <c r="CO473" s="227"/>
      <c r="CP473" s="227"/>
      <c r="CQ473" s="227"/>
      <c r="CR473" s="227"/>
      <c r="CS473" s="227"/>
      <c r="CT473" s="227"/>
      <c r="CU473" s="227"/>
      <c r="CV473" s="227"/>
      <c r="CW473" s="227"/>
      <c r="CX473" s="227"/>
      <c r="CY473" s="227"/>
      <c r="CZ473" s="227"/>
      <c r="DA473" s="227"/>
      <c r="DB473" s="227"/>
      <c r="DC473" s="227"/>
      <c r="DD473" s="227"/>
      <c r="DE473" s="227"/>
      <c r="DF473" s="227"/>
      <c r="DG473" s="227"/>
      <c r="DH473" s="227"/>
      <c r="DI473" s="227"/>
      <c r="DJ473" s="227"/>
      <c r="DK473" s="227"/>
      <c r="DL473" s="227"/>
      <c r="DM473" s="227"/>
      <c r="DN473" s="227"/>
      <c r="DO473" s="227"/>
      <c r="DP473" s="227"/>
      <c r="DQ473" s="227"/>
      <c r="DR473" s="227"/>
      <c r="DS473" s="227"/>
      <c r="DT473" s="227"/>
      <c r="DU473" s="227"/>
      <c r="DV473" s="227"/>
      <c r="DW473" s="227"/>
      <c r="DX473" s="227"/>
      <c r="DY473" s="227"/>
      <c r="DZ473" s="1095"/>
    </row>
    <row r="474" spans="1:130" ht="15">
      <c r="A474" s="265"/>
      <c r="B474" s="360">
        <v>60271</v>
      </c>
      <c r="C474" s="12" t="s">
        <v>66</v>
      </c>
      <c r="D474" s="7" t="s">
        <v>11</v>
      </c>
      <c r="E474" s="95"/>
      <c r="F474" s="143"/>
      <c r="G474" s="144"/>
      <c r="H474" s="145"/>
      <c r="I474" s="1175"/>
      <c r="J474" s="653"/>
      <c r="K474" s="95"/>
      <c r="L474" s="143"/>
      <c r="M474" s="144"/>
      <c r="N474" s="145"/>
      <c r="O474" s="143"/>
      <c r="P474" s="146"/>
      <c r="Q474" s="95"/>
      <c r="R474" s="143"/>
      <c r="S474" s="144"/>
      <c r="T474" s="145"/>
      <c r="U474" s="146"/>
      <c r="V474" s="143"/>
      <c r="W474" s="145"/>
      <c r="X474" s="143"/>
      <c r="Y474" s="144"/>
      <c r="Z474" s="145"/>
      <c r="AA474" s="143"/>
      <c r="AB474" s="143"/>
      <c r="AC474" s="143"/>
      <c r="AD474" s="145"/>
      <c r="AE474" s="143"/>
      <c r="AF474" s="144"/>
      <c r="AG474" s="145"/>
      <c r="AH474" s="143"/>
      <c r="AI474" s="146"/>
      <c r="AJ474" s="143"/>
      <c r="AK474" s="143"/>
      <c r="AL474" s="145"/>
      <c r="AM474" s="144"/>
      <c r="AN474" s="145"/>
      <c r="AO474" s="145"/>
      <c r="AP474" s="145"/>
      <c r="AQ474" s="143"/>
      <c r="AR474" s="146"/>
      <c r="AS474" s="95"/>
      <c r="AT474" s="143"/>
      <c r="AU474" s="144"/>
      <c r="AV474" s="145"/>
      <c r="AW474" s="143"/>
      <c r="AX474" s="146"/>
      <c r="AY474" s="143"/>
      <c r="AZ474" s="143"/>
      <c r="BA474" s="144"/>
      <c r="BB474" s="145"/>
      <c r="BC474" s="143"/>
      <c r="BD474" s="146"/>
      <c r="BE474" s="128"/>
      <c r="BF474" s="128"/>
      <c r="BG474" s="128"/>
      <c r="BH474" s="128"/>
      <c r="BI474" s="128"/>
      <c r="BJ474" s="421"/>
      <c r="BK474" s="510"/>
      <c r="BL474" s="433"/>
      <c r="BM474" s="414"/>
      <c r="BN474" s="414"/>
      <c r="BO474" s="414"/>
      <c r="CB474" s="227"/>
      <c r="CC474" s="227"/>
      <c r="CD474" s="227"/>
      <c r="CE474" s="227"/>
      <c r="CF474" s="227"/>
      <c r="CG474" s="227"/>
      <c r="CH474" s="227"/>
      <c r="CI474" s="227"/>
      <c r="CJ474" s="227"/>
      <c r="CK474" s="227"/>
      <c r="CL474" s="227"/>
      <c r="CM474" s="227"/>
      <c r="CN474" s="227"/>
      <c r="CO474" s="227"/>
      <c r="CP474" s="227"/>
      <c r="CQ474" s="227"/>
      <c r="CR474" s="227"/>
      <c r="CS474" s="227"/>
      <c r="CT474" s="227"/>
      <c r="CU474" s="227"/>
      <c r="CV474" s="227"/>
      <c r="CW474" s="227"/>
      <c r="CX474" s="227"/>
      <c r="CY474" s="227"/>
      <c r="CZ474" s="227"/>
      <c r="DA474" s="227"/>
      <c r="DB474" s="227"/>
      <c r="DC474" s="227"/>
      <c r="DD474" s="227"/>
      <c r="DE474" s="227"/>
      <c r="DF474" s="227"/>
      <c r="DG474" s="227"/>
      <c r="DH474" s="227"/>
      <c r="DI474" s="227"/>
      <c r="DJ474" s="227"/>
      <c r="DK474" s="227"/>
      <c r="DL474" s="227"/>
      <c r="DM474" s="227"/>
      <c r="DN474" s="227"/>
      <c r="DO474" s="227"/>
      <c r="DP474" s="227"/>
      <c r="DQ474" s="227"/>
      <c r="DR474" s="227"/>
      <c r="DS474" s="227"/>
      <c r="DT474" s="227"/>
      <c r="DU474" s="227"/>
      <c r="DV474" s="227"/>
      <c r="DW474" s="227"/>
      <c r="DX474" s="227"/>
      <c r="DY474" s="227"/>
    </row>
    <row r="475" spans="1:130" ht="15">
      <c r="A475" s="265"/>
      <c r="B475" s="360">
        <v>60272</v>
      </c>
      <c r="C475" s="12" t="s">
        <v>67</v>
      </c>
      <c r="D475" s="7" t="s">
        <v>11</v>
      </c>
      <c r="E475" s="95"/>
      <c r="F475" s="143"/>
      <c r="G475" s="144"/>
      <c r="H475" s="145"/>
      <c r="I475" s="1175"/>
      <c r="J475" s="653"/>
      <c r="K475" s="95"/>
      <c r="L475" s="143"/>
      <c r="M475" s="144"/>
      <c r="N475" s="145"/>
      <c r="O475" s="143"/>
      <c r="P475" s="146"/>
      <c r="Q475" s="95"/>
      <c r="R475" s="143"/>
      <c r="S475" s="144"/>
      <c r="T475" s="145"/>
      <c r="U475" s="146"/>
      <c r="V475" s="143"/>
      <c r="W475" s="145"/>
      <c r="X475" s="143"/>
      <c r="Y475" s="144"/>
      <c r="Z475" s="145"/>
      <c r="AA475" s="143"/>
      <c r="AB475" s="143"/>
      <c r="AC475" s="143"/>
      <c r="AD475" s="145"/>
      <c r="AE475" s="143"/>
      <c r="AF475" s="144"/>
      <c r="AG475" s="145"/>
      <c r="AH475" s="143"/>
      <c r="AI475" s="146"/>
      <c r="AJ475" s="143"/>
      <c r="AK475" s="143"/>
      <c r="AL475" s="145"/>
      <c r="AM475" s="144"/>
      <c r="AN475" s="145"/>
      <c r="AO475" s="145"/>
      <c r="AP475" s="145"/>
      <c r="AQ475" s="143"/>
      <c r="AR475" s="146"/>
      <c r="AS475" s="95"/>
      <c r="AT475" s="143"/>
      <c r="AU475" s="144"/>
      <c r="AV475" s="145"/>
      <c r="AW475" s="143"/>
      <c r="AX475" s="146"/>
      <c r="AY475" s="143"/>
      <c r="AZ475" s="143"/>
      <c r="BA475" s="144"/>
      <c r="BB475" s="145"/>
      <c r="BC475" s="143"/>
      <c r="BD475" s="146"/>
      <c r="BE475" s="128"/>
      <c r="BF475" s="128"/>
      <c r="BG475" s="128"/>
      <c r="BH475" s="128"/>
      <c r="BI475" s="128"/>
      <c r="BJ475" s="421"/>
      <c r="BK475" s="510"/>
      <c r="BL475" s="433"/>
      <c r="BM475" s="414"/>
      <c r="BN475" s="414"/>
      <c r="BO475" s="414"/>
      <c r="CB475" s="227"/>
      <c r="CC475" s="227"/>
      <c r="CD475" s="227"/>
      <c r="CE475" s="227"/>
      <c r="CF475" s="227"/>
      <c r="CG475" s="227"/>
      <c r="CH475" s="227"/>
      <c r="CI475" s="227"/>
      <c r="CJ475" s="227"/>
      <c r="CK475" s="227"/>
      <c r="CL475" s="227"/>
      <c r="CM475" s="227"/>
      <c r="CN475" s="227"/>
      <c r="CO475" s="227"/>
      <c r="CP475" s="227"/>
      <c r="CQ475" s="227"/>
      <c r="CR475" s="227"/>
      <c r="CS475" s="227"/>
      <c r="CT475" s="227"/>
      <c r="CU475" s="227"/>
      <c r="CV475" s="227"/>
      <c r="CW475" s="227"/>
      <c r="CX475" s="227"/>
      <c r="CY475" s="227"/>
      <c r="CZ475" s="227"/>
      <c r="DA475" s="227"/>
      <c r="DB475" s="227"/>
      <c r="DC475" s="227"/>
      <c r="DD475" s="227"/>
      <c r="DE475" s="227"/>
      <c r="DF475" s="227"/>
      <c r="DG475" s="227"/>
      <c r="DH475" s="227"/>
      <c r="DI475" s="227"/>
      <c r="DJ475" s="227"/>
      <c r="DK475" s="227"/>
      <c r="DL475" s="227"/>
      <c r="DM475" s="227"/>
      <c r="DN475" s="227"/>
      <c r="DO475" s="227"/>
      <c r="DP475" s="227"/>
      <c r="DQ475" s="227"/>
      <c r="DR475" s="227"/>
      <c r="DS475" s="227"/>
      <c r="DT475" s="227"/>
      <c r="DU475" s="227"/>
      <c r="DV475" s="227"/>
      <c r="DW475" s="227"/>
      <c r="DX475" s="227"/>
      <c r="DY475" s="227"/>
    </row>
    <row r="476" spans="1:130" ht="15">
      <c r="A476" s="265"/>
      <c r="B476" s="360">
        <v>60273</v>
      </c>
      <c r="C476" s="12" t="s">
        <v>68</v>
      </c>
      <c r="D476" s="7" t="s">
        <v>11</v>
      </c>
      <c r="E476" s="95"/>
      <c r="F476" s="143"/>
      <c r="G476" s="144"/>
      <c r="H476" s="145"/>
      <c r="I476" s="1175"/>
      <c r="J476" s="653"/>
      <c r="K476" s="95"/>
      <c r="L476" s="143"/>
      <c r="M476" s="144"/>
      <c r="N476" s="145"/>
      <c r="O476" s="143"/>
      <c r="P476" s="146"/>
      <c r="Q476" s="95"/>
      <c r="R476" s="143"/>
      <c r="S476" s="144"/>
      <c r="T476" s="145"/>
      <c r="U476" s="146"/>
      <c r="V476" s="143"/>
      <c r="W476" s="145"/>
      <c r="X476" s="143"/>
      <c r="Y476" s="144"/>
      <c r="Z476" s="145"/>
      <c r="AA476" s="143"/>
      <c r="AB476" s="143"/>
      <c r="AC476" s="143"/>
      <c r="AD476" s="145"/>
      <c r="AE476" s="143"/>
      <c r="AF476" s="144"/>
      <c r="AG476" s="145"/>
      <c r="AH476" s="143"/>
      <c r="AI476" s="146"/>
      <c r="AJ476" s="143"/>
      <c r="AK476" s="143"/>
      <c r="AL476" s="145"/>
      <c r="AM476" s="144"/>
      <c r="AN476" s="145"/>
      <c r="AO476" s="145"/>
      <c r="AP476" s="145"/>
      <c r="AQ476" s="143"/>
      <c r="AR476" s="146"/>
      <c r="AS476" s="95"/>
      <c r="AT476" s="143"/>
      <c r="AU476" s="144"/>
      <c r="AV476" s="145"/>
      <c r="AW476" s="143"/>
      <c r="AX476" s="146"/>
      <c r="AY476" s="143"/>
      <c r="AZ476" s="143"/>
      <c r="BA476" s="144"/>
      <c r="BB476" s="145"/>
      <c r="BC476" s="143"/>
      <c r="BD476" s="146"/>
      <c r="BE476" s="128"/>
      <c r="BF476" s="128"/>
      <c r="BG476" s="128"/>
      <c r="BH476" s="128"/>
      <c r="BI476" s="128"/>
      <c r="BJ476" s="421"/>
      <c r="BK476" s="510"/>
      <c r="BL476" s="433"/>
      <c r="BM476" s="414"/>
      <c r="BN476" s="414"/>
      <c r="BO476" s="414"/>
      <c r="CB476" s="227"/>
      <c r="CC476" s="227"/>
      <c r="CD476" s="227"/>
      <c r="CE476" s="227"/>
      <c r="CF476" s="227"/>
      <c r="CG476" s="227"/>
      <c r="CH476" s="227"/>
      <c r="CI476" s="227"/>
      <c r="CJ476" s="227"/>
      <c r="CK476" s="227"/>
      <c r="CL476" s="227"/>
      <c r="CM476" s="227"/>
      <c r="CN476" s="227"/>
      <c r="CO476" s="227"/>
      <c r="CP476" s="227"/>
      <c r="CQ476" s="227"/>
      <c r="CR476" s="227"/>
      <c r="CS476" s="227"/>
      <c r="CT476" s="227"/>
      <c r="CU476" s="227"/>
      <c r="CV476" s="227"/>
      <c r="CW476" s="227"/>
      <c r="CX476" s="227"/>
      <c r="CY476" s="227"/>
      <c r="CZ476" s="227"/>
      <c r="DA476" s="227"/>
      <c r="DB476" s="227"/>
      <c r="DC476" s="227"/>
      <c r="DD476" s="227"/>
      <c r="DE476" s="227"/>
      <c r="DF476" s="227"/>
      <c r="DG476" s="227"/>
      <c r="DH476" s="227"/>
      <c r="DI476" s="227"/>
      <c r="DJ476" s="227"/>
      <c r="DK476" s="227"/>
      <c r="DL476" s="227"/>
      <c r="DM476" s="227"/>
      <c r="DN476" s="227"/>
      <c r="DO476" s="227"/>
      <c r="DP476" s="227"/>
      <c r="DQ476" s="227"/>
      <c r="DR476" s="227"/>
      <c r="DS476" s="227"/>
      <c r="DT476" s="227"/>
      <c r="DU476" s="227"/>
      <c r="DV476" s="227"/>
      <c r="DW476" s="227"/>
      <c r="DX476" s="227"/>
      <c r="DY476" s="227"/>
    </row>
    <row r="477" spans="1:130" ht="25.5">
      <c r="A477" s="265"/>
      <c r="B477" s="360" t="s">
        <v>99</v>
      </c>
      <c r="C477" s="19" t="s">
        <v>39</v>
      </c>
      <c r="D477" s="7" t="s">
        <v>11</v>
      </c>
      <c r="E477" s="95"/>
      <c r="F477" s="143"/>
      <c r="G477" s="144"/>
      <c r="H477" s="145"/>
      <c r="I477" s="1175"/>
      <c r="J477" s="653"/>
      <c r="K477" s="95"/>
      <c r="L477" s="143"/>
      <c r="M477" s="144"/>
      <c r="N477" s="145"/>
      <c r="O477" s="143"/>
      <c r="P477" s="146"/>
      <c r="Q477" s="95"/>
      <c r="R477" s="143"/>
      <c r="S477" s="144"/>
      <c r="T477" s="145"/>
      <c r="U477" s="146"/>
      <c r="V477" s="143"/>
      <c r="W477" s="145"/>
      <c r="X477" s="143"/>
      <c r="Y477" s="144"/>
      <c r="Z477" s="145"/>
      <c r="AA477" s="143"/>
      <c r="AB477" s="143"/>
      <c r="AC477" s="143"/>
      <c r="AD477" s="145"/>
      <c r="AE477" s="143"/>
      <c r="AF477" s="144"/>
      <c r="AG477" s="145"/>
      <c r="AH477" s="143"/>
      <c r="AI477" s="146"/>
      <c r="AJ477" s="151"/>
      <c r="AK477" s="151"/>
      <c r="AL477" s="153"/>
      <c r="AM477" s="144"/>
      <c r="AN477" s="145"/>
      <c r="AO477" s="145"/>
      <c r="AP477" s="145"/>
      <c r="AQ477" s="145"/>
      <c r="AR477" s="146"/>
      <c r="AS477" s="95"/>
      <c r="AT477" s="143"/>
      <c r="AU477" s="144"/>
      <c r="AV477" s="145"/>
      <c r="AW477" s="143"/>
      <c r="AX477" s="146"/>
      <c r="AY477" s="143"/>
      <c r="AZ477" s="143"/>
      <c r="BA477" s="144"/>
      <c r="BB477" s="145"/>
      <c r="BC477" s="143"/>
      <c r="BD477" s="146"/>
      <c r="BE477" s="128"/>
      <c r="BF477" s="128"/>
      <c r="BG477" s="128"/>
      <c r="BH477" s="128"/>
      <c r="BI477" s="128"/>
      <c r="BJ477" s="421"/>
      <c r="BK477" s="510"/>
      <c r="BL477" s="433"/>
      <c r="BM477" s="414"/>
      <c r="BN477" s="414"/>
      <c r="BO477" s="414"/>
      <c r="CB477" s="227"/>
      <c r="CC477" s="227"/>
      <c r="CD477" s="227"/>
      <c r="CE477" s="227"/>
      <c r="CF477" s="227"/>
      <c r="CG477" s="227"/>
      <c r="CH477" s="227"/>
      <c r="CI477" s="227"/>
      <c r="CJ477" s="227"/>
      <c r="CK477" s="227"/>
      <c r="CL477" s="227"/>
      <c r="CM477" s="227"/>
      <c r="CN477" s="227"/>
      <c r="CO477" s="227"/>
      <c r="CP477" s="227"/>
      <c r="CQ477" s="227"/>
      <c r="CR477" s="227"/>
      <c r="CS477" s="227"/>
      <c r="CT477" s="227"/>
      <c r="CU477" s="227"/>
      <c r="CV477" s="227"/>
      <c r="CW477" s="227"/>
      <c r="CX477" s="227"/>
      <c r="CY477" s="227"/>
      <c r="CZ477" s="227"/>
      <c r="DA477" s="227"/>
      <c r="DB477" s="227"/>
      <c r="DC477" s="227"/>
      <c r="DD477" s="227"/>
      <c r="DE477" s="227"/>
      <c r="DF477" s="227"/>
      <c r="DG477" s="227"/>
      <c r="DH477" s="227"/>
      <c r="DI477" s="227"/>
      <c r="DJ477" s="227"/>
      <c r="DK477" s="227"/>
      <c r="DL477" s="227"/>
      <c r="DM477" s="227"/>
      <c r="DN477" s="227"/>
      <c r="DO477" s="227"/>
      <c r="DP477" s="227"/>
      <c r="DQ477" s="227"/>
      <c r="DR477" s="227"/>
      <c r="DS477" s="227"/>
      <c r="DT477" s="227"/>
      <c r="DU477" s="227"/>
      <c r="DV477" s="227"/>
      <c r="DW477" s="227"/>
      <c r="DX477" s="227"/>
      <c r="DY477" s="227"/>
    </row>
    <row r="478" spans="1:130" ht="15">
      <c r="A478" s="369"/>
      <c r="B478" s="360">
        <v>60275</v>
      </c>
      <c r="C478" s="19" t="s">
        <v>69</v>
      </c>
      <c r="D478" s="7" t="s">
        <v>11</v>
      </c>
      <c r="E478" s="95"/>
      <c r="F478" s="143"/>
      <c r="G478" s="144"/>
      <c r="H478" s="145"/>
      <c r="I478" s="1175"/>
      <c r="J478" s="653"/>
      <c r="K478" s="95"/>
      <c r="L478" s="143"/>
      <c r="M478" s="144"/>
      <c r="N478" s="145"/>
      <c r="O478" s="143"/>
      <c r="P478" s="146"/>
      <c r="Q478" s="95"/>
      <c r="R478" s="143"/>
      <c r="S478" s="144"/>
      <c r="T478" s="145"/>
      <c r="U478" s="146"/>
      <c r="V478" s="143"/>
      <c r="W478" s="145"/>
      <c r="X478" s="143"/>
      <c r="Y478" s="144"/>
      <c r="Z478" s="145"/>
      <c r="AA478" s="143"/>
      <c r="AB478" s="143"/>
      <c r="AC478" s="143"/>
      <c r="AD478" s="145"/>
      <c r="AE478" s="143"/>
      <c r="AF478" s="144"/>
      <c r="AG478" s="145"/>
      <c r="AH478" s="143"/>
      <c r="AI478" s="146"/>
      <c r="AJ478" s="143"/>
      <c r="AK478" s="143"/>
      <c r="AL478" s="145"/>
      <c r="AM478" s="144"/>
      <c r="AN478" s="145"/>
      <c r="AO478" s="145"/>
      <c r="AP478" s="145"/>
      <c r="AQ478" s="143"/>
      <c r="AR478" s="146"/>
      <c r="AS478" s="95"/>
      <c r="AT478" s="143"/>
      <c r="AU478" s="144"/>
      <c r="AV478" s="145"/>
      <c r="AW478" s="143"/>
      <c r="AX478" s="146"/>
      <c r="AY478" s="143"/>
      <c r="AZ478" s="143"/>
      <c r="BA478" s="144"/>
      <c r="BB478" s="145"/>
      <c r="BC478" s="143"/>
      <c r="BD478" s="412"/>
      <c r="BE478" s="413"/>
      <c r="BF478" s="413"/>
      <c r="BG478" s="413"/>
      <c r="BH478" s="413"/>
      <c r="BI478" s="413"/>
      <c r="BJ478" s="432"/>
      <c r="BK478" s="512"/>
      <c r="BL478" s="435"/>
      <c r="BM478" s="414"/>
      <c r="BN478" s="414"/>
      <c r="BO478" s="414"/>
      <c r="CB478" s="227"/>
      <c r="CC478" s="227"/>
      <c r="CD478" s="227"/>
      <c r="CE478" s="227"/>
      <c r="CF478" s="227"/>
      <c r="CG478" s="227"/>
      <c r="CH478" s="227"/>
      <c r="CI478" s="227"/>
      <c r="CJ478" s="227"/>
      <c r="CK478" s="227"/>
      <c r="CL478" s="227"/>
      <c r="CM478" s="227"/>
      <c r="CN478" s="227"/>
      <c r="CO478" s="227"/>
      <c r="CP478" s="227"/>
      <c r="CQ478" s="227"/>
      <c r="CR478" s="227"/>
      <c r="CS478" s="227"/>
      <c r="CT478" s="227"/>
      <c r="CU478" s="227"/>
      <c r="CV478" s="227"/>
      <c r="CW478" s="227"/>
      <c r="CX478" s="227"/>
      <c r="CY478" s="227"/>
      <c r="CZ478" s="227"/>
      <c r="DA478" s="227"/>
      <c r="DB478" s="227"/>
      <c r="DC478" s="227"/>
      <c r="DD478" s="227"/>
      <c r="DE478" s="227"/>
      <c r="DF478" s="227"/>
      <c r="DG478" s="227"/>
      <c r="DH478" s="227"/>
      <c r="DI478" s="227"/>
      <c r="DJ478" s="227"/>
      <c r="DK478" s="227"/>
      <c r="DL478" s="227"/>
      <c r="DM478" s="227"/>
      <c r="DN478" s="227"/>
      <c r="DO478" s="227"/>
      <c r="DP478" s="227"/>
      <c r="DQ478" s="227"/>
      <c r="DR478" s="227"/>
      <c r="DS478" s="227"/>
      <c r="DT478" s="227"/>
      <c r="DU478" s="227"/>
      <c r="DV478" s="227"/>
      <c r="DW478" s="227"/>
      <c r="DX478" s="227"/>
      <c r="DY478" s="227"/>
    </row>
    <row r="479" spans="1:130" ht="15">
      <c r="A479" s="265"/>
      <c r="B479" s="360">
        <v>60279</v>
      </c>
      <c r="C479" s="12" t="s">
        <v>70</v>
      </c>
      <c r="D479" s="7" t="s">
        <v>11</v>
      </c>
      <c r="E479" s="95"/>
      <c r="F479" s="143"/>
      <c r="G479" s="144"/>
      <c r="H479" s="145"/>
      <c r="I479" s="1175"/>
      <c r="J479" s="653"/>
      <c r="K479" s="95"/>
      <c r="L479" s="143"/>
      <c r="M479" s="144"/>
      <c r="N479" s="145"/>
      <c r="O479" s="143"/>
      <c r="P479" s="146"/>
      <c r="Q479" s="95"/>
      <c r="R479" s="143"/>
      <c r="S479" s="144"/>
      <c r="T479" s="145"/>
      <c r="U479" s="146"/>
      <c r="V479" s="143"/>
      <c r="W479" s="145"/>
      <c r="X479" s="143"/>
      <c r="Y479" s="144"/>
      <c r="Z479" s="145"/>
      <c r="AA479" s="143"/>
      <c r="AB479" s="143"/>
      <c r="AC479" s="143"/>
      <c r="AD479" s="145"/>
      <c r="AE479" s="143"/>
      <c r="AF479" s="144"/>
      <c r="AG479" s="145"/>
      <c r="AH479" s="143"/>
      <c r="AI479" s="146"/>
      <c r="AJ479" s="143"/>
      <c r="AK479" s="143"/>
      <c r="AL479" s="145"/>
      <c r="AM479" s="144"/>
      <c r="AN479" s="145"/>
      <c r="AO479" s="145"/>
      <c r="AP479" s="145"/>
      <c r="AQ479" s="143"/>
      <c r="AR479" s="146"/>
      <c r="AS479" s="95"/>
      <c r="AT479" s="143"/>
      <c r="AU479" s="144"/>
      <c r="AV479" s="145"/>
      <c r="AW479" s="143"/>
      <c r="AX479" s="146"/>
      <c r="AY479" s="143"/>
      <c r="AZ479" s="143"/>
      <c r="BA479" s="144"/>
      <c r="BB479" s="145"/>
      <c r="BC479" s="143"/>
      <c r="BD479" s="415"/>
      <c r="BE479" s="413"/>
      <c r="BF479" s="413"/>
      <c r="BG479" s="413"/>
      <c r="BH479" s="413"/>
      <c r="BI479" s="413"/>
      <c r="BJ479" s="432"/>
      <c r="BK479" s="512"/>
      <c r="BL479" s="433"/>
      <c r="BM479" s="414"/>
      <c r="BN479" s="414"/>
      <c r="BO479" s="414"/>
      <c r="CB479" s="227"/>
      <c r="CC479" s="227"/>
      <c r="CD479" s="227"/>
      <c r="CE479" s="227"/>
      <c r="CF479" s="227"/>
      <c r="CG479" s="227"/>
      <c r="CH479" s="227"/>
      <c r="CI479" s="227"/>
      <c r="CJ479" s="227"/>
      <c r="CK479" s="227"/>
      <c r="CL479" s="227"/>
      <c r="CM479" s="227"/>
      <c r="CN479" s="227"/>
      <c r="CO479" s="227"/>
      <c r="CP479" s="227"/>
      <c r="CQ479" s="227"/>
      <c r="CR479" s="227"/>
      <c r="CS479" s="227"/>
      <c r="CT479" s="227"/>
      <c r="CU479" s="227"/>
      <c r="CV479" s="227"/>
      <c r="CW479" s="227"/>
      <c r="CX479" s="227"/>
      <c r="CY479" s="227"/>
      <c r="CZ479" s="227"/>
      <c r="DA479" s="227"/>
      <c r="DB479" s="227"/>
      <c r="DC479" s="227"/>
      <c r="DD479" s="227"/>
      <c r="DE479" s="227"/>
      <c r="DF479" s="227"/>
      <c r="DG479" s="227"/>
      <c r="DH479" s="227"/>
      <c r="DI479" s="227"/>
      <c r="DJ479" s="227"/>
      <c r="DK479" s="227"/>
      <c r="DL479" s="227"/>
      <c r="DM479" s="227"/>
      <c r="DN479" s="227"/>
      <c r="DO479" s="227"/>
      <c r="DP479" s="227"/>
      <c r="DQ479" s="227"/>
      <c r="DR479" s="227"/>
      <c r="DS479" s="227"/>
      <c r="DT479" s="227"/>
      <c r="DU479" s="227"/>
      <c r="DV479" s="227"/>
      <c r="DW479" s="227"/>
      <c r="DX479" s="227"/>
      <c r="DY479" s="227"/>
    </row>
    <row r="480" spans="1:130" ht="15">
      <c r="A480" s="265"/>
      <c r="B480" s="359" t="s">
        <v>88</v>
      </c>
      <c r="C480" s="14" t="s">
        <v>81</v>
      </c>
      <c r="D480" s="25" t="s">
        <v>11</v>
      </c>
      <c r="E480" s="100">
        <f t="shared" ref="E480" si="45">SUM(E481:E482)</f>
        <v>0</v>
      </c>
      <c r="F480" s="147">
        <f>F481+F482</f>
        <v>0</v>
      </c>
      <c r="G480" s="148">
        <f t="shared" ref="G480" si="46">SUM(G481:G482)</f>
        <v>0</v>
      </c>
      <c r="H480" s="149"/>
      <c r="I480" s="1176"/>
      <c r="J480" s="609"/>
      <c r="K480" s="100"/>
      <c r="L480" s="147"/>
      <c r="M480" s="148"/>
      <c r="N480" s="149"/>
      <c r="O480" s="147"/>
      <c r="P480" s="150"/>
      <c r="Q480" s="100"/>
      <c r="R480" s="147"/>
      <c r="S480" s="148"/>
      <c r="T480" s="149"/>
      <c r="U480" s="150"/>
      <c r="V480" s="147"/>
      <c r="W480" s="149"/>
      <c r="X480" s="147"/>
      <c r="Y480" s="148"/>
      <c r="Z480" s="149"/>
      <c r="AA480" s="147"/>
      <c r="AB480" s="147"/>
      <c r="AC480" s="147"/>
      <c r="AD480" s="149"/>
      <c r="AE480" s="147"/>
      <c r="AF480" s="148"/>
      <c r="AG480" s="149"/>
      <c r="AH480" s="147"/>
      <c r="AI480" s="150"/>
      <c r="AJ480" s="147"/>
      <c r="AK480" s="147"/>
      <c r="AL480" s="609"/>
      <c r="AM480" s="150"/>
      <c r="AN480" s="150"/>
      <c r="AO480" s="150"/>
      <c r="AP480" s="150"/>
      <c r="AQ480" s="150"/>
      <c r="AR480" s="150"/>
      <c r="AS480" s="100"/>
      <c r="AT480" s="147"/>
      <c r="AU480" s="148"/>
      <c r="AV480" s="149"/>
      <c r="AW480" s="147"/>
      <c r="AX480" s="150"/>
      <c r="AY480" s="147"/>
      <c r="AZ480" s="147"/>
      <c r="BA480" s="148"/>
      <c r="BB480" s="149"/>
      <c r="BC480" s="147"/>
      <c r="BD480" s="419"/>
      <c r="BE480" s="129"/>
      <c r="BF480" s="129"/>
      <c r="BG480" s="129"/>
      <c r="BH480" s="129"/>
      <c r="BI480" s="129"/>
      <c r="BJ480" s="430"/>
      <c r="BK480" s="509"/>
      <c r="BL480" s="433"/>
      <c r="BM480" s="414"/>
      <c r="BN480" s="414"/>
      <c r="BO480" s="414"/>
      <c r="CB480" s="227"/>
      <c r="CC480" s="227"/>
      <c r="CD480" s="227"/>
      <c r="CE480" s="227"/>
      <c r="CF480" s="227"/>
      <c r="CG480" s="227"/>
      <c r="CH480" s="227"/>
      <c r="CI480" s="227"/>
      <c r="CJ480" s="227"/>
      <c r="CK480" s="227"/>
      <c r="CL480" s="227"/>
      <c r="CM480" s="227"/>
      <c r="CN480" s="227"/>
      <c r="CO480" s="227"/>
      <c r="CP480" s="227"/>
      <c r="CQ480" s="227"/>
      <c r="CR480" s="227"/>
      <c r="CS480" s="227"/>
      <c r="CT480" s="227"/>
      <c r="CU480" s="227"/>
      <c r="CV480" s="227"/>
      <c r="CW480" s="227"/>
      <c r="CX480" s="227"/>
      <c r="CY480" s="227"/>
      <c r="CZ480" s="227"/>
      <c r="DA480" s="227"/>
      <c r="DB480" s="227"/>
      <c r="DC480" s="227"/>
      <c r="DD480" s="227"/>
      <c r="DE480" s="227"/>
      <c r="DF480" s="227"/>
      <c r="DG480" s="227"/>
      <c r="DH480" s="227"/>
      <c r="DI480" s="227"/>
      <c r="DJ480" s="227"/>
      <c r="DK480" s="227"/>
      <c r="DL480" s="227"/>
      <c r="DM480" s="227"/>
      <c r="DN480" s="227"/>
      <c r="DO480" s="227"/>
      <c r="DP480" s="227"/>
      <c r="DQ480" s="227"/>
      <c r="DR480" s="227"/>
      <c r="DS480" s="227"/>
      <c r="DT480" s="227"/>
      <c r="DU480" s="227"/>
      <c r="DV480" s="227"/>
      <c r="DW480" s="227"/>
      <c r="DX480" s="227"/>
      <c r="DY480" s="227"/>
    </row>
    <row r="481" spans="1:129" ht="15">
      <c r="A481" s="369"/>
      <c r="B481" s="361">
        <v>60281</v>
      </c>
      <c r="C481" s="13" t="s">
        <v>71</v>
      </c>
      <c r="D481" s="7" t="s">
        <v>11</v>
      </c>
      <c r="E481" s="105"/>
      <c r="F481" s="151"/>
      <c r="G481" s="152"/>
      <c r="H481" s="153"/>
      <c r="I481" s="1177"/>
      <c r="J481" s="604"/>
      <c r="K481" s="105"/>
      <c r="L481" s="151"/>
      <c r="M481" s="152"/>
      <c r="N481" s="153"/>
      <c r="O481" s="151"/>
      <c r="P481" s="154"/>
      <c r="Q481" s="105"/>
      <c r="R481" s="151"/>
      <c r="S481" s="152"/>
      <c r="T481" s="153"/>
      <c r="U481" s="154"/>
      <c r="V481" s="151"/>
      <c r="W481" s="153"/>
      <c r="X481" s="151"/>
      <c r="Y481" s="152"/>
      <c r="Z481" s="153"/>
      <c r="AA481" s="151"/>
      <c r="AB481" s="151"/>
      <c r="AC481" s="151"/>
      <c r="AD481" s="153"/>
      <c r="AE481" s="151"/>
      <c r="AF481" s="152"/>
      <c r="AG481" s="153"/>
      <c r="AH481" s="151"/>
      <c r="AI481" s="154"/>
      <c r="AJ481" s="151"/>
      <c r="AK481" s="151"/>
      <c r="AL481" s="153"/>
      <c r="AM481" s="152"/>
      <c r="AN481" s="153"/>
      <c r="AO481" s="153"/>
      <c r="AP481" s="153"/>
      <c r="AQ481" s="151"/>
      <c r="AR481" s="154"/>
      <c r="AS481" s="105"/>
      <c r="AT481" s="151"/>
      <c r="AU481" s="152"/>
      <c r="AV481" s="153"/>
      <c r="AW481" s="151"/>
      <c r="AX481" s="154"/>
      <c r="AY481" s="151"/>
      <c r="AZ481" s="151"/>
      <c r="BA481" s="152"/>
      <c r="BB481" s="153"/>
      <c r="BC481" s="151"/>
      <c r="BD481" s="412"/>
      <c r="BE481" s="413"/>
      <c r="BF481" s="413"/>
      <c r="BG481" s="413"/>
      <c r="BH481" s="413"/>
      <c r="BI481" s="413"/>
      <c r="BJ481" s="432"/>
      <c r="BK481" s="512"/>
      <c r="BL481" s="435"/>
      <c r="BM481" s="414"/>
      <c r="BN481" s="414"/>
      <c r="BO481" s="414"/>
      <c r="CB481" s="227"/>
      <c r="CC481" s="227"/>
      <c r="CD481" s="227"/>
      <c r="CE481" s="227"/>
      <c r="CF481" s="227"/>
      <c r="CG481" s="227"/>
      <c r="CH481" s="227"/>
      <c r="CI481" s="227"/>
      <c r="CJ481" s="227"/>
      <c r="CK481" s="227"/>
      <c r="CL481" s="227"/>
      <c r="CM481" s="227"/>
      <c r="CN481" s="227"/>
      <c r="CO481" s="227"/>
      <c r="CP481" s="227"/>
      <c r="CQ481" s="227"/>
      <c r="CR481" s="227"/>
      <c r="CS481" s="227"/>
      <c r="CT481" s="227"/>
      <c r="CU481" s="227"/>
      <c r="CV481" s="227"/>
      <c r="CW481" s="227"/>
      <c r="CX481" s="227"/>
      <c r="CY481" s="227"/>
      <c r="CZ481" s="227"/>
      <c r="DA481" s="227"/>
      <c r="DB481" s="227"/>
      <c r="DC481" s="227"/>
      <c r="DD481" s="227"/>
      <c r="DE481" s="227"/>
      <c r="DF481" s="227"/>
      <c r="DG481" s="227"/>
      <c r="DH481" s="227"/>
      <c r="DI481" s="227"/>
      <c r="DJ481" s="227"/>
      <c r="DK481" s="227"/>
      <c r="DL481" s="227"/>
      <c r="DM481" s="227"/>
      <c r="DN481" s="227"/>
      <c r="DO481" s="227"/>
      <c r="DP481" s="227"/>
      <c r="DQ481" s="227"/>
      <c r="DR481" s="227"/>
      <c r="DS481" s="227"/>
      <c r="DT481" s="227"/>
      <c r="DU481" s="227"/>
      <c r="DV481" s="227"/>
      <c r="DW481" s="227"/>
      <c r="DX481" s="227"/>
      <c r="DY481" s="227"/>
    </row>
    <row r="482" spans="1:129" ht="15">
      <c r="A482" s="265"/>
      <c r="B482" s="361">
        <v>60282</v>
      </c>
      <c r="C482" s="13" t="s">
        <v>86</v>
      </c>
      <c r="D482" s="24" t="s">
        <v>11</v>
      </c>
      <c r="E482" s="105"/>
      <c r="F482" s="151"/>
      <c r="G482" s="152"/>
      <c r="H482" s="153"/>
      <c r="I482" s="1177"/>
      <c r="J482" s="604"/>
      <c r="K482" s="105"/>
      <c r="L482" s="151"/>
      <c r="M482" s="152"/>
      <c r="N482" s="153"/>
      <c r="O482" s="151"/>
      <c r="P482" s="154"/>
      <c r="Q482" s="105"/>
      <c r="R482" s="151"/>
      <c r="S482" s="152"/>
      <c r="T482" s="153"/>
      <c r="U482" s="154"/>
      <c r="V482" s="151"/>
      <c r="W482" s="153"/>
      <c r="X482" s="151"/>
      <c r="Y482" s="152"/>
      <c r="Z482" s="153"/>
      <c r="AA482" s="151"/>
      <c r="AB482" s="151"/>
      <c r="AC482" s="151"/>
      <c r="AD482" s="153"/>
      <c r="AE482" s="151"/>
      <c r="AF482" s="152"/>
      <c r="AG482" s="153"/>
      <c r="AH482" s="151"/>
      <c r="AI482" s="154"/>
      <c r="AJ482" s="151"/>
      <c r="AK482" s="151"/>
      <c r="AL482" s="153"/>
      <c r="AM482" s="152"/>
      <c r="AN482" s="153"/>
      <c r="AO482" s="153"/>
      <c r="AP482" s="153"/>
      <c r="AQ482" s="151"/>
      <c r="AR482" s="154"/>
      <c r="AS482" s="105"/>
      <c r="AT482" s="151"/>
      <c r="AU482" s="152"/>
      <c r="AV482" s="153"/>
      <c r="AW482" s="151"/>
      <c r="AX482" s="154"/>
      <c r="AY482" s="151"/>
      <c r="AZ482" s="151"/>
      <c r="BA482" s="152"/>
      <c r="BB482" s="153"/>
      <c r="BC482" s="151"/>
      <c r="BD482" s="146"/>
      <c r="BE482" s="128"/>
      <c r="BF482" s="128"/>
      <c r="BG482" s="128"/>
      <c r="BH482" s="128"/>
      <c r="BI482" s="128"/>
      <c r="BJ482" s="421"/>
      <c r="BK482" s="510"/>
      <c r="BL482" s="433"/>
      <c r="BM482" s="414"/>
      <c r="BN482" s="414"/>
      <c r="BO482" s="414"/>
      <c r="CB482" s="227"/>
      <c r="CC482" s="227"/>
      <c r="CD482" s="227"/>
      <c r="CE482" s="227"/>
      <c r="CF482" s="227"/>
      <c r="CG482" s="227"/>
      <c r="CH482" s="227"/>
      <c r="CI482" s="227"/>
      <c r="CJ482" s="227"/>
      <c r="CK482" s="227"/>
      <c r="CL482" s="227"/>
      <c r="CM482" s="227"/>
      <c r="CN482" s="227"/>
      <c r="CO482" s="227"/>
      <c r="CP482" s="227"/>
      <c r="CQ482" s="227"/>
      <c r="CR482" s="227"/>
      <c r="CS482" s="227"/>
      <c r="CT482" s="227"/>
      <c r="CU482" s="227"/>
      <c r="CV482" s="227"/>
      <c r="CW482" s="227"/>
      <c r="CX482" s="227"/>
      <c r="CY482" s="227"/>
      <c r="CZ482" s="227"/>
      <c r="DA482" s="227"/>
      <c r="DB482" s="227"/>
      <c r="DC482" s="227"/>
      <c r="DD482" s="227"/>
      <c r="DE482" s="227"/>
      <c r="DF482" s="227"/>
      <c r="DG482" s="227"/>
      <c r="DH482" s="227"/>
      <c r="DI482" s="227"/>
      <c r="DJ482" s="227"/>
      <c r="DK482" s="227"/>
      <c r="DL482" s="227"/>
      <c r="DM482" s="227"/>
      <c r="DN482" s="227"/>
      <c r="DO482" s="227"/>
      <c r="DP482" s="227"/>
      <c r="DQ482" s="227"/>
      <c r="DR482" s="227"/>
      <c r="DS482" s="227"/>
      <c r="DT482" s="227"/>
      <c r="DU482" s="227"/>
      <c r="DV482" s="227"/>
      <c r="DW482" s="227"/>
      <c r="DX482" s="227"/>
      <c r="DY482" s="227"/>
    </row>
    <row r="483" spans="1:129" ht="15">
      <c r="A483" s="265"/>
      <c r="B483" s="359" t="s">
        <v>72</v>
      </c>
      <c r="C483" s="11" t="s">
        <v>73</v>
      </c>
      <c r="D483" s="25" t="s">
        <v>11</v>
      </c>
      <c r="E483" s="100">
        <f>SUM(E484:E498)</f>
        <v>1050000</v>
      </c>
      <c r="F483" s="147">
        <f>F484+F485+F486+F487+F488+F489+F490+F491+F492+F493+F494+F495+F496+F497+F498</f>
        <v>3712</v>
      </c>
      <c r="G483" s="148">
        <f>SUM(G484:G498)</f>
        <v>0</v>
      </c>
      <c r="H483" s="149"/>
      <c r="I483" s="1176"/>
      <c r="J483" s="609"/>
      <c r="K483" s="100"/>
      <c r="L483" s="147"/>
      <c r="M483" s="148"/>
      <c r="N483" s="149"/>
      <c r="O483" s="147"/>
      <c r="P483" s="150"/>
      <c r="Q483" s="100"/>
      <c r="R483" s="147"/>
      <c r="S483" s="148"/>
      <c r="T483" s="149"/>
      <c r="U483" s="150"/>
      <c r="V483" s="147"/>
      <c r="W483" s="149"/>
      <c r="X483" s="147"/>
      <c r="Y483" s="148"/>
      <c r="Z483" s="149"/>
      <c r="AA483" s="147"/>
      <c r="AB483" s="147"/>
      <c r="AC483" s="147"/>
      <c r="AD483" s="149"/>
      <c r="AE483" s="147"/>
      <c r="AF483" s="148"/>
      <c r="AG483" s="149"/>
      <c r="AH483" s="147"/>
      <c r="AI483" s="150"/>
      <c r="AJ483" s="147"/>
      <c r="AK483" s="147"/>
      <c r="AL483" s="609"/>
      <c r="AM483" s="150"/>
      <c r="AN483" s="150"/>
      <c r="AO483" s="150"/>
      <c r="AP483" s="150"/>
      <c r="AQ483" s="150"/>
      <c r="AR483" s="150"/>
      <c r="AS483" s="100"/>
      <c r="AT483" s="147"/>
      <c r="AU483" s="148"/>
      <c r="AV483" s="149"/>
      <c r="AW483" s="147"/>
      <c r="AX483" s="150"/>
      <c r="AY483" s="147"/>
      <c r="AZ483" s="147"/>
      <c r="BA483" s="148"/>
      <c r="BB483" s="149"/>
      <c r="BC483" s="147"/>
      <c r="BD483" s="423"/>
      <c r="BE483" s="129"/>
      <c r="BF483" s="129"/>
      <c r="BG483" s="129"/>
      <c r="BH483" s="129"/>
      <c r="BI483" s="129"/>
      <c r="BJ483" s="430"/>
      <c r="BK483" s="509"/>
      <c r="BL483" s="433"/>
      <c r="BM483" s="414"/>
      <c r="BN483" s="414"/>
      <c r="BO483" s="414"/>
      <c r="CB483" s="227"/>
      <c r="CC483" s="227"/>
      <c r="CD483" s="227"/>
      <c r="CE483" s="227"/>
      <c r="CF483" s="227"/>
      <c r="CG483" s="227"/>
      <c r="CH483" s="227"/>
      <c r="CI483" s="227"/>
      <c r="CJ483" s="227"/>
      <c r="CK483" s="227"/>
      <c r="CL483" s="227"/>
      <c r="CM483" s="227"/>
      <c r="CN483" s="227"/>
      <c r="CO483" s="227"/>
      <c r="CP483" s="227"/>
      <c r="CQ483" s="227"/>
      <c r="CR483" s="227"/>
      <c r="CS483" s="227"/>
      <c r="CT483" s="227"/>
      <c r="CU483" s="227"/>
      <c r="CV483" s="227"/>
      <c r="CW483" s="227"/>
      <c r="CX483" s="227"/>
      <c r="CY483" s="227"/>
      <c r="CZ483" s="227"/>
      <c r="DA483" s="227"/>
      <c r="DB483" s="227"/>
      <c r="DC483" s="227"/>
      <c r="DD483" s="227"/>
      <c r="DE483" s="227"/>
      <c r="DF483" s="227"/>
      <c r="DG483" s="227"/>
      <c r="DH483" s="227"/>
      <c r="DI483" s="227"/>
      <c r="DJ483" s="227"/>
      <c r="DK483" s="227"/>
      <c r="DL483" s="227"/>
      <c r="DM483" s="227"/>
      <c r="DN483" s="227"/>
      <c r="DO483" s="227"/>
      <c r="DP483" s="227"/>
      <c r="DQ483" s="227"/>
      <c r="DR483" s="227"/>
      <c r="DS483" s="227"/>
      <c r="DT483" s="227"/>
      <c r="DU483" s="227"/>
      <c r="DV483" s="227"/>
      <c r="DW483" s="227"/>
      <c r="DX483" s="227"/>
      <c r="DY483" s="227"/>
    </row>
    <row r="484" spans="1:129" ht="15">
      <c r="A484" s="265"/>
      <c r="B484" s="360">
        <v>6029001</v>
      </c>
      <c r="C484" s="12" t="s">
        <v>74</v>
      </c>
      <c r="D484" s="7" t="s">
        <v>11</v>
      </c>
      <c r="E484" s="95">
        <f>'Buxheti 2021'!E70</f>
        <v>250000</v>
      </c>
      <c r="F484" s="143"/>
      <c r="G484" s="144"/>
      <c r="H484" s="665"/>
      <c r="I484" s="1175"/>
      <c r="J484" s="653"/>
      <c r="K484" s="95"/>
      <c r="L484" s="143"/>
      <c r="M484" s="144"/>
      <c r="N484" s="145"/>
      <c r="O484" s="143"/>
      <c r="P484" s="146"/>
      <c r="Q484" s="95"/>
      <c r="R484" s="143"/>
      <c r="S484" s="144"/>
      <c r="T484" s="145"/>
      <c r="U484" s="146"/>
      <c r="V484" s="143"/>
      <c r="W484" s="145"/>
      <c r="X484" s="143"/>
      <c r="Y484" s="144"/>
      <c r="Z484" s="145"/>
      <c r="AA484" s="143"/>
      <c r="AB484" s="143"/>
      <c r="AC484" s="143"/>
      <c r="AD484" s="145"/>
      <c r="AE484" s="143"/>
      <c r="AF484" s="144"/>
      <c r="AG484" s="145"/>
      <c r="AH484" s="143"/>
      <c r="AI484" s="146"/>
      <c r="AJ484" s="143"/>
      <c r="AK484" s="143"/>
      <c r="AL484" s="145"/>
      <c r="AM484" s="144"/>
      <c r="AN484" s="145"/>
      <c r="AO484" s="145"/>
      <c r="AP484" s="145"/>
      <c r="AQ484" s="143"/>
      <c r="AR484" s="146"/>
      <c r="AS484" s="95"/>
      <c r="AT484" s="143"/>
      <c r="AU484" s="144"/>
      <c r="AV484" s="145"/>
      <c r="AW484" s="143"/>
      <c r="AX484" s="146"/>
      <c r="AY484" s="143"/>
      <c r="AZ484" s="143"/>
      <c r="BA484" s="144"/>
      <c r="BB484" s="145"/>
      <c r="BC484" s="143"/>
      <c r="BD484" s="146"/>
      <c r="BE484" s="128"/>
      <c r="BF484" s="128"/>
      <c r="BG484" s="128"/>
      <c r="BH484" s="128"/>
      <c r="BI484" s="128"/>
      <c r="BJ484" s="421"/>
      <c r="BK484" s="510"/>
      <c r="BL484" s="433"/>
      <c r="BM484" s="414"/>
      <c r="BN484" s="414"/>
      <c r="BO484" s="414"/>
      <c r="CB484" s="227"/>
      <c r="CC484" s="227"/>
      <c r="CD484" s="227"/>
      <c r="CE484" s="227"/>
      <c r="CF484" s="227"/>
      <c r="CG484" s="227"/>
      <c r="CH484" s="227"/>
      <c r="CI484" s="227"/>
      <c r="CJ484" s="227"/>
      <c r="CK484" s="227"/>
      <c r="CL484" s="227"/>
      <c r="CM484" s="227"/>
      <c r="CN484" s="227"/>
      <c r="CO484" s="227"/>
      <c r="CP484" s="227"/>
      <c r="CQ484" s="227"/>
      <c r="CR484" s="227"/>
      <c r="CS484" s="227"/>
      <c r="CT484" s="227"/>
      <c r="CU484" s="227"/>
      <c r="CV484" s="227"/>
      <c r="CW484" s="227"/>
      <c r="CX484" s="227"/>
      <c r="CY484" s="227"/>
      <c r="CZ484" s="227"/>
      <c r="DA484" s="227"/>
      <c r="DB484" s="227"/>
      <c r="DC484" s="227"/>
      <c r="DD484" s="227"/>
      <c r="DE484" s="227"/>
      <c r="DF484" s="227"/>
      <c r="DG484" s="227"/>
      <c r="DH484" s="227"/>
      <c r="DI484" s="227"/>
      <c r="DJ484" s="227"/>
      <c r="DK484" s="227"/>
      <c r="DL484" s="227"/>
      <c r="DM484" s="227"/>
      <c r="DN484" s="227"/>
      <c r="DO484" s="227"/>
      <c r="DP484" s="227"/>
      <c r="DQ484" s="227"/>
      <c r="DR484" s="227"/>
      <c r="DS484" s="227"/>
      <c r="DT484" s="227"/>
      <c r="DU484" s="227"/>
      <c r="DV484" s="227"/>
      <c r="DW484" s="227"/>
      <c r="DX484" s="227"/>
      <c r="DY484" s="227"/>
    </row>
    <row r="485" spans="1:129" ht="15">
      <c r="A485" s="265"/>
      <c r="B485" s="360">
        <v>6029002</v>
      </c>
      <c r="C485" s="12" t="s">
        <v>75</v>
      </c>
      <c r="D485" s="7" t="s">
        <v>11</v>
      </c>
      <c r="E485" s="95"/>
      <c r="F485" s="143"/>
      <c r="G485" s="144"/>
      <c r="H485" s="145"/>
      <c r="I485" s="1175"/>
      <c r="J485" s="653"/>
      <c r="K485" s="95"/>
      <c r="L485" s="143"/>
      <c r="M485" s="144"/>
      <c r="N485" s="145"/>
      <c r="O485" s="143"/>
      <c r="P485" s="146"/>
      <c r="Q485" s="95"/>
      <c r="R485" s="143"/>
      <c r="S485" s="144"/>
      <c r="T485" s="145"/>
      <c r="U485" s="146"/>
      <c r="V485" s="143"/>
      <c r="W485" s="145"/>
      <c r="X485" s="143"/>
      <c r="Y485" s="144"/>
      <c r="Z485" s="145"/>
      <c r="AA485" s="143"/>
      <c r="AB485" s="143"/>
      <c r="AC485" s="143"/>
      <c r="AD485" s="145"/>
      <c r="AE485" s="143"/>
      <c r="AF485" s="144"/>
      <c r="AG485" s="145"/>
      <c r="AH485" s="143"/>
      <c r="AI485" s="146"/>
      <c r="AJ485" s="143"/>
      <c r="AK485" s="143"/>
      <c r="AL485" s="145"/>
      <c r="AM485" s="144"/>
      <c r="AN485" s="145"/>
      <c r="AO485" s="145"/>
      <c r="AP485" s="145"/>
      <c r="AQ485" s="143"/>
      <c r="AR485" s="146"/>
      <c r="AS485" s="95"/>
      <c r="AT485" s="143"/>
      <c r="AU485" s="144"/>
      <c r="AV485" s="145"/>
      <c r="AW485" s="143"/>
      <c r="AX485" s="146"/>
      <c r="AY485" s="143"/>
      <c r="AZ485" s="143"/>
      <c r="BA485" s="144"/>
      <c r="BB485" s="145"/>
      <c r="BC485" s="143"/>
      <c r="BD485" s="162"/>
      <c r="BE485" s="128"/>
      <c r="BF485" s="128"/>
      <c r="BG485" s="128"/>
      <c r="BH485" s="128"/>
      <c r="BI485" s="128"/>
      <c r="BJ485" s="421"/>
      <c r="BK485" s="510"/>
      <c r="BL485" s="433"/>
      <c r="BM485" s="414"/>
      <c r="BN485" s="414"/>
      <c r="BO485" s="414"/>
      <c r="CB485" s="227"/>
      <c r="CC485" s="227"/>
      <c r="CD485" s="227"/>
      <c r="CE485" s="227"/>
      <c r="CF485" s="227"/>
      <c r="CG485" s="227"/>
      <c r="CH485" s="227"/>
      <c r="CI485" s="227"/>
      <c r="CJ485" s="227"/>
      <c r="CK485" s="227"/>
      <c r="CL485" s="227"/>
      <c r="CM485" s="227"/>
      <c r="CN485" s="227"/>
      <c r="CO485" s="227"/>
      <c r="CP485" s="227"/>
      <c r="CQ485" s="227"/>
      <c r="CR485" s="227"/>
      <c r="CS485" s="227"/>
      <c r="CT485" s="227"/>
      <c r="CU485" s="227"/>
      <c r="CV485" s="227"/>
      <c r="CW485" s="227"/>
      <c r="CX485" s="227"/>
      <c r="CY485" s="227"/>
      <c r="CZ485" s="227"/>
      <c r="DA485" s="227"/>
      <c r="DB485" s="227"/>
      <c r="DC485" s="227"/>
      <c r="DD485" s="227"/>
      <c r="DE485" s="227"/>
      <c r="DF485" s="227"/>
      <c r="DG485" s="227"/>
      <c r="DH485" s="227"/>
      <c r="DI485" s="227"/>
      <c r="DJ485" s="227"/>
      <c r="DK485" s="227"/>
      <c r="DL485" s="227"/>
      <c r="DM485" s="227"/>
      <c r="DN485" s="227"/>
      <c r="DO485" s="227"/>
      <c r="DP485" s="227"/>
      <c r="DQ485" s="227"/>
      <c r="DR485" s="227"/>
      <c r="DS485" s="227"/>
      <c r="DT485" s="227"/>
      <c r="DU485" s="227"/>
      <c r="DV485" s="227"/>
      <c r="DW485" s="227"/>
      <c r="DX485" s="227"/>
      <c r="DY485" s="227"/>
    </row>
    <row r="486" spans="1:129" ht="15">
      <c r="A486" s="265"/>
      <c r="B486" s="360">
        <v>6029003</v>
      </c>
      <c r="C486" s="12" t="s">
        <v>76</v>
      </c>
      <c r="D486" s="7" t="s">
        <v>11</v>
      </c>
      <c r="E486" s="95"/>
      <c r="F486" s="143"/>
      <c r="G486" s="144"/>
      <c r="H486" s="145"/>
      <c r="I486" s="1175"/>
      <c r="J486" s="653"/>
      <c r="K486" s="95"/>
      <c r="L486" s="143"/>
      <c r="M486" s="144"/>
      <c r="N486" s="145"/>
      <c r="O486" s="143"/>
      <c r="P486" s="146"/>
      <c r="Q486" s="95"/>
      <c r="R486" s="143"/>
      <c r="S486" s="144"/>
      <c r="T486" s="145"/>
      <c r="U486" s="146"/>
      <c r="V486" s="143"/>
      <c r="W486" s="145"/>
      <c r="X486" s="143"/>
      <c r="Y486" s="144"/>
      <c r="Z486" s="145"/>
      <c r="AA486" s="143"/>
      <c r="AB486" s="143"/>
      <c r="AC486" s="143"/>
      <c r="AD486" s="145"/>
      <c r="AE486" s="143"/>
      <c r="AF486" s="144"/>
      <c r="AG486" s="145"/>
      <c r="AH486" s="143"/>
      <c r="AI486" s="146"/>
      <c r="AJ486" s="143"/>
      <c r="AK486" s="143"/>
      <c r="AL486" s="145"/>
      <c r="AM486" s="144"/>
      <c r="AN486" s="145"/>
      <c r="AO486" s="145"/>
      <c r="AP486" s="145"/>
      <c r="AQ486" s="143"/>
      <c r="AR486" s="146"/>
      <c r="AS486" s="95"/>
      <c r="AT486" s="143"/>
      <c r="AU486" s="144"/>
      <c r="AV486" s="145"/>
      <c r="AW486" s="143"/>
      <c r="AX486" s="146"/>
      <c r="AY486" s="143"/>
      <c r="AZ486" s="143"/>
      <c r="BA486" s="144"/>
      <c r="BB486" s="145"/>
      <c r="BC486" s="143"/>
      <c r="BD486" s="154"/>
      <c r="BE486" s="128"/>
      <c r="BF486" s="128"/>
      <c r="BG486" s="128"/>
      <c r="BH486" s="128"/>
      <c r="BI486" s="128"/>
      <c r="BJ486" s="421"/>
      <c r="BK486" s="510"/>
      <c r="BL486" s="433"/>
      <c r="BM486" s="414"/>
      <c r="BN486" s="414"/>
      <c r="BO486" s="414"/>
      <c r="CB486" s="227"/>
      <c r="CC486" s="227"/>
      <c r="CD486" s="227"/>
      <c r="CE486" s="227"/>
      <c r="CF486" s="227"/>
      <c r="CG486" s="227"/>
      <c r="CH486" s="227"/>
      <c r="CI486" s="227"/>
      <c r="CJ486" s="227"/>
      <c r="CK486" s="227"/>
      <c r="CL486" s="227"/>
      <c r="CM486" s="227"/>
      <c r="CN486" s="227"/>
      <c r="CO486" s="227"/>
      <c r="CP486" s="227"/>
      <c r="CQ486" s="227"/>
      <c r="CR486" s="227"/>
      <c r="CS486" s="227"/>
      <c r="CT486" s="227"/>
      <c r="CU486" s="227"/>
      <c r="CV486" s="227"/>
      <c r="CW486" s="227"/>
      <c r="CX486" s="227"/>
      <c r="CY486" s="227"/>
      <c r="CZ486" s="227"/>
      <c r="DA486" s="227"/>
      <c r="DB486" s="227"/>
      <c r="DC486" s="227"/>
      <c r="DD486" s="227"/>
      <c r="DE486" s="227"/>
      <c r="DF486" s="227"/>
      <c r="DG486" s="227"/>
      <c r="DH486" s="227"/>
      <c r="DI486" s="227"/>
      <c r="DJ486" s="227"/>
      <c r="DK486" s="227"/>
      <c r="DL486" s="227"/>
      <c r="DM486" s="227"/>
      <c r="DN486" s="227"/>
      <c r="DO486" s="227"/>
      <c r="DP486" s="227"/>
      <c r="DQ486" s="227"/>
      <c r="DR486" s="227"/>
      <c r="DS486" s="227"/>
      <c r="DT486" s="227"/>
      <c r="DU486" s="227"/>
      <c r="DV486" s="227"/>
      <c r="DW486" s="227"/>
      <c r="DX486" s="227"/>
      <c r="DY486" s="227"/>
    </row>
    <row r="487" spans="1:129" ht="25.5">
      <c r="A487" s="265"/>
      <c r="B487" s="360">
        <v>6029004</v>
      </c>
      <c r="C487" s="17" t="s">
        <v>87</v>
      </c>
      <c r="D487" s="7" t="s">
        <v>11</v>
      </c>
      <c r="E487" s="95"/>
      <c r="F487" s="160"/>
      <c r="G487" s="144"/>
      <c r="H487" s="161"/>
      <c r="I487" s="1175"/>
      <c r="J487" s="656"/>
      <c r="K487" s="95"/>
      <c r="L487" s="160"/>
      <c r="M487" s="144"/>
      <c r="N487" s="161"/>
      <c r="O487" s="143"/>
      <c r="P487" s="162"/>
      <c r="Q487" s="95"/>
      <c r="R487" s="160"/>
      <c r="S487" s="144"/>
      <c r="T487" s="161"/>
      <c r="U487" s="146"/>
      <c r="V487" s="160"/>
      <c r="W487" s="145"/>
      <c r="X487" s="160"/>
      <c r="Y487" s="144"/>
      <c r="Z487" s="161"/>
      <c r="AA487" s="143"/>
      <c r="AB487" s="160"/>
      <c r="AC487" s="160"/>
      <c r="AD487" s="145"/>
      <c r="AE487" s="160"/>
      <c r="AF487" s="144"/>
      <c r="AG487" s="161"/>
      <c r="AH487" s="143"/>
      <c r="AI487" s="162"/>
      <c r="AJ487" s="143"/>
      <c r="AK487" s="143"/>
      <c r="AL487" s="161"/>
      <c r="AM487" s="144"/>
      <c r="AN487" s="161"/>
      <c r="AO487" s="161"/>
      <c r="AP487" s="161"/>
      <c r="AQ487" s="143"/>
      <c r="AR487" s="162"/>
      <c r="AS487" s="95"/>
      <c r="AT487" s="160"/>
      <c r="AU487" s="144"/>
      <c r="AV487" s="161"/>
      <c r="AW487" s="143"/>
      <c r="AX487" s="162"/>
      <c r="AY487" s="160"/>
      <c r="AZ487" s="160"/>
      <c r="BA487" s="144"/>
      <c r="BB487" s="161"/>
      <c r="BC487" s="143"/>
      <c r="BD487" s="162"/>
      <c r="BE487" s="128"/>
      <c r="BF487" s="128"/>
      <c r="BG487" s="128"/>
      <c r="BH487" s="128"/>
      <c r="BI487" s="128"/>
      <c r="BJ487" s="421"/>
      <c r="BK487" s="510"/>
      <c r="BL487" s="433"/>
      <c r="BM487" s="414"/>
      <c r="BN487" s="414"/>
      <c r="BO487" s="414"/>
      <c r="CB487" s="227"/>
      <c r="CC487" s="227"/>
      <c r="CD487" s="227"/>
      <c r="CE487" s="227"/>
      <c r="CF487" s="227"/>
      <c r="CG487" s="227"/>
      <c r="CH487" s="227"/>
      <c r="CI487" s="227"/>
      <c r="CJ487" s="227"/>
      <c r="CK487" s="227"/>
      <c r="CL487" s="227"/>
      <c r="CM487" s="227"/>
      <c r="CN487" s="227"/>
      <c r="CO487" s="227"/>
      <c r="CP487" s="227"/>
      <c r="CQ487" s="227"/>
      <c r="CR487" s="227"/>
      <c r="CS487" s="227"/>
      <c r="CT487" s="227"/>
      <c r="CU487" s="227"/>
      <c r="CV487" s="227"/>
      <c r="CW487" s="227"/>
      <c r="CX487" s="227"/>
      <c r="CY487" s="227"/>
      <c r="CZ487" s="227"/>
      <c r="DA487" s="227"/>
      <c r="DB487" s="227"/>
      <c r="DC487" s="227"/>
      <c r="DD487" s="227"/>
      <c r="DE487" s="227"/>
      <c r="DF487" s="227"/>
      <c r="DG487" s="227"/>
      <c r="DH487" s="227"/>
      <c r="DI487" s="227"/>
      <c r="DJ487" s="227"/>
      <c r="DK487" s="227"/>
      <c r="DL487" s="227"/>
      <c r="DM487" s="227"/>
      <c r="DN487" s="227"/>
      <c r="DO487" s="227"/>
      <c r="DP487" s="227"/>
      <c r="DQ487" s="227"/>
      <c r="DR487" s="227"/>
      <c r="DS487" s="227"/>
      <c r="DT487" s="227"/>
      <c r="DU487" s="227"/>
      <c r="DV487" s="227"/>
      <c r="DW487" s="227"/>
      <c r="DX487" s="227"/>
      <c r="DY487" s="227"/>
    </row>
    <row r="488" spans="1:129" s="763" customFormat="1" ht="15">
      <c r="A488" s="932"/>
      <c r="B488" s="866" t="s">
        <v>337</v>
      </c>
      <c r="C488" s="756" t="s">
        <v>335</v>
      </c>
      <c r="D488" s="24" t="s">
        <v>11</v>
      </c>
      <c r="E488" s="867">
        <f>'Buxheti 2021'!E73</f>
        <v>800000</v>
      </c>
      <c r="F488" s="551"/>
      <c r="G488" s="868"/>
      <c r="H488" s="754"/>
      <c r="I488" s="1175"/>
      <c r="J488" s="873"/>
      <c r="K488" s="867"/>
      <c r="L488" s="551"/>
      <c r="M488" s="868"/>
      <c r="N488" s="870"/>
      <c r="O488" s="545"/>
      <c r="P488" s="869"/>
      <c r="Q488" s="867"/>
      <c r="R488" s="551"/>
      <c r="S488" s="868"/>
      <c r="T488" s="870"/>
      <c r="U488" s="871"/>
      <c r="V488" s="551"/>
      <c r="W488" s="872"/>
      <c r="X488" s="551"/>
      <c r="Y488" s="868">
        <f>F488</f>
        <v>0</v>
      </c>
      <c r="Z488" s="870"/>
      <c r="AA488" s="545"/>
      <c r="AB488" s="551"/>
      <c r="AC488" s="551"/>
      <c r="AD488" s="872"/>
      <c r="AE488" s="551"/>
      <c r="AF488" s="868"/>
      <c r="AG488" s="870"/>
      <c r="AH488" s="545"/>
      <c r="AI488" s="869"/>
      <c r="AJ488" s="545"/>
      <c r="AK488" s="545"/>
      <c r="AL488" s="870"/>
      <c r="AM488" s="868"/>
      <c r="AN488" s="870"/>
      <c r="AO488" s="870"/>
      <c r="AP488" s="870"/>
      <c r="AQ488" s="545"/>
      <c r="AR488" s="869"/>
      <c r="AS488" s="867"/>
      <c r="AT488" s="551"/>
      <c r="AU488" s="868"/>
      <c r="AV488" s="870"/>
      <c r="AW488" s="545"/>
      <c r="AX488" s="869"/>
      <c r="AY488" s="551"/>
      <c r="AZ488" s="551"/>
      <c r="BA488" s="868"/>
      <c r="BB488" s="870"/>
      <c r="BC488" s="545"/>
      <c r="BD488" s="869"/>
      <c r="BE488" s="128"/>
      <c r="BF488" s="128"/>
      <c r="BG488" s="128"/>
      <c r="BH488" s="128"/>
      <c r="BI488" s="128"/>
      <c r="BJ488" s="421"/>
      <c r="BK488" s="510"/>
      <c r="BL488" s="764"/>
      <c r="BM488" s="762"/>
      <c r="BN488" s="762"/>
      <c r="BO488" s="762"/>
      <c r="CB488" s="793"/>
      <c r="CC488" s="793"/>
      <c r="CD488" s="793"/>
      <c r="CE488" s="793"/>
      <c r="CF488" s="793"/>
      <c r="CG488" s="793"/>
      <c r="CH488" s="793"/>
      <c r="CI488" s="793"/>
      <c r="CJ488" s="793"/>
      <c r="CK488" s="793"/>
      <c r="CL488" s="793"/>
      <c r="CM488" s="793"/>
      <c r="CN488" s="793"/>
      <c r="CO488" s="793"/>
      <c r="CP488" s="793"/>
      <c r="CQ488" s="793"/>
      <c r="CR488" s="793"/>
      <c r="CS488" s="793"/>
      <c r="CT488" s="793"/>
      <c r="CU488" s="793"/>
      <c r="CV488" s="793"/>
      <c r="CW488" s="793"/>
      <c r="CX488" s="793"/>
      <c r="CY488" s="793"/>
      <c r="CZ488" s="793"/>
      <c r="DA488" s="793"/>
      <c r="DB488" s="793"/>
      <c r="DC488" s="793"/>
      <c r="DD488" s="793"/>
      <c r="DE488" s="793"/>
      <c r="DF488" s="793"/>
      <c r="DG488" s="793"/>
      <c r="DH488" s="793"/>
      <c r="DI488" s="793"/>
      <c r="DJ488" s="793"/>
      <c r="DK488" s="793"/>
      <c r="DL488" s="793"/>
      <c r="DM488" s="793"/>
      <c r="DN488" s="793"/>
      <c r="DO488" s="793"/>
      <c r="DP488" s="793"/>
      <c r="DQ488" s="793"/>
      <c r="DR488" s="793"/>
      <c r="DS488" s="793"/>
      <c r="DT488" s="793"/>
      <c r="DU488" s="793"/>
      <c r="DV488" s="793"/>
      <c r="DW488" s="793"/>
      <c r="DX488" s="793"/>
      <c r="DY488" s="793"/>
    </row>
    <row r="489" spans="1:129" s="763" customFormat="1" ht="15">
      <c r="A489" s="748"/>
      <c r="B489" s="866">
        <v>6029005</v>
      </c>
      <c r="C489" s="756" t="s">
        <v>335</v>
      </c>
      <c r="D489" s="24" t="s">
        <v>11</v>
      </c>
      <c r="E489" s="867"/>
      <c r="F489" s="551"/>
      <c r="G489" s="868"/>
      <c r="H489" s="754"/>
      <c r="I489" s="1175"/>
      <c r="J489" s="873"/>
      <c r="K489" s="867"/>
      <c r="L489" s="551"/>
      <c r="M489" s="868"/>
      <c r="N489" s="870"/>
      <c r="O489" s="545"/>
      <c r="P489" s="869"/>
      <c r="Q489" s="867"/>
      <c r="R489" s="551"/>
      <c r="S489" s="868"/>
      <c r="T489" s="870"/>
      <c r="U489" s="871"/>
      <c r="V489" s="551"/>
      <c r="W489" s="872"/>
      <c r="X489" s="551"/>
      <c r="Y489" s="868"/>
      <c r="Z489" s="870"/>
      <c r="AA489" s="545"/>
      <c r="AB489" s="551"/>
      <c r="AC489" s="551"/>
      <c r="AD489" s="872"/>
      <c r="AE489" s="551"/>
      <c r="AF489" s="868"/>
      <c r="AG489" s="870"/>
      <c r="AH489" s="545"/>
      <c r="AI489" s="869"/>
      <c r="AJ489" s="545"/>
      <c r="AK489" s="545"/>
      <c r="AL489" s="870"/>
      <c r="AM489" s="868"/>
      <c r="AN489" s="870"/>
      <c r="AO489" s="870"/>
      <c r="AP489" s="870"/>
      <c r="AQ489" s="545"/>
      <c r="AR489" s="869"/>
      <c r="AS489" s="867"/>
      <c r="AT489" s="551"/>
      <c r="AU489" s="868"/>
      <c r="AV489" s="870"/>
      <c r="AW489" s="545"/>
      <c r="AX489" s="869"/>
      <c r="AY489" s="551"/>
      <c r="AZ489" s="551"/>
      <c r="BA489" s="868"/>
      <c r="BB489" s="870"/>
      <c r="BC489" s="545"/>
      <c r="BD489" s="869"/>
      <c r="BE489" s="128"/>
      <c r="BF489" s="128"/>
      <c r="BG489" s="128"/>
      <c r="BH489" s="128"/>
      <c r="BI489" s="128"/>
      <c r="BJ489" s="421"/>
      <c r="BK489" s="510"/>
      <c r="BL489" s="764"/>
      <c r="BM489" s="762"/>
      <c r="BN489" s="762"/>
      <c r="BO489" s="762"/>
      <c r="CB489" s="793"/>
      <c r="CC489" s="793"/>
      <c r="CD489" s="793"/>
      <c r="CE489" s="793"/>
      <c r="CF489" s="793"/>
      <c r="CG489" s="793"/>
      <c r="CH489" s="793"/>
      <c r="CI489" s="793"/>
      <c r="CJ489" s="793"/>
      <c r="CK489" s="793"/>
      <c r="CL489" s="793"/>
      <c r="CM489" s="793"/>
      <c r="CN489" s="793"/>
      <c r="CO489" s="793"/>
      <c r="CP489" s="793"/>
      <c r="CQ489" s="793"/>
      <c r="CR489" s="793"/>
      <c r="CS489" s="793"/>
      <c r="CT489" s="793"/>
      <c r="CU489" s="793"/>
      <c r="CV489" s="793"/>
      <c r="CW489" s="793"/>
      <c r="CX489" s="793"/>
      <c r="CY489" s="793"/>
      <c r="CZ489" s="793"/>
      <c r="DA489" s="793"/>
      <c r="DB489" s="793"/>
      <c r="DC489" s="793"/>
      <c r="DD489" s="793"/>
      <c r="DE489" s="793"/>
      <c r="DF489" s="793"/>
      <c r="DG489" s="793"/>
      <c r="DH489" s="793"/>
      <c r="DI489" s="793"/>
      <c r="DJ489" s="793"/>
      <c r="DK489" s="793"/>
      <c r="DL489" s="793"/>
      <c r="DM489" s="793"/>
      <c r="DN489" s="793"/>
      <c r="DO489" s="793"/>
      <c r="DP489" s="793"/>
      <c r="DQ489" s="793"/>
      <c r="DR489" s="793"/>
      <c r="DS489" s="793"/>
      <c r="DT489" s="793"/>
      <c r="DU489" s="793"/>
      <c r="DV489" s="793"/>
      <c r="DW489" s="793"/>
      <c r="DX489" s="793"/>
      <c r="DY489" s="793"/>
    </row>
    <row r="490" spans="1:129" s="763" customFormat="1" ht="15">
      <c r="A490" s="748"/>
      <c r="B490" s="866" t="s">
        <v>337</v>
      </c>
      <c r="C490" s="756" t="s">
        <v>335</v>
      </c>
      <c r="D490" s="24" t="s">
        <v>11</v>
      </c>
      <c r="E490" s="867"/>
      <c r="F490" s="551"/>
      <c r="G490" s="868"/>
      <c r="H490" s="754"/>
      <c r="I490" s="1175"/>
      <c r="J490" s="873"/>
      <c r="K490" s="867"/>
      <c r="L490" s="551"/>
      <c r="M490" s="868"/>
      <c r="N490" s="870"/>
      <c r="O490" s="545"/>
      <c r="P490" s="869"/>
      <c r="Q490" s="867"/>
      <c r="R490" s="551"/>
      <c r="S490" s="868"/>
      <c r="T490" s="870"/>
      <c r="U490" s="871"/>
      <c r="V490" s="551"/>
      <c r="W490" s="872"/>
      <c r="X490" s="551"/>
      <c r="Y490" s="868"/>
      <c r="Z490" s="870"/>
      <c r="AA490" s="545"/>
      <c r="AB490" s="551"/>
      <c r="AC490" s="551"/>
      <c r="AD490" s="872"/>
      <c r="AE490" s="551"/>
      <c r="AF490" s="868"/>
      <c r="AG490" s="870"/>
      <c r="AH490" s="545"/>
      <c r="AI490" s="869"/>
      <c r="AJ490" s="545"/>
      <c r="AK490" s="545"/>
      <c r="AL490" s="870"/>
      <c r="AM490" s="868"/>
      <c r="AN490" s="870"/>
      <c r="AO490" s="870"/>
      <c r="AP490" s="870"/>
      <c r="AQ490" s="545"/>
      <c r="AR490" s="869"/>
      <c r="AS490" s="867"/>
      <c r="AT490" s="551"/>
      <c r="AU490" s="868"/>
      <c r="AV490" s="870"/>
      <c r="AW490" s="545"/>
      <c r="AX490" s="869"/>
      <c r="AY490" s="551"/>
      <c r="AZ490" s="551"/>
      <c r="BA490" s="868"/>
      <c r="BB490" s="870"/>
      <c r="BC490" s="545"/>
      <c r="BD490" s="869"/>
      <c r="BE490" s="128"/>
      <c r="BF490" s="128"/>
      <c r="BG490" s="128"/>
      <c r="BH490" s="128"/>
      <c r="BI490" s="128"/>
      <c r="BJ490" s="421"/>
      <c r="BK490" s="510"/>
      <c r="BL490" s="764"/>
      <c r="BM490" s="762"/>
      <c r="BN490" s="762"/>
      <c r="BO490" s="762"/>
      <c r="CB490" s="793"/>
      <c r="CC490" s="793"/>
      <c r="CD490" s="793"/>
      <c r="CE490" s="793"/>
      <c r="CF490" s="793"/>
      <c r="CG490" s="793"/>
      <c r="CH490" s="793"/>
      <c r="CI490" s="793"/>
      <c r="CJ490" s="793"/>
      <c r="CK490" s="793"/>
      <c r="CL490" s="793"/>
      <c r="CM490" s="793"/>
      <c r="CN490" s="793"/>
      <c r="CO490" s="793"/>
      <c r="CP490" s="793"/>
      <c r="CQ490" s="793"/>
      <c r="CR490" s="793"/>
      <c r="CS490" s="793"/>
      <c r="CT490" s="793"/>
      <c r="CU490" s="793"/>
      <c r="CV490" s="793"/>
      <c r="CW490" s="793"/>
      <c r="CX490" s="793"/>
      <c r="CY490" s="793"/>
      <c r="CZ490" s="793"/>
      <c r="DA490" s="793"/>
      <c r="DB490" s="793"/>
      <c r="DC490" s="793"/>
      <c r="DD490" s="793"/>
      <c r="DE490" s="793"/>
      <c r="DF490" s="793"/>
      <c r="DG490" s="793"/>
      <c r="DH490" s="793"/>
      <c r="DI490" s="793"/>
      <c r="DJ490" s="793"/>
      <c r="DK490" s="793"/>
      <c r="DL490" s="793"/>
      <c r="DM490" s="793"/>
      <c r="DN490" s="793"/>
      <c r="DO490" s="793"/>
      <c r="DP490" s="793"/>
      <c r="DQ490" s="793"/>
      <c r="DR490" s="793"/>
      <c r="DS490" s="793"/>
      <c r="DT490" s="793"/>
      <c r="DU490" s="793"/>
      <c r="DV490" s="793"/>
      <c r="DW490" s="793"/>
      <c r="DX490" s="793"/>
      <c r="DY490" s="793"/>
    </row>
    <row r="491" spans="1:129" s="763" customFormat="1" ht="15">
      <c r="A491" s="748"/>
      <c r="B491" s="866" t="s">
        <v>337</v>
      </c>
      <c r="C491" s="756" t="s">
        <v>335</v>
      </c>
      <c r="D491" s="24" t="s">
        <v>11</v>
      </c>
      <c r="E491" s="867"/>
      <c r="F491" s="551"/>
      <c r="G491" s="868"/>
      <c r="H491" s="754"/>
      <c r="I491" s="1175"/>
      <c r="J491" s="873"/>
      <c r="K491" s="867"/>
      <c r="L491" s="551"/>
      <c r="M491" s="868"/>
      <c r="N491" s="870"/>
      <c r="O491" s="545"/>
      <c r="P491" s="869"/>
      <c r="Q491" s="867"/>
      <c r="R491" s="551"/>
      <c r="S491" s="868"/>
      <c r="T491" s="870"/>
      <c r="U491" s="871"/>
      <c r="V491" s="551"/>
      <c r="W491" s="872"/>
      <c r="X491" s="551"/>
      <c r="Y491" s="868"/>
      <c r="Z491" s="870"/>
      <c r="AA491" s="545"/>
      <c r="AB491" s="551"/>
      <c r="AC491" s="551"/>
      <c r="AD491" s="872"/>
      <c r="AE491" s="551"/>
      <c r="AF491" s="868"/>
      <c r="AG491" s="870"/>
      <c r="AH491" s="545"/>
      <c r="AI491" s="869"/>
      <c r="AJ491" s="545"/>
      <c r="AK491" s="545"/>
      <c r="AL491" s="870"/>
      <c r="AM491" s="868"/>
      <c r="AN491" s="870"/>
      <c r="AO491" s="870"/>
      <c r="AP491" s="870"/>
      <c r="AQ491" s="545"/>
      <c r="AR491" s="869"/>
      <c r="AS491" s="867"/>
      <c r="AT491" s="551"/>
      <c r="AU491" s="868"/>
      <c r="AV491" s="870"/>
      <c r="AW491" s="545"/>
      <c r="AX491" s="869"/>
      <c r="AY491" s="551"/>
      <c r="AZ491" s="551"/>
      <c r="BA491" s="868"/>
      <c r="BB491" s="870"/>
      <c r="BC491" s="545"/>
      <c r="BD491" s="869"/>
      <c r="BE491" s="128"/>
      <c r="BF491" s="128"/>
      <c r="BG491" s="128"/>
      <c r="BH491" s="128"/>
      <c r="BI491" s="128"/>
      <c r="BJ491" s="421"/>
      <c r="BK491" s="510"/>
      <c r="BL491" s="764"/>
      <c r="BM491" s="762"/>
      <c r="BN491" s="762"/>
      <c r="BO491" s="762"/>
      <c r="CB491" s="793"/>
      <c r="CC491" s="793"/>
      <c r="CD491" s="793"/>
      <c r="CE491" s="793"/>
      <c r="CF491" s="793"/>
      <c r="CG491" s="793"/>
      <c r="CH491" s="793"/>
      <c r="CI491" s="793"/>
      <c r="CJ491" s="793"/>
      <c r="CK491" s="793"/>
      <c r="CL491" s="793"/>
      <c r="CM491" s="793"/>
      <c r="CN491" s="793"/>
      <c r="CO491" s="793"/>
      <c r="CP491" s="793"/>
      <c r="CQ491" s="793"/>
      <c r="CR491" s="793"/>
      <c r="CS491" s="793"/>
      <c r="CT491" s="793"/>
      <c r="CU491" s="793"/>
      <c r="CV491" s="793"/>
      <c r="CW491" s="793"/>
      <c r="CX491" s="793"/>
      <c r="CY491" s="793"/>
      <c r="CZ491" s="793"/>
      <c r="DA491" s="793"/>
      <c r="DB491" s="793"/>
      <c r="DC491" s="793"/>
      <c r="DD491" s="793"/>
      <c r="DE491" s="793"/>
      <c r="DF491" s="793"/>
      <c r="DG491" s="793"/>
      <c r="DH491" s="793"/>
      <c r="DI491" s="793"/>
      <c r="DJ491" s="793"/>
      <c r="DK491" s="793"/>
      <c r="DL491" s="793"/>
      <c r="DM491" s="793"/>
      <c r="DN491" s="793"/>
      <c r="DO491" s="793"/>
      <c r="DP491" s="793"/>
      <c r="DQ491" s="793"/>
      <c r="DR491" s="793"/>
      <c r="DS491" s="793"/>
      <c r="DT491" s="793"/>
      <c r="DU491" s="793"/>
      <c r="DV491" s="793"/>
      <c r="DW491" s="793"/>
      <c r="DX491" s="793"/>
      <c r="DY491" s="793"/>
    </row>
    <row r="492" spans="1:129" s="763" customFormat="1" ht="15">
      <c r="A492" s="748"/>
      <c r="B492" s="866">
        <v>6029005</v>
      </c>
      <c r="C492" s="756" t="s">
        <v>335</v>
      </c>
      <c r="D492" s="24" t="s">
        <v>11</v>
      </c>
      <c r="E492" s="867">
        <f>'Buxheti 2021'!E410</f>
        <v>0</v>
      </c>
      <c r="F492" s="546"/>
      <c r="G492" s="868"/>
      <c r="H492" s="754"/>
      <c r="I492" s="1175"/>
      <c r="J492" s="862"/>
      <c r="K492" s="867"/>
      <c r="L492" s="546"/>
      <c r="M492" s="868"/>
      <c r="N492" s="759"/>
      <c r="O492" s="545"/>
      <c r="P492" s="758"/>
      <c r="Q492" s="867"/>
      <c r="R492" s="546"/>
      <c r="S492" s="868"/>
      <c r="T492" s="759"/>
      <c r="U492" s="871"/>
      <c r="V492" s="546"/>
      <c r="W492" s="872"/>
      <c r="X492" s="546"/>
      <c r="Y492" s="868"/>
      <c r="Z492" s="759"/>
      <c r="AA492" s="545"/>
      <c r="AB492" s="546"/>
      <c r="AC492" s="546"/>
      <c r="AD492" s="872"/>
      <c r="AE492" s="546"/>
      <c r="AF492" s="868"/>
      <c r="AG492" s="759"/>
      <c r="AH492" s="545"/>
      <c r="AI492" s="758"/>
      <c r="AJ492" s="545"/>
      <c r="AK492" s="545"/>
      <c r="AL492" s="759"/>
      <c r="AM492" s="868"/>
      <c r="AN492" s="759"/>
      <c r="AO492" s="759"/>
      <c r="AP492" s="759"/>
      <c r="AQ492" s="545"/>
      <c r="AR492" s="758"/>
      <c r="AS492" s="867"/>
      <c r="AT492" s="546"/>
      <c r="AU492" s="868"/>
      <c r="AV492" s="759"/>
      <c r="AW492" s="545"/>
      <c r="AX492" s="758"/>
      <c r="AY492" s="546"/>
      <c r="AZ492" s="546"/>
      <c r="BA492" s="868"/>
      <c r="BB492" s="759"/>
      <c r="BC492" s="545"/>
      <c r="BD492" s="758"/>
      <c r="BE492" s="128"/>
      <c r="BF492" s="128"/>
      <c r="BG492" s="128"/>
      <c r="BH492" s="128"/>
      <c r="BI492" s="128"/>
      <c r="BJ492" s="421"/>
      <c r="BK492" s="510"/>
      <c r="BL492" s="764"/>
      <c r="BM492" s="762"/>
      <c r="BN492" s="762"/>
      <c r="BO492" s="762"/>
      <c r="CB492" s="793"/>
      <c r="CC492" s="793"/>
      <c r="CD492" s="793"/>
      <c r="CE492" s="793"/>
      <c r="CF492" s="793"/>
      <c r="CG492" s="793"/>
      <c r="CH492" s="793"/>
      <c r="CI492" s="793"/>
      <c r="CJ492" s="793"/>
      <c r="CK492" s="793"/>
      <c r="CL492" s="793"/>
      <c r="CM492" s="793"/>
      <c r="CN492" s="793"/>
      <c r="CO492" s="793"/>
      <c r="CP492" s="793"/>
      <c r="CQ492" s="793"/>
      <c r="CR492" s="793"/>
      <c r="CS492" s="793"/>
      <c r="CT492" s="793"/>
      <c r="CU492" s="793"/>
      <c r="CV492" s="793"/>
      <c r="CW492" s="793"/>
      <c r="CX492" s="793"/>
      <c r="CY492" s="793"/>
      <c r="CZ492" s="793"/>
      <c r="DA492" s="793"/>
      <c r="DB492" s="793"/>
      <c r="DC492" s="793"/>
      <c r="DD492" s="793"/>
      <c r="DE492" s="793"/>
      <c r="DF492" s="793"/>
      <c r="DG492" s="793"/>
      <c r="DH492" s="793"/>
      <c r="DI492" s="793"/>
      <c r="DJ492" s="793"/>
      <c r="DK492" s="793"/>
      <c r="DL492" s="793"/>
      <c r="DM492" s="793"/>
      <c r="DN492" s="793"/>
      <c r="DO492" s="793"/>
      <c r="DP492" s="793"/>
      <c r="DQ492" s="793"/>
      <c r="DR492" s="793"/>
      <c r="DS492" s="793"/>
      <c r="DT492" s="793"/>
      <c r="DU492" s="793"/>
      <c r="DV492" s="793"/>
      <c r="DW492" s="793"/>
      <c r="DX492" s="793"/>
      <c r="DY492" s="793"/>
    </row>
    <row r="493" spans="1:129" s="763" customFormat="1" ht="15">
      <c r="A493" s="748"/>
      <c r="B493" s="866" t="s">
        <v>337</v>
      </c>
      <c r="C493" s="756" t="s">
        <v>360</v>
      </c>
      <c r="D493" s="24"/>
      <c r="E493" s="867"/>
      <c r="F493" s="546"/>
      <c r="G493" s="868"/>
      <c r="H493" s="754"/>
      <c r="I493" s="1175"/>
      <c r="J493" s="862"/>
      <c r="K493" s="867"/>
      <c r="L493" s="546"/>
      <c r="M493" s="868"/>
      <c r="N493" s="759"/>
      <c r="O493" s="545"/>
      <c r="P493" s="758"/>
      <c r="Q493" s="867"/>
      <c r="R493" s="546"/>
      <c r="S493" s="868"/>
      <c r="T493" s="759"/>
      <c r="U493" s="871"/>
      <c r="V493" s="546"/>
      <c r="W493" s="872"/>
      <c r="X493" s="546"/>
      <c r="Y493" s="868"/>
      <c r="Z493" s="759"/>
      <c r="AA493" s="545"/>
      <c r="AB493" s="546"/>
      <c r="AC493" s="546"/>
      <c r="AD493" s="872"/>
      <c r="AE493" s="546"/>
      <c r="AF493" s="868"/>
      <c r="AG493" s="759"/>
      <c r="AH493" s="545"/>
      <c r="AI493" s="758"/>
      <c r="AJ493" s="545"/>
      <c r="AK493" s="545"/>
      <c r="AL493" s="759"/>
      <c r="AM493" s="868"/>
      <c r="AN493" s="759"/>
      <c r="AO493" s="759"/>
      <c r="AP493" s="759"/>
      <c r="AQ493" s="545"/>
      <c r="AR493" s="758"/>
      <c r="AS493" s="867"/>
      <c r="AT493" s="546"/>
      <c r="AU493" s="868"/>
      <c r="AV493" s="759"/>
      <c r="AW493" s="545"/>
      <c r="AX493" s="758"/>
      <c r="AY493" s="546"/>
      <c r="AZ493" s="546"/>
      <c r="BA493" s="868"/>
      <c r="BB493" s="759"/>
      <c r="BC493" s="545"/>
      <c r="BD493" s="758"/>
      <c r="BE493" s="128"/>
      <c r="BF493" s="128"/>
      <c r="BG493" s="128"/>
      <c r="BH493" s="128"/>
      <c r="BI493" s="128"/>
      <c r="BJ493" s="421"/>
      <c r="BK493" s="510"/>
      <c r="BL493" s="764"/>
      <c r="BM493" s="762"/>
      <c r="BN493" s="762"/>
      <c r="BO493" s="762"/>
      <c r="CB493" s="793"/>
      <c r="CC493" s="793"/>
      <c r="CD493" s="793"/>
      <c r="CE493" s="793"/>
      <c r="CF493" s="793"/>
      <c r="CG493" s="793"/>
      <c r="CH493" s="793"/>
      <c r="CI493" s="793"/>
      <c r="CJ493" s="793"/>
      <c r="CK493" s="793"/>
      <c r="CL493" s="793"/>
      <c r="CM493" s="793"/>
      <c r="CN493" s="793"/>
      <c r="CO493" s="793"/>
      <c r="CP493" s="793"/>
      <c r="CQ493" s="793"/>
      <c r="CR493" s="793"/>
      <c r="CS493" s="793"/>
      <c r="CT493" s="793"/>
      <c r="CU493" s="793"/>
      <c r="CV493" s="793"/>
      <c r="CW493" s="793"/>
      <c r="CX493" s="793"/>
      <c r="CY493" s="793"/>
      <c r="CZ493" s="793"/>
      <c r="DA493" s="793"/>
      <c r="DB493" s="793"/>
      <c r="DC493" s="793"/>
      <c r="DD493" s="793"/>
      <c r="DE493" s="793"/>
      <c r="DF493" s="793"/>
      <c r="DG493" s="793"/>
      <c r="DH493" s="793"/>
      <c r="DI493" s="793"/>
      <c r="DJ493" s="793"/>
      <c r="DK493" s="793"/>
      <c r="DL493" s="793"/>
      <c r="DM493" s="793"/>
      <c r="DN493" s="793"/>
      <c r="DO493" s="793"/>
      <c r="DP493" s="793"/>
      <c r="DQ493" s="793"/>
      <c r="DR493" s="793"/>
      <c r="DS493" s="793"/>
      <c r="DT493" s="793"/>
      <c r="DU493" s="793"/>
      <c r="DV493" s="793"/>
      <c r="DW493" s="793"/>
      <c r="DX493" s="793"/>
      <c r="DY493" s="793"/>
    </row>
    <row r="494" spans="1:129" ht="25.5">
      <c r="A494" s="571"/>
      <c r="B494" s="572">
        <v>6029006</v>
      </c>
      <c r="C494" s="573" t="s">
        <v>77</v>
      </c>
      <c r="D494" s="574" t="s">
        <v>11</v>
      </c>
      <c r="E494" s="575"/>
      <c r="F494" s="576"/>
      <c r="G494" s="577"/>
      <c r="H494" s="578"/>
      <c r="I494" s="1175"/>
      <c r="J494" s="1205"/>
      <c r="K494" s="575"/>
      <c r="L494" s="576"/>
      <c r="M494" s="577"/>
      <c r="N494" s="578"/>
      <c r="O494" s="579"/>
      <c r="P494" s="580"/>
      <c r="Q494" s="575"/>
      <c r="R494" s="576"/>
      <c r="S494" s="577"/>
      <c r="T494" s="578"/>
      <c r="U494" s="416"/>
      <c r="V494" s="576"/>
      <c r="W494" s="581"/>
      <c r="X494" s="576"/>
      <c r="Y494" s="577"/>
      <c r="Z494" s="578"/>
      <c r="AA494" s="579"/>
      <c r="AB494" s="576"/>
      <c r="AC494" s="576"/>
      <c r="AD494" s="581"/>
      <c r="AE494" s="576"/>
      <c r="AF494" s="577"/>
      <c r="AG494" s="578"/>
      <c r="AH494" s="579"/>
      <c r="AI494" s="580"/>
      <c r="AJ494" s="579"/>
      <c r="AK494" s="579"/>
      <c r="AL494" s="578"/>
      <c r="AM494" s="577"/>
      <c r="AN494" s="578"/>
      <c r="AO494" s="578"/>
      <c r="AP494" s="578"/>
      <c r="AQ494" s="579"/>
      <c r="AR494" s="580"/>
      <c r="AS494" s="575"/>
      <c r="AT494" s="576"/>
      <c r="AU494" s="577"/>
      <c r="AV494" s="578"/>
      <c r="AW494" s="579"/>
      <c r="AX494" s="580"/>
      <c r="AY494" s="576"/>
      <c r="AZ494" s="576"/>
      <c r="BA494" s="577"/>
      <c r="BB494" s="578"/>
      <c r="BC494" s="579"/>
      <c r="BD494" s="415"/>
      <c r="BE494" s="413"/>
      <c r="BF494" s="413"/>
      <c r="BG494" s="413"/>
      <c r="BH494" s="413"/>
      <c r="BI494" s="413"/>
      <c r="BJ494" s="432"/>
      <c r="BK494" s="512"/>
      <c r="BL494" s="433"/>
      <c r="BM494" s="414"/>
      <c r="BN494" s="414"/>
      <c r="BO494" s="414"/>
      <c r="CB494" s="227"/>
      <c r="CC494" s="227"/>
      <c r="CD494" s="227"/>
      <c r="CE494" s="227"/>
      <c r="CF494" s="227"/>
      <c r="CG494" s="227"/>
      <c r="CH494" s="227"/>
      <c r="CI494" s="227"/>
      <c r="CJ494" s="227"/>
      <c r="CK494" s="227"/>
      <c r="CL494" s="227"/>
      <c r="CM494" s="227"/>
      <c r="CN494" s="227"/>
      <c r="CO494" s="227"/>
      <c r="CP494" s="227"/>
      <c r="CQ494" s="227"/>
      <c r="CR494" s="227"/>
      <c r="CS494" s="227"/>
      <c r="CT494" s="227"/>
      <c r="CU494" s="227"/>
      <c r="CV494" s="227"/>
      <c r="CW494" s="227"/>
      <c r="CX494" s="227"/>
      <c r="CY494" s="227"/>
      <c r="CZ494" s="227"/>
      <c r="DA494" s="227"/>
      <c r="DB494" s="227"/>
      <c r="DC494" s="227"/>
      <c r="DD494" s="227"/>
      <c r="DE494" s="227"/>
      <c r="DF494" s="227"/>
      <c r="DG494" s="227"/>
      <c r="DH494" s="227"/>
      <c r="DI494" s="227"/>
      <c r="DJ494" s="227"/>
      <c r="DK494" s="227"/>
      <c r="DL494" s="227"/>
      <c r="DM494" s="227"/>
      <c r="DN494" s="227"/>
      <c r="DO494" s="227"/>
      <c r="DP494" s="227"/>
      <c r="DQ494" s="227"/>
      <c r="DR494" s="227"/>
      <c r="DS494" s="227"/>
      <c r="DT494" s="227"/>
      <c r="DU494" s="227"/>
      <c r="DV494" s="227"/>
      <c r="DW494" s="227"/>
      <c r="DX494" s="227"/>
      <c r="DY494" s="227"/>
    </row>
    <row r="495" spans="1:129" ht="15">
      <c r="A495" s="571"/>
      <c r="B495" s="582">
        <v>6029007</v>
      </c>
      <c r="C495" s="583" t="s">
        <v>78</v>
      </c>
      <c r="D495" s="574" t="s">
        <v>11</v>
      </c>
      <c r="E495" s="584"/>
      <c r="F495" s="585"/>
      <c r="G495" s="586"/>
      <c r="H495" s="587"/>
      <c r="I495" s="1177"/>
      <c r="J495" s="1202"/>
      <c r="K495" s="584"/>
      <c r="L495" s="585"/>
      <c r="M495" s="586"/>
      <c r="N495" s="587"/>
      <c r="O495" s="585"/>
      <c r="P495" s="415"/>
      <c r="Q495" s="584"/>
      <c r="R495" s="585"/>
      <c r="S495" s="586"/>
      <c r="T495" s="587"/>
      <c r="U495" s="415"/>
      <c r="V495" s="585"/>
      <c r="W495" s="587"/>
      <c r="X495" s="585"/>
      <c r="Y495" s="586"/>
      <c r="Z495" s="587"/>
      <c r="AA495" s="585"/>
      <c r="AB495" s="585"/>
      <c r="AC495" s="585"/>
      <c r="AD495" s="587"/>
      <c r="AE495" s="585"/>
      <c r="AF495" s="586"/>
      <c r="AG495" s="587"/>
      <c r="AH495" s="585"/>
      <c r="AI495" s="415"/>
      <c r="AJ495" s="585"/>
      <c r="AK495" s="585"/>
      <c r="AL495" s="587"/>
      <c r="AM495" s="586"/>
      <c r="AN495" s="587"/>
      <c r="AO495" s="587"/>
      <c r="AP495" s="587"/>
      <c r="AQ495" s="585"/>
      <c r="AR495" s="415"/>
      <c r="AS495" s="584"/>
      <c r="AT495" s="585"/>
      <c r="AU495" s="586"/>
      <c r="AV495" s="587"/>
      <c r="AW495" s="585"/>
      <c r="AX495" s="415"/>
      <c r="AY495" s="585"/>
      <c r="AZ495" s="585"/>
      <c r="BA495" s="586"/>
      <c r="BB495" s="587"/>
      <c r="BC495" s="585"/>
      <c r="BD495" s="416"/>
      <c r="BE495" s="413"/>
      <c r="BF495" s="413"/>
      <c r="BG495" s="413"/>
      <c r="BH495" s="413"/>
      <c r="BI495" s="413"/>
      <c r="BJ495" s="432"/>
      <c r="BK495" s="512"/>
      <c r="BL495" s="433"/>
      <c r="BM495" s="414"/>
      <c r="BN495" s="414"/>
      <c r="BO495" s="414"/>
      <c r="CB495" s="227"/>
      <c r="CC495" s="227"/>
      <c r="CD495" s="227"/>
      <c r="CE495" s="227"/>
      <c r="CF495" s="227"/>
      <c r="CG495" s="227"/>
      <c r="CH495" s="227"/>
      <c r="CI495" s="227"/>
      <c r="CJ495" s="227"/>
      <c r="CK495" s="227"/>
      <c r="CL495" s="227"/>
      <c r="CM495" s="227"/>
      <c r="CN495" s="227"/>
      <c r="CO495" s="227"/>
      <c r="CP495" s="227"/>
      <c r="CQ495" s="227"/>
      <c r="CR495" s="227"/>
      <c r="CS495" s="227"/>
      <c r="CT495" s="227"/>
      <c r="CU495" s="227"/>
      <c r="CV495" s="227"/>
      <c r="CW495" s="227"/>
      <c r="CX495" s="227"/>
      <c r="CY495" s="227"/>
      <c r="CZ495" s="227"/>
      <c r="DA495" s="227"/>
      <c r="DB495" s="227"/>
      <c r="DC495" s="227"/>
      <c r="DD495" s="227"/>
      <c r="DE495" s="227"/>
      <c r="DF495" s="227"/>
      <c r="DG495" s="227"/>
      <c r="DH495" s="227"/>
      <c r="DI495" s="227"/>
      <c r="DJ495" s="227"/>
      <c r="DK495" s="227"/>
      <c r="DL495" s="227"/>
      <c r="DM495" s="227"/>
      <c r="DN495" s="227"/>
      <c r="DO495" s="227"/>
      <c r="DP495" s="227"/>
      <c r="DQ495" s="227"/>
      <c r="DR495" s="227"/>
      <c r="DS495" s="227"/>
      <c r="DT495" s="227"/>
      <c r="DU495" s="227"/>
      <c r="DV495" s="227"/>
      <c r="DW495" s="227"/>
      <c r="DX495" s="227"/>
      <c r="DY495" s="227"/>
    </row>
    <row r="496" spans="1:129" ht="15.75" thickBot="1">
      <c r="A496" s="265">
        <v>75</v>
      </c>
      <c r="B496" s="360">
        <v>6029008</v>
      </c>
      <c r="C496" s="13" t="s">
        <v>79</v>
      </c>
      <c r="D496" s="7" t="s">
        <v>11</v>
      </c>
      <c r="E496" s="95">
        <f>'Buxheti 2021'!E412</f>
        <v>0</v>
      </c>
      <c r="F496" s="151">
        <v>3712</v>
      </c>
      <c r="G496" s="144"/>
      <c r="H496" s="481">
        <v>44287</v>
      </c>
      <c r="I496" s="1175"/>
      <c r="J496" s="604"/>
      <c r="K496" s="95"/>
      <c r="L496" s="151"/>
      <c r="M496" s="144"/>
      <c r="N496" s="153"/>
      <c r="O496" s="143"/>
      <c r="P496" s="154"/>
      <c r="Q496" s="95"/>
      <c r="R496" s="151"/>
      <c r="S496" s="144"/>
      <c r="T496" s="153"/>
      <c r="U496" s="146"/>
      <c r="V496" s="151"/>
      <c r="W496" s="145"/>
      <c r="X496" s="151"/>
      <c r="Y496" s="144"/>
      <c r="Z496" s="153"/>
      <c r="AA496" s="143"/>
      <c r="AB496" s="151"/>
      <c r="AC496" s="151"/>
      <c r="AD496" s="145"/>
      <c r="AE496" s="151"/>
      <c r="AF496" s="143"/>
      <c r="AG496" s="151"/>
      <c r="AH496" s="143"/>
      <c r="AI496" s="154"/>
      <c r="AJ496" s="143"/>
      <c r="AK496" s="143"/>
      <c r="AL496" s="145"/>
      <c r="AM496" s="143"/>
      <c r="AN496" s="151"/>
      <c r="AO496" s="151"/>
      <c r="AP496" s="151"/>
      <c r="AQ496" s="143"/>
      <c r="AR496" s="151"/>
      <c r="AS496" s="143"/>
      <c r="AT496" s="151"/>
      <c r="AU496" s="143"/>
      <c r="AV496" s="153"/>
      <c r="AW496" s="143"/>
      <c r="AX496" s="154"/>
      <c r="AY496" s="151"/>
      <c r="AZ496" s="151"/>
      <c r="BA496" s="144"/>
      <c r="BB496" s="153"/>
      <c r="BC496" s="143"/>
      <c r="BD496" s="167"/>
      <c r="BE496" s="128"/>
      <c r="BF496" s="128"/>
      <c r="BG496" s="128"/>
      <c r="BH496" s="128"/>
      <c r="BI496" s="128"/>
      <c r="BJ496" s="421"/>
      <c r="BK496" s="510"/>
      <c r="BL496" s="433"/>
      <c r="BM496" s="414"/>
      <c r="BN496" s="414"/>
      <c r="BO496" s="414"/>
      <c r="CB496" s="227"/>
      <c r="CC496" s="227"/>
      <c r="CD496" s="227"/>
      <c r="CE496" s="227"/>
      <c r="CF496" s="227"/>
      <c r="CG496" s="227"/>
      <c r="CH496" s="227"/>
      <c r="CI496" s="227"/>
      <c r="CJ496" s="227"/>
      <c r="CK496" s="227"/>
      <c r="CL496" s="227"/>
      <c r="CM496" s="227"/>
      <c r="CN496" s="227"/>
      <c r="CO496" s="227"/>
      <c r="CP496" s="227"/>
      <c r="CQ496" s="227"/>
      <c r="CR496" s="227"/>
      <c r="CS496" s="227"/>
      <c r="CT496" s="227"/>
      <c r="CU496" s="227"/>
      <c r="CV496" s="227"/>
      <c r="CW496" s="227"/>
      <c r="CX496" s="227"/>
      <c r="CY496" s="227"/>
      <c r="CZ496" s="227"/>
      <c r="DA496" s="227"/>
      <c r="DB496" s="227"/>
      <c r="DC496" s="227"/>
      <c r="DD496" s="227"/>
      <c r="DE496" s="227"/>
      <c r="DF496" s="227"/>
      <c r="DG496" s="227"/>
      <c r="DH496" s="227"/>
      <c r="DI496" s="227"/>
      <c r="DJ496" s="227"/>
      <c r="DK496" s="227"/>
      <c r="DL496" s="227"/>
      <c r="DM496" s="227"/>
      <c r="DN496" s="227"/>
      <c r="DO496" s="227"/>
      <c r="DP496" s="227"/>
      <c r="DQ496" s="227"/>
      <c r="DR496" s="227"/>
      <c r="DS496" s="227"/>
      <c r="DT496" s="227"/>
      <c r="DU496" s="227"/>
      <c r="DV496" s="227"/>
      <c r="DW496" s="227"/>
      <c r="DX496" s="227"/>
      <c r="DY496" s="227"/>
    </row>
    <row r="497" spans="1:136" ht="16.5" thickBot="1">
      <c r="A497" s="265"/>
      <c r="B497" s="360">
        <v>6029009</v>
      </c>
      <c r="C497" s="12" t="s">
        <v>80</v>
      </c>
      <c r="D497" s="7" t="s">
        <v>11</v>
      </c>
      <c r="E497" s="95"/>
      <c r="F497" s="143"/>
      <c r="G497" s="144"/>
      <c r="H497" s="145"/>
      <c r="I497" s="1175"/>
      <c r="J497" s="653"/>
      <c r="K497" s="95"/>
      <c r="L497" s="143"/>
      <c r="M497" s="144"/>
      <c r="N497" s="145"/>
      <c r="O497" s="143"/>
      <c r="P497" s="146"/>
      <c r="Q497" s="95"/>
      <c r="R497" s="143"/>
      <c r="S497" s="144"/>
      <c r="T497" s="145"/>
      <c r="U497" s="146"/>
      <c r="V497" s="143"/>
      <c r="W497" s="145"/>
      <c r="X497" s="143"/>
      <c r="Y497" s="144"/>
      <c r="Z497" s="145"/>
      <c r="AA497" s="143"/>
      <c r="AB497" s="143"/>
      <c r="AC497" s="143"/>
      <c r="AD497" s="145"/>
      <c r="AE497" s="143"/>
      <c r="AF497" s="143"/>
      <c r="AG497" s="143"/>
      <c r="AH497" s="143"/>
      <c r="AI497" s="146"/>
      <c r="AJ497" s="143"/>
      <c r="AK497" s="143"/>
      <c r="AL497" s="145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5"/>
      <c r="AW497" s="143"/>
      <c r="AX497" s="146"/>
      <c r="AY497" s="143"/>
      <c r="AZ497" s="143"/>
      <c r="BA497" s="144"/>
      <c r="BB497" s="145"/>
      <c r="BC497" s="143"/>
      <c r="BD497" s="417"/>
      <c r="BE497" s="413"/>
      <c r="BF497" s="413"/>
      <c r="BG497" s="413"/>
      <c r="BH497" s="413"/>
      <c r="BI497" s="413"/>
      <c r="BJ497" s="432"/>
      <c r="BK497" s="512"/>
      <c r="BL497" s="433"/>
      <c r="BM497" s="433"/>
      <c r="BN497" s="433"/>
      <c r="BO497" s="433"/>
      <c r="CB497" s="227"/>
      <c r="CC497" s="227"/>
      <c r="CD497" s="227"/>
      <c r="CE497" s="227"/>
      <c r="CF497" s="227"/>
      <c r="CG497" s="227"/>
      <c r="CH497" s="227"/>
      <c r="CI497" s="227"/>
      <c r="CJ497" s="227"/>
      <c r="CK497" s="227"/>
      <c r="CL497" s="227"/>
      <c r="CM497" s="227"/>
      <c r="CN497" s="227"/>
      <c r="CO497" s="227"/>
      <c r="CP497" s="227"/>
      <c r="CQ497" s="227"/>
      <c r="CR497" s="227"/>
      <c r="CS497" s="227"/>
      <c r="CT497" s="227"/>
      <c r="CU497" s="227"/>
      <c r="CV497" s="227"/>
      <c r="CW497" s="227"/>
      <c r="CX497" s="227"/>
      <c r="CY497" s="227"/>
      <c r="CZ497" s="227"/>
      <c r="DA497" s="227"/>
      <c r="DB497" s="227"/>
      <c r="DC497" s="227"/>
      <c r="DD497" s="227"/>
      <c r="DE497" s="227"/>
      <c r="DF497" s="227"/>
      <c r="DG497" s="227"/>
      <c r="DH497" s="227"/>
      <c r="DI497" s="227"/>
      <c r="DJ497" s="227"/>
      <c r="DK497" s="227"/>
      <c r="DL497" s="227"/>
      <c r="DM497" s="227"/>
      <c r="DN497" s="227"/>
      <c r="DO497" s="227"/>
      <c r="DP497" s="227"/>
      <c r="DQ497" s="227"/>
      <c r="DR497" s="227"/>
      <c r="DS497" s="227"/>
      <c r="DT497" s="227"/>
      <c r="DU497" s="227"/>
      <c r="DV497" s="227"/>
      <c r="DW497" s="227"/>
      <c r="DX497" s="227"/>
      <c r="DY497" s="227"/>
    </row>
    <row r="498" spans="1:136" ht="15">
      <c r="A498" s="523"/>
      <c r="B498" s="363">
        <v>6029099</v>
      </c>
      <c r="C498" s="20" t="s">
        <v>82</v>
      </c>
      <c r="D498" s="8" t="s">
        <v>11</v>
      </c>
      <c r="E498" s="444"/>
      <c r="F498" s="482"/>
      <c r="G498" s="613"/>
      <c r="H498" s="615"/>
      <c r="I498" s="1188"/>
      <c r="J498" s="657"/>
      <c r="K498" s="444"/>
      <c r="L498" s="482"/>
      <c r="M498" s="613"/>
      <c r="N498" s="615"/>
      <c r="O498" s="612"/>
      <c r="P498" s="443"/>
      <c r="Q498" s="444"/>
      <c r="R498" s="482"/>
      <c r="S498" s="613"/>
      <c r="T498" s="615"/>
      <c r="U498" s="614"/>
      <c r="V498" s="482"/>
      <c r="W498" s="606"/>
      <c r="X498" s="482"/>
      <c r="Y498" s="613"/>
      <c r="Z498" s="615"/>
      <c r="AA498" s="612"/>
      <c r="AB498" s="441"/>
      <c r="AC498" s="441"/>
      <c r="AD498" s="606"/>
      <c r="AE498" s="482"/>
      <c r="AF498" s="612"/>
      <c r="AG498" s="482"/>
      <c r="AH498" s="612"/>
      <c r="AI498" s="443"/>
      <c r="AJ498" s="612"/>
      <c r="AK498" s="612"/>
      <c r="AL498" s="615"/>
      <c r="AM498" s="612"/>
      <c r="AN498" s="482"/>
      <c r="AO498" s="482"/>
      <c r="AP498" s="482"/>
      <c r="AQ498" s="612"/>
      <c r="AR498" s="482"/>
      <c r="AS498" s="612"/>
      <c r="AT498" s="482"/>
      <c r="AU498" s="612"/>
      <c r="AV498" s="615"/>
      <c r="AW498" s="612"/>
      <c r="AX498" s="443"/>
      <c r="AY498" s="482"/>
      <c r="AZ498" s="482"/>
      <c r="BA498" s="613"/>
      <c r="BB498" s="615"/>
      <c r="BC498" s="612"/>
      <c r="BD498" s="616"/>
      <c r="BE498" s="438"/>
      <c r="BF498" s="438"/>
      <c r="BG498" s="438"/>
      <c r="BH498" s="438"/>
      <c r="BI498" s="438"/>
      <c r="BJ498" s="439"/>
      <c r="BK498" s="617"/>
      <c r="BL498" s="433"/>
      <c r="BM498" s="433"/>
      <c r="BN498" s="433"/>
      <c r="BO498" s="433"/>
      <c r="CB498" s="227"/>
      <c r="CC498" s="227"/>
      <c r="CD498" s="227"/>
      <c r="CE498" s="227"/>
      <c r="CF498" s="227"/>
      <c r="CG498" s="227"/>
      <c r="CH498" s="227"/>
      <c r="CI498" s="227"/>
      <c r="CJ498" s="227"/>
      <c r="CK498" s="227"/>
      <c r="CL498" s="227"/>
      <c r="CM498" s="227"/>
      <c r="CN498" s="227"/>
      <c r="CO498" s="227"/>
      <c r="CP498" s="227"/>
      <c r="CQ498" s="227"/>
      <c r="CR498" s="227"/>
      <c r="CS498" s="227"/>
      <c r="CT498" s="227"/>
      <c r="CU498" s="227"/>
      <c r="CV498" s="227"/>
      <c r="CW498" s="227"/>
      <c r="CX498" s="227"/>
      <c r="CY498" s="227"/>
      <c r="CZ498" s="227"/>
      <c r="DA498" s="227"/>
      <c r="DB498" s="227"/>
      <c r="DC498" s="227"/>
      <c r="DD498" s="227"/>
      <c r="DE498" s="227"/>
      <c r="DF498" s="227"/>
      <c r="DG498" s="227"/>
      <c r="DH498" s="227"/>
      <c r="DI498" s="227"/>
      <c r="DJ498" s="227"/>
      <c r="DK498" s="227"/>
      <c r="DL498" s="227"/>
      <c r="DM498" s="227"/>
      <c r="DN498" s="227"/>
      <c r="DO498" s="227"/>
      <c r="DP498" s="227"/>
      <c r="DQ498" s="227"/>
      <c r="DR498" s="227"/>
      <c r="DS498" s="227"/>
      <c r="DT498" s="227"/>
      <c r="DU498" s="227"/>
      <c r="DV498" s="227"/>
      <c r="DW498" s="227"/>
      <c r="DX498" s="227"/>
      <c r="DY498" s="227"/>
    </row>
    <row r="499" spans="1:136" s="433" customFormat="1" ht="15">
      <c r="A499" s="265"/>
      <c r="B499" s="633" t="s">
        <v>241</v>
      </c>
      <c r="C499" s="634" t="s">
        <v>242</v>
      </c>
      <c r="D499" s="628"/>
      <c r="E499" s="629">
        <f>E500+E501+E502+E503</f>
        <v>2000000</v>
      </c>
      <c r="F499" s="630">
        <f>F500+F501+F502+F503</f>
        <v>0</v>
      </c>
      <c r="G499" s="629"/>
      <c r="H499" s="630"/>
      <c r="I499" s="1175"/>
      <c r="J499" s="1203"/>
      <c r="K499" s="629"/>
      <c r="L499" s="630"/>
      <c r="M499" s="629"/>
      <c r="N499" s="630"/>
      <c r="O499" s="629"/>
      <c r="P499" s="630"/>
      <c r="Q499" s="629"/>
      <c r="R499" s="630"/>
      <c r="S499" s="629"/>
      <c r="T499" s="630"/>
      <c r="U499" s="629"/>
      <c r="V499" s="630"/>
      <c r="W499" s="629"/>
      <c r="X499" s="630"/>
      <c r="Y499" s="629"/>
      <c r="Z499" s="630"/>
      <c r="AA499" s="629"/>
      <c r="AB499" s="630"/>
      <c r="AC499" s="630"/>
      <c r="AD499" s="662"/>
      <c r="AE499" s="630"/>
      <c r="AF499" s="629"/>
      <c r="AG499" s="630"/>
      <c r="AH499" s="629"/>
      <c r="AI499" s="630"/>
      <c r="AJ499" s="629"/>
      <c r="AK499" s="629"/>
      <c r="AL499" s="630"/>
      <c r="AM499" s="629"/>
      <c r="AN499" s="630"/>
      <c r="AO499" s="630"/>
      <c r="AP499" s="630"/>
      <c r="AQ499" s="629"/>
      <c r="AR499" s="630"/>
      <c r="AS499" s="629"/>
      <c r="AT499" s="630"/>
      <c r="AU499" s="629"/>
      <c r="AV499" s="630"/>
      <c r="AW499" s="629"/>
      <c r="AX499" s="630"/>
      <c r="AY499" s="630"/>
      <c r="AZ499" s="630"/>
      <c r="BA499" s="629"/>
      <c r="BB499" s="630"/>
      <c r="BC499" s="629"/>
      <c r="BD499" s="631"/>
      <c r="BE499" s="632"/>
      <c r="BF499" s="632"/>
      <c r="BG499" s="632"/>
      <c r="BH499" s="632"/>
      <c r="BI499" s="632"/>
      <c r="BJ499" s="632"/>
      <c r="BK499" s="632"/>
      <c r="CB499" s="571"/>
      <c r="CC499" s="571"/>
      <c r="CD499" s="571"/>
      <c r="CE499" s="571"/>
      <c r="CF499" s="571"/>
      <c r="CG499" s="571"/>
      <c r="CH499" s="571"/>
      <c r="CI499" s="571"/>
      <c r="CJ499" s="571"/>
      <c r="CK499" s="571"/>
      <c r="CL499" s="571"/>
      <c r="CM499" s="571"/>
      <c r="CN499" s="571"/>
      <c r="CO499" s="571"/>
      <c r="CP499" s="571"/>
      <c r="CQ499" s="571"/>
      <c r="CR499" s="571"/>
      <c r="CS499" s="571"/>
      <c r="CT499" s="571"/>
      <c r="CU499" s="571"/>
      <c r="CV499" s="571"/>
      <c r="CW499" s="571"/>
      <c r="CX499" s="571"/>
      <c r="CY499" s="571"/>
      <c r="CZ499" s="571"/>
      <c r="DA499" s="571"/>
      <c r="DB499" s="571"/>
      <c r="DC499" s="571"/>
      <c r="DD499" s="571"/>
      <c r="DE499" s="571"/>
      <c r="DF499" s="571"/>
      <c r="DG499" s="571"/>
      <c r="DH499" s="571"/>
      <c r="DI499" s="571"/>
      <c r="DJ499" s="571"/>
      <c r="DK499" s="571"/>
      <c r="DL499" s="571"/>
      <c r="DM499" s="571"/>
      <c r="DN499" s="571"/>
      <c r="DO499" s="571"/>
      <c r="DP499" s="571"/>
      <c r="DQ499" s="571"/>
      <c r="DR499" s="571"/>
      <c r="DS499" s="571"/>
      <c r="DT499" s="571"/>
      <c r="DU499" s="571"/>
      <c r="DV499" s="571"/>
      <c r="DW499" s="571"/>
      <c r="DX499" s="571"/>
      <c r="DY499" s="571"/>
    </row>
    <row r="500" spans="1:136" s="433" customFormat="1" ht="15">
      <c r="A500" s="265"/>
      <c r="B500" s="626">
        <v>8100</v>
      </c>
      <c r="C500" s="635" t="s">
        <v>243</v>
      </c>
      <c r="D500" s="8" t="s">
        <v>11</v>
      </c>
      <c r="E500" s="143">
        <f>'Buxheti 2021'!E215</f>
        <v>0</v>
      </c>
      <c r="F500" s="441"/>
      <c r="G500" s="143"/>
      <c r="H500" s="441"/>
      <c r="I500" s="1175"/>
      <c r="J500" s="1148"/>
      <c r="K500" s="143"/>
      <c r="L500" s="441"/>
      <c r="M500" s="143"/>
      <c r="N500" s="441"/>
      <c r="O500" s="143"/>
      <c r="P500" s="441"/>
      <c r="Q500" s="143"/>
      <c r="R500" s="441"/>
      <c r="S500" s="143"/>
      <c r="T500" s="441"/>
      <c r="U500" s="143"/>
      <c r="V500" s="441"/>
      <c r="W500" s="143"/>
      <c r="X500" s="441"/>
      <c r="Y500" s="143"/>
      <c r="Z500" s="441"/>
      <c r="AA500" s="143"/>
      <c r="AB500" s="441"/>
      <c r="AC500" s="441"/>
      <c r="AD500" s="145"/>
      <c r="AE500" s="441"/>
      <c r="AF500" s="143"/>
      <c r="AG500" s="441"/>
      <c r="AH500" s="143"/>
      <c r="AI500" s="441"/>
      <c r="AJ500" s="143"/>
      <c r="AK500" s="143"/>
      <c r="AL500" s="441"/>
      <c r="AM500" s="143"/>
      <c r="AN500" s="441"/>
      <c r="AO500" s="441"/>
      <c r="AP500" s="441"/>
      <c r="AQ500" s="143"/>
      <c r="AR500" s="441"/>
      <c r="AS500" s="143"/>
      <c r="AT500" s="441"/>
      <c r="AU500" s="143"/>
      <c r="AV500" s="441"/>
      <c r="AW500" s="143"/>
      <c r="AX500" s="441"/>
      <c r="AY500" s="441"/>
      <c r="AZ500" s="441"/>
      <c r="BA500" s="143"/>
      <c r="BB500" s="441"/>
      <c r="BC500" s="143"/>
      <c r="BD500" s="134"/>
      <c r="BE500" s="440"/>
      <c r="BF500" s="440"/>
      <c r="BG500" s="440"/>
      <c r="BH500" s="440"/>
      <c r="BI500" s="440"/>
      <c r="BJ500" s="440"/>
      <c r="BK500" s="440"/>
      <c r="CB500" s="571"/>
      <c r="CC500" s="571"/>
      <c r="CD500" s="571"/>
      <c r="CE500" s="571"/>
      <c r="CF500" s="571"/>
      <c r="CG500" s="571"/>
      <c r="CH500" s="571"/>
      <c r="CI500" s="571"/>
      <c r="CJ500" s="571"/>
      <c r="CK500" s="571"/>
      <c r="CL500" s="571"/>
      <c r="CM500" s="571"/>
      <c r="CN500" s="571"/>
      <c r="CO500" s="571"/>
      <c r="CP500" s="571"/>
      <c r="CQ500" s="571"/>
      <c r="CR500" s="571"/>
      <c r="CS500" s="571"/>
      <c r="CT500" s="571"/>
      <c r="CU500" s="571"/>
      <c r="CV500" s="571"/>
      <c r="CW500" s="571"/>
      <c r="CX500" s="571"/>
      <c r="CY500" s="571"/>
      <c r="CZ500" s="571"/>
      <c r="DA500" s="571"/>
      <c r="DB500" s="571"/>
      <c r="DC500" s="571"/>
      <c r="DD500" s="571"/>
      <c r="DE500" s="571"/>
      <c r="DF500" s="571"/>
      <c r="DG500" s="571"/>
      <c r="DH500" s="571"/>
      <c r="DI500" s="571"/>
      <c r="DJ500" s="571"/>
      <c r="DK500" s="571"/>
      <c r="DL500" s="571"/>
      <c r="DM500" s="571"/>
      <c r="DN500" s="571"/>
      <c r="DO500" s="571"/>
      <c r="DP500" s="571"/>
      <c r="DQ500" s="571"/>
      <c r="DR500" s="571"/>
      <c r="DS500" s="571"/>
      <c r="DT500" s="571"/>
      <c r="DU500" s="571"/>
      <c r="DV500" s="571"/>
      <c r="DW500" s="571"/>
      <c r="DX500" s="571"/>
      <c r="DY500" s="571"/>
    </row>
    <row r="501" spans="1:136" s="433" customFormat="1" ht="15">
      <c r="A501" s="265"/>
      <c r="B501" s="626">
        <v>8600</v>
      </c>
      <c r="C501" s="627" t="s">
        <v>244</v>
      </c>
      <c r="D501" s="8" t="s">
        <v>11</v>
      </c>
      <c r="E501" s="143">
        <f>'Buxheti 2021'!E216</f>
        <v>0</v>
      </c>
      <c r="F501" s="699"/>
      <c r="G501" s="143"/>
      <c r="H501" s="441"/>
      <c r="I501" s="1175"/>
      <c r="J501" s="1148"/>
      <c r="K501" s="143"/>
      <c r="L501" s="441"/>
      <c r="M501" s="143"/>
      <c r="N501" s="441"/>
      <c r="O501" s="143"/>
      <c r="P501" s="441"/>
      <c r="Q501" s="143"/>
      <c r="R501" s="441"/>
      <c r="S501" s="143"/>
      <c r="T501" s="441"/>
      <c r="U501" s="143"/>
      <c r="V501" s="441"/>
      <c r="W501" s="143"/>
      <c r="X501" s="441"/>
      <c r="Y501" s="143"/>
      <c r="Z501" s="441"/>
      <c r="AA501" s="143"/>
      <c r="AB501" s="441"/>
      <c r="AC501" s="441"/>
      <c r="AD501" s="145"/>
      <c r="AE501" s="441"/>
      <c r="AF501" s="143"/>
      <c r="AG501" s="441"/>
      <c r="AH501" s="143"/>
      <c r="AI501" s="441"/>
      <c r="AJ501" s="143"/>
      <c r="AK501" s="143"/>
      <c r="AL501" s="441"/>
      <c r="AM501" s="143"/>
      <c r="AN501" s="441"/>
      <c r="AO501" s="441"/>
      <c r="AP501" s="441"/>
      <c r="AQ501" s="143"/>
      <c r="AR501" s="441"/>
      <c r="AS501" s="143"/>
      <c r="AT501" s="441"/>
      <c r="AU501" s="143"/>
      <c r="AV501" s="441"/>
      <c r="AW501" s="143"/>
      <c r="AX501" s="441"/>
      <c r="AY501" s="441"/>
      <c r="AZ501" s="441"/>
      <c r="BA501" s="143"/>
      <c r="BB501" s="441"/>
      <c r="BC501" s="143"/>
      <c r="BD501" s="134"/>
      <c r="BE501" s="440"/>
      <c r="BF501" s="440"/>
      <c r="BG501" s="440"/>
      <c r="BH501" s="440"/>
      <c r="BI501" s="440"/>
      <c r="BJ501" s="440"/>
      <c r="BK501" s="440"/>
      <c r="CB501" s="571"/>
      <c r="CC501" s="571"/>
      <c r="CD501" s="571"/>
      <c r="CE501" s="571"/>
      <c r="CF501" s="571"/>
      <c r="CG501" s="571"/>
      <c r="CH501" s="571"/>
      <c r="CI501" s="571"/>
      <c r="CJ501" s="571"/>
      <c r="CK501" s="571"/>
      <c r="CL501" s="571"/>
      <c r="CM501" s="571"/>
      <c r="CN501" s="571"/>
      <c r="CO501" s="571"/>
      <c r="CP501" s="571"/>
      <c r="CQ501" s="571"/>
      <c r="CR501" s="571"/>
      <c r="CS501" s="571"/>
      <c r="CT501" s="571"/>
      <c r="CU501" s="571"/>
      <c r="CV501" s="571"/>
      <c r="CW501" s="571"/>
      <c r="CX501" s="571"/>
      <c r="CY501" s="571"/>
      <c r="CZ501" s="571"/>
      <c r="DA501" s="571"/>
      <c r="DB501" s="571"/>
      <c r="DC501" s="571"/>
      <c r="DD501" s="571"/>
      <c r="DE501" s="571"/>
      <c r="DF501" s="571"/>
      <c r="DG501" s="571"/>
      <c r="DH501" s="571"/>
      <c r="DI501" s="571"/>
      <c r="DJ501" s="571"/>
      <c r="DK501" s="571"/>
      <c r="DL501" s="571"/>
      <c r="DM501" s="571"/>
      <c r="DN501" s="571"/>
      <c r="DO501" s="571"/>
      <c r="DP501" s="571"/>
      <c r="DQ501" s="571"/>
      <c r="DR501" s="571"/>
      <c r="DS501" s="571"/>
      <c r="DT501" s="571"/>
      <c r="DU501" s="571"/>
      <c r="DV501" s="571"/>
      <c r="DW501" s="571"/>
      <c r="DX501" s="571"/>
      <c r="DY501" s="571"/>
    </row>
    <row r="502" spans="1:136" s="433" customFormat="1" ht="15">
      <c r="A502" s="265"/>
      <c r="B502" s="626">
        <v>4160</v>
      </c>
      <c r="C502" s="635" t="s">
        <v>423</v>
      </c>
      <c r="D502" s="8" t="s">
        <v>11</v>
      </c>
      <c r="E502" s="143">
        <f>'Buxheti 2021'!E217</f>
        <v>0</v>
      </c>
      <c r="F502" s="699"/>
      <c r="G502" s="143"/>
      <c r="H502" s="636"/>
      <c r="I502" s="1175"/>
      <c r="J502" s="1148"/>
      <c r="K502" s="143"/>
      <c r="L502" s="441"/>
      <c r="M502" s="143"/>
      <c r="N502" s="441"/>
      <c r="O502" s="143"/>
      <c r="P502" s="441"/>
      <c r="Q502" s="143"/>
      <c r="R502" s="441"/>
      <c r="S502" s="143"/>
      <c r="T502" s="441"/>
      <c r="U502" s="143"/>
      <c r="V502" s="441"/>
      <c r="W502" s="143"/>
      <c r="X502" s="441"/>
      <c r="Y502" s="143"/>
      <c r="Z502" s="441"/>
      <c r="AA502" s="143"/>
      <c r="AB502" s="441"/>
      <c r="AC502" s="441"/>
      <c r="AD502" s="145"/>
      <c r="AE502" s="441"/>
      <c r="AF502" s="143"/>
      <c r="AG502" s="441"/>
      <c r="AH502" s="143"/>
      <c r="AI502" s="441"/>
      <c r="AJ502" s="143"/>
      <c r="AK502" s="143"/>
      <c r="AL502" s="441"/>
      <c r="AM502" s="143"/>
      <c r="AN502" s="441"/>
      <c r="AO502" s="441"/>
      <c r="AP502" s="441"/>
      <c r="AQ502" s="143"/>
      <c r="AR502" s="441"/>
      <c r="AS502" s="143"/>
      <c r="AT502" s="441"/>
      <c r="AU502" s="143"/>
      <c r="AV502" s="441"/>
      <c r="AW502" s="143"/>
      <c r="AX502" s="441"/>
      <c r="AY502" s="441"/>
      <c r="AZ502" s="441"/>
      <c r="BA502" s="143"/>
      <c r="BB502" s="441"/>
      <c r="BC502" s="143"/>
      <c r="BD502" s="134"/>
      <c r="BE502" s="440"/>
      <c r="BF502" s="440"/>
      <c r="BG502" s="643">
        <f>F502</f>
        <v>0</v>
      </c>
      <c r="BH502" s="440"/>
      <c r="BI502" s="440"/>
      <c r="BJ502" s="440"/>
      <c r="BK502" s="440"/>
      <c r="CB502" s="571"/>
      <c r="CC502" s="571"/>
      <c r="CD502" s="571"/>
      <c r="CE502" s="571"/>
      <c r="CF502" s="571"/>
      <c r="CG502" s="571"/>
      <c r="CH502" s="571"/>
      <c r="CI502" s="571"/>
      <c r="CJ502" s="571"/>
      <c r="CK502" s="571"/>
      <c r="CL502" s="571"/>
      <c r="CM502" s="571"/>
      <c r="CN502" s="571"/>
      <c r="CO502" s="571"/>
      <c r="CP502" s="571"/>
      <c r="CQ502" s="571"/>
      <c r="CR502" s="571"/>
      <c r="CS502" s="571"/>
      <c r="CT502" s="571"/>
      <c r="CU502" s="571"/>
      <c r="CV502" s="571"/>
      <c r="CW502" s="571"/>
      <c r="CX502" s="571"/>
      <c r="CY502" s="571"/>
      <c r="CZ502" s="571"/>
      <c r="DA502" s="571"/>
      <c r="DB502" s="571"/>
      <c r="DC502" s="571"/>
      <c r="DD502" s="571"/>
      <c r="DE502" s="571"/>
      <c r="DF502" s="571"/>
      <c r="DG502" s="571"/>
      <c r="DH502" s="571"/>
      <c r="DI502" s="571"/>
      <c r="DJ502" s="571"/>
      <c r="DK502" s="571"/>
      <c r="DL502" s="571"/>
      <c r="DM502" s="571"/>
      <c r="DN502" s="571"/>
      <c r="DO502" s="571"/>
      <c r="DP502" s="571"/>
      <c r="DQ502" s="571"/>
      <c r="DR502" s="571"/>
      <c r="DS502" s="571"/>
      <c r="DT502" s="571"/>
      <c r="DU502" s="571"/>
      <c r="DV502" s="571"/>
      <c r="DW502" s="571"/>
      <c r="DX502" s="571"/>
      <c r="DY502" s="571"/>
    </row>
    <row r="503" spans="1:136" s="433" customFormat="1" ht="15">
      <c r="A503" s="265"/>
      <c r="B503" s="626" t="s">
        <v>184</v>
      </c>
      <c r="C503" s="635" t="s">
        <v>382</v>
      </c>
      <c r="D503" s="8" t="s">
        <v>11</v>
      </c>
      <c r="E503" s="143">
        <v>2000000</v>
      </c>
      <c r="F503" s="699"/>
      <c r="G503" s="143"/>
      <c r="H503" s="441"/>
      <c r="I503" s="1175"/>
      <c r="J503" s="1148"/>
      <c r="K503" s="143"/>
      <c r="L503" s="441"/>
      <c r="M503" s="143"/>
      <c r="N503" s="441"/>
      <c r="O503" s="143"/>
      <c r="P503" s="441"/>
      <c r="Q503" s="143"/>
      <c r="R503" s="441"/>
      <c r="S503" s="143"/>
      <c r="T503" s="441"/>
      <c r="U503" s="143"/>
      <c r="V503" s="441"/>
      <c r="W503" s="143"/>
      <c r="X503" s="441"/>
      <c r="Y503" s="143"/>
      <c r="Z503" s="441"/>
      <c r="AA503" s="143"/>
      <c r="AB503" s="441"/>
      <c r="AC503" s="441"/>
      <c r="AD503" s="145"/>
      <c r="AE503" s="441"/>
      <c r="AF503" s="143"/>
      <c r="AG503" s="441"/>
      <c r="AH503" s="143"/>
      <c r="AI503" s="441"/>
      <c r="AJ503" s="143"/>
      <c r="AK503" s="143"/>
      <c r="AL503" s="441"/>
      <c r="AM503" s="143"/>
      <c r="AN503" s="441"/>
      <c r="AO503" s="441"/>
      <c r="AP503" s="441"/>
      <c r="AQ503" s="143"/>
      <c r="AR503" s="441"/>
      <c r="AS503" s="143"/>
      <c r="AT503" s="441"/>
      <c r="AU503" s="143"/>
      <c r="AV503" s="441"/>
      <c r="AW503" s="143"/>
      <c r="AX503" s="441"/>
      <c r="AY503" s="441"/>
      <c r="AZ503" s="441"/>
      <c r="BA503" s="143"/>
      <c r="BB503" s="441"/>
      <c r="BC503" s="143"/>
      <c r="BD503" s="134"/>
      <c r="BE503" s="440"/>
      <c r="BF503" s="440"/>
      <c r="BG503" s="440"/>
      <c r="BH503" s="440"/>
      <c r="BI503" s="440"/>
      <c r="BJ503" s="440"/>
      <c r="BK503" s="440"/>
      <c r="CB503" s="571"/>
      <c r="CC503" s="571"/>
      <c r="CD503" s="571"/>
      <c r="CE503" s="571"/>
      <c r="CF503" s="571"/>
      <c r="CG503" s="571"/>
      <c r="CH503" s="571"/>
      <c r="CI503" s="571"/>
      <c r="CJ503" s="571"/>
      <c r="CK503" s="571"/>
      <c r="CL503" s="571"/>
      <c r="CM503" s="571"/>
      <c r="CN503" s="571"/>
      <c r="CO503" s="571"/>
      <c r="CP503" s="571"/>
      <c r="CQ503" s="571"/>
      <c r="CR503" s="571"/>
      <c r="CS503" s="571"/>
      <c r="CT503" s="571"/>
      <c r="CU503" s="571"/>
      <c r="CV503" s="571"/>
      <c r="CW503" s="571"/>
      <c r="CX503" s="571"/>
      <c r="CY503" s="571"/>
      <c r="CZ503" s="571"/>
      <c r="DA503" s="571"/>
      <c r="DB503" s="571"/>
      <c r="DC503" s="571"/>
      <c r="DD503" s="571"/>
      <c r="DE503" s="571"/>
      <c r="DF503" s="571"/>
      <c r="DG503" s="571"/>
      <c r="DH503" s="571"/>
      <c r="DI503" s="571"/>
      <c r="DJ503" s="571"/>
      <c r="DK503" s="571"/>
      <c r="DL503" s="571"/>
      <c r="DM503" s="571"/>
      <c r="DN503" s="571"/>
      <c r="DO503" s="571"/>
      <c r="DP503" s="571"/>
      <c r="DQ503" s="571"/>
      <c r="DR503" s="571"/>
      <c r="DS503" s="571"/>
      <c r="DT503" s="571"/>
      <c r="DU503" s="571"/>
      <c r="DV503" s="571"/>
      <c r="DW503" s="571"/>
      <c r="DX503" s="571"/>
      <c r="DY503" s="571"/>
    </row>
    <row r="504" spans="1:136" s="433" customFormat="1" ht="15">
      <c r="A504" s="265"/>
      <c r="B504" s="633" t="s">
        <v>248</v>
      </c>
      <c r="C504" s="1115" t="s">
        <v>424</v>
      </c>
      <c r="D504" s="904"/>
      <c r="E504" s="147">
        <f>E505+E506+E507+E508</f>
        <v>0</v>
      </c>
      <c r="F504" s="1116">
        <f>F505+F506+F507+F508</f>
        <v>0</v>
      </c>
      <c r="G504" s="147"/>
      <c r="H504" s="1116"/>
      <c r="I504" s="1176"/>
      <c r="J504" s="1148"/>
      <c r="K504" s="143"/>
      <c r="L504" s="441"/>
      <c r="M504" s="143"/>
      <c r="N504" s="441"/>
      <c r="O504" s="143"/>
      <c r="P504" s="441"/>
      <c r="Q504" s="143"/>
      <c r="R504" s="441"/>
      <c r="S504" s="143"/>
      <c r="T504" s="441"/>
      <c r="U504" s="143"/>
      <c r="V504" s="441"/>
      <c r="W504" s="143"/>
      <c r="X504" s="441"/>
      <c r="Y504" s="143"/>
      <c r="Z504" s="441"/>
      <c r="AA504" s="143"/>
      <c r="AB504" s="441"/>
      <c r="AC504" s="441"/>
      <c r="AD504" s="145"/>
      <c r="AE504" s="441"/>
      <c r="AF504" s="143"/>
      <c r="AG504" s="441"/>
      <c r="AH504" s="143"/>
      <c r="AI504" s="441"/>
      <c r="AJ504" s="143"/>
      <c r="AK504" s="143"/>
      <c r="AL504" s="441"/>
      <c r="AM504" s="143"/>
      <c r="AN504" s="441"/>
      <c r="AO504" s="441"/>
      <c r="AP504" s="441"/>
      <c r="AQ504" s="143"/>
      <c r="AR504" s="441"/>
      <c r="AS504" s="143"/>
      <c r="AT504" s="441"/>
      <c r="AU504" s="143"/>
      <c r="AV504" s="441"/>
      <c r="AW504" s="143"/>
      <c r="AX504" s="441"/>
      <c r="AY504" s="441"/>
      <c r="AZ504" s="441"/>
      <c r="BA504" s="143"/>
      <c r="BB504" s="441"/>
      <c r="BC504" s="143"/>
      <c r="BD504" s="134"/>
      <c r="BE504" s="440"/>
      <c r="BF504" s="440"/>
      <c r="BG504" s="440"/>
      <c r="BH504" s="440"/>
      <c r="BI504" s="440"/>
      <c r="BJ504" s="440"/>
      <c r="BK504" s="440"/>
      <c r="CB504" s="571"/>
      <c r="CC504" s="571"/>
      <c r="CD504" s="571"/>
      <c r="CE504" s="571"/>
      <c r="CF504" s="571"/>
      <c r="CG504" s="571"/>
      <c r="CH504" s="571"/>
      <c r="CI504" s="571"/>
      <c r="CJ504" s="571"/>
      <c r="CK504" s="571"/>
      <c r="CL504" s="571"/>
      <c r="CM504" s="571"/>
      <c r="CN504" s="571"/>
      <c r="CO504" s="571"/>
      <c r="CP504" s="571"/>
      <c r="CQ504" s="571"/>
      <c r="CR504" s="571"/>
      <c r="CS504" s="571"/>
      <c r="CT504" s="571"/>
      <c r="CU504" s="571"/>
      <c r="CV504" s="571"/>
      <c r="CW504" s="571"/>
      <c r="CX504" s="571"/>
      <c r="CY504" s="571"/>
      <c r="CZ504" s="571"/>
      <c r="DA504" s="571"/>
      <c r="DB504" s="571"/>
      <c r="DC504" s="571"/>
      <c r="DD504" s="571"/>
      <c r="DE504" s="571"/>
      <c r="DF504" s="571"/>
      <c r="DG504" s="571"/>
      <c r="DH504" s="571"/>
      <c r="DI504" s="571"/>
      <c r="DJ504" s="571"/>
      <c r="DK504" s="571"/>
      <c r="DL504" s="571"/>
      <c r="DM504" s="571"/>
      <c r="DN504" s="571"/>
      <c r="DO504" s="571"/>
      <c r="DP504" s="571"/>
      <c r="DQ504" s="571"/>
      <c r="DR504" s="571"/>
      <c r="DS504" s="571"/>
      <c r="DT504" s="571"/>
      <c r="DU504" s="571"/>
      <c r="DV504" s="571"/>
      <c r="DW504" s="571"/>
      <c r="DX504" s="571"/>
      <c r="DY504" s="571"/>
    </row>
    <row r="505" spans="1:136" s="764" customFormat="1" ht="15">
      <c r="A505" s="748"/>
      <c r="B505" s="1117"/>
      <c r="C505" s="635" t="s">
        <v>425</v>
      </c>
      <c r="D505" s="8" t="s">
        <v>11</v>
      </c>
      <c r="E505" s="1123">
        <f>'Buxheti 2021'!E223</f>
        <v>0</v>
      </c>
      <c r="F505" s="1119"/>
      <c r="G505" s="549"/>
      <c r="H505" s="1119"/>
      <c r="I505" s="1176"/>
      <c r="J505" s="1204"/>
      <c r="K505" s="545"/>
      <c r="L505" s="699"/>
      <c r="M505" s="545"/>
      <c r="N505" s="699"/>
      <c r="O505" s="545"/>
      <c r="P505" s="699"/>
      <c r="Q505" s="545"/>
      <c r="R505" s="699"/>
      <c r="S505" s="545"/>
      <c r="T505" s="699"/>
      <c r="U505" s="545"/>
      <c r="V505" s="699"/>
      <c r="W505" s="545"/>
      <c r="X505" s="699"/>
      <c r="Y505" s="545"/>
      <c r="Z505" s="699"/>
      <c r="AA505" s="545"/>
      <c r="AB505" s="699"/>
      <c r="AC505" s="699"/>
      <c r="AD505" s="872"/>
      <c r="AE505" s="699"/>
      <c r="AF505" s="545"/>
      <c r="AG505" s="699"/>
      <c r="AH505" s="545"/>
      <c r="AI505" s="699"/>
      <c r="AJ505" s="545"/>
      <c r="AK505" s="545"/>
      <c r="AL505" s="699"/>
      <c r="AM505" s="545"/>
      <c r="AN505" s="699"/>
      <c r="AO505" s="699"/>
      <c r="AP505" s="699"/>
      <c r="AQ505" s="545"/>
      <c r="AR505" s="699"/>
      <c r="AS505" s="545"/>
      <c r="AT505" s="699"/>
      <c r="AU505" s="545"/>
      <c r="AV505" s="699"/>
      <c r="AW505" s="545"/>
      <c r="AX505" s="699"/>
      <c r="AY505" s="699"/>
      <c r="AZ505" s="699"/>
      <c r="BA505" s="545"/>
      <c r="BB505" s="699"/>
      <c r="BC505" s="545"/>
      <c r="BD505" s="935"/>
      <c r="BE505" s="440"/>
      <c r="BF505" s="440"/>
      <c r="BG505" s="440"/>
      <c r="BH505" s="440"/>
      <c r="BI505" s="440"/>
      <c r="BJ505" s="440"/>
      <c r="BK505" s="440"/>
      <c r="CB505" s="748"/>
      <c r="CC505" s="748"/>
      <c r="CD505" s="748"/>
      <c r="CE505" s="748"/>
      <c r="CF505" s="748"/>
      <c r="CG505" s="748"/>
      <c r="CH505" s="748"/>
      <c r="CI505" s="748"/>
      <c r="CJ505" s="748"/>
      <c r="CK505" s="748"/>
      <c r="CL505" s="748"/>
      <c r="CM505" s="748"/>
      <c r="CN505" s="748"/>
      <c r="CO505" s="748"/>
      <c r="CP505" s="748"/>
      <c r="CQ505" s="748"/>
      <c r="CR505" s="748"/>
      <c r="CS505" s="748"/>
      <c r="CT505" s="748"/>
      <c r="CU505" s="748"/>
      <c r="CV505" s="748"/>
      <c r="CW505" s="748"/>
      <c r="CX505" s="748"/>
      <c r="CY505" s="748"/>
      <c r="CZ505" s="748"/>
      <c r="DA505" s="748"/>
      <c r="DB505" s="748"/>
      <c r="DC505" s="748"/>
      <c r="DD505" s="748"/>
      <c r="DE505" s="748"/>
      <c r="DF505" s="748"/>
      <c r="DG505" s="748"/>
      <c r="DH505" s="748"/>
      <c r="DI505" s="748"/>
      <c r="DJ505" s="748"/>
      <c r="DK505" s="748"/>
      <c r="DL505" s="748"/>
      <c r="DM505" s="748"/>
      <c r="DN505" s="748"/>
      <c r="DO505" s="748"/>
      <c r="DP505" s="748"/>
      <c r="DQ505" s="748"/>
      <c r="DR505" s="748"/>
      <c r="DS505" s="748"/>
      <c r="DT505" s="748"/>
      <c r="DU505" s="748"/>
      <c r="DV505" s="748"/>
      <c r="DW505" s="748"/>
      <c r="DX505" s="748"/>
      <c r="DY505" s="748"/>
    </row>
    <row r="506" spans="1:136" s="764" customFormat="1" ht="15">
      <c r="A506" s="748"/>
      <c r="B506" s="1117"/>
      <c r="C506" s="1118" t="s">
        <v>426</v>
      </c>
      <c r="D506" s="8" t="s">
        <v>11</v>
      </c>
      <c r="E506" s="1124">
        <f>'Buxheti 2021'!E226</f>
        <v>0</v>
      </c>
      <c r="F506" s="1119"/>
      <c r="G506" s="549"/>
      <c r="H506" s="1119"/>
      <c r="I506" s="1176"/>
      <c r="J506" s="1204"/>
      <c r="K506" s="545"/>
      <c r="L506" s="699"/>
      <c r="M506" s="545"/>
      <c r="N506" s="699"/>
      <c r="O506" s="545"/>
      <c r="P506" s="699"/>
      <c r="Q506" s="545"/>
      <c r="R506" s="699"/>
      <c r="S506" s="545"/>
      <c r="T506" s="699"/>
      <c r="U506" s="545"/>
      <c r="V506" s="699"/>
      <c r="W506" s="545"/>
      <c r="X506" s="699"/>
      <c r="Y506" s="545"/>
      <c r="Z506" s="699"/>
      <c r="AA506" s="545"/>
      <c r="AB506" s="699"/>
      <c r="AC506" s="699"/>
      <c r="AD506" s="872"/>
      <c r="AE506" s="699"/>
      <c r="AF506" s="545"/>
      <c r="AG506" s="699"/>
      <c r="AH506" s="545"/>
      <c r="AI506" s="699"/>
      <c r="AJ506" s="545"/>
      <c r="AK506" s="545"/>
      <c r="AL506" s="699"/>
      <c r="AM506" s="545"/>
      <c r="AN506" s="699"/>
      <c r="AO506" s="699"/>
      <c r="AP506" s="699"/>
      <c r="AQ506" s="545"/>
      <c r="AR506" s="699"/>
      <c r="AS506" s="545"/>
      <c r="AT506" s="699"/>
      <c r="AU506" s="545"/>
      <c r="AV506" s="699"/>
      <c r="AW506" s="545"/>
      <c r="AX506" s="699"/>
      <c r="AY506" s="699"/>
      <c r="AZ506" s="699"/>
      <c r="BA506" s="545"/>
      <c r="BB506" s="699"/>
      <c r="BC506" s="545"/>
      <c r="BD506" s="935"/>
      <c r="BE506" s="440"/>
      <c r="BF506" s="440"/>
      <c r="BG506" s="440"/>
      <c r="BH506" s="440"/>
      <c r="BI506" s="440"/>
      <c r="BJ506" s="440"/>
      <c r="BK506" s="440"/>
      <c r="CB506" s="748"/>
      <c r="CC506" s="748"/>
      <c r="CD506" s="748"/>
      <c r="CE506" s="748"/>
      <c r="CF506" s="748"/>
      <c r="CG506" s="748"/>
      <c r="CH506" s="748"/>
      <c r="CI506" s="748"/>
      <c r="CJ506" s="748"/>
      <c r="CK506" s="748"/>
      <c r="CL506" s="748"/>
      <c r="CM506" s="748"/>
      <c r="CN506" s="748"/>
      <c r="CO506" s="748"/>
      <c r="CP506" s="748"/>
      <c r="CQ506" s="748"/>
      <c r="CR506" s="748"/>
      <c r="CS506" s="748"/>
      <c r="CT506" s="748"/>
      <c r="CU506" s="748"/>
      <c r="CV506" s="748"/>
      <c r="CW506" s="748"/>
      <c r="CX506" s="748"/>
      <c r="CY506" s="748"/>
      <c r="CZ506" s="748"/>
      <c r="DA506" s="748"/>
      <c r="DB506" s="748"/>
      <c r="DC506" s="748"/>
      <c r="DD506" s="748"/>
      <c r="DE506" s="748"/>
      <c r="DF506" s="748"/>
      <c r="DG506" s="748"/>
      <c r="DH506" s="748"/>
      <c r="DI506" s="748"/>
      <c r="DJ506" s="748"/>
      <c r="DK506" s="748"/>
      <c r="DL506" s="748"/>
      <c r="DM506" s="748"/>
      <c r="DN506" s="748"/>
      <c r="DO506" s="748"/>
      <c r="DP506" s="748"/>
      <c r="DQ506" s="748"/>
      <c r="DR506" s="748"/>
      <c r="DS506" s="748"/>
      <c r="DT506" s="748"/>
      <c r="DU506" s="748"/>
      <c r="DV506" s="748"/>
      <c r="DW506" s="748"/>
      <c r="DX506" s="748"/>
      <c r="DY506" s="748"/>
    </row>
    <row r="507" spans="1:136" s="764" customFormat="1" ht="34.5" customHeight="1">
      <c r="A507" s="748"/>
      <c r="B507" s="1117"/>
      <c r="C507" s="1122" t="s">
        <v>388</v>
      </c>
      <c r="D507" s="8" t="s">
        <v>11</v>
      </c>
      <c r="E507" s="1125">
        <f>'Buxheti 2021'!E227</f>
        <v>0</v>
      </c>
      <c r="F507" s="1119"/>
      <c r="G507" s="549"/>
      <c r="H507" s="1119"/>
      <c r="I507" s="1176"/>
      <c r="J507" s="1204"/>
      <c r="K507" s="545"/>
      <c r="L507" s="699"/>
      <c r="M507" s="545"/>
      <c r="N507" s="699"/>
      <c r="O507" s="545"/>
      <c r="P507" s="699"/>
      <c r="Q507" s="545"/>
      <c r="R507" s="699"/>
      <c r="S507" s="545"/>
      <c r="T507" s="699"/>
      <c r="U507" s="545"/>
      <c r="V507" s="699"/>
      <c r="W507" s="545"/>
      <c r="X507" s="699"/>
      <c r="Y507" s="545"/>
      <c r="Z507" s="699"/>
      <c r="AA507" s="545"/>
      <c r="AB507" s="699"/>
      <c r="AC507" s="699"/>
      <c r="AD507" s="872"/>
      <c r="AE507" s="699"/>
      <c r="AF507" s="545"/>
      <c r="AG507" s="699"/>
      <c r="AH507" s="545"/>
      <c r="AI507" s="699"/>
      <c r="AJ507" s="545"/>
      <c r="AK507" s="545"/>
      <c r="AL507" s="699"/>
      <c r="AM507" s="545"/>
      <c r="AN507" s="699"/>
      <c r="AO507" s="699"/>
      <c r="AP507" s="699"/>
      <c r="AQ507" s="545"/>
      <c r="AR507" s="699"/>
      <c r="AS507" s="545"/>
      <c r="AT507" s="699"/>
      <c r="AU507" s="545"/>
      <c r="AV507" s="699"/>
      <c r="AW507" s="545"/>
      <c r="AX507" s="699"/>
      <c r="AY507" s="699"/>
      <c r="AZ507" s="699"/>
      <c r="BA507" s="545"/>
      <c r="BB507" s="699"/>
      <c r="BC507" s="545"/>
      <c r="BD507" s="935"/>
      <c r="BE507" s="440"/>
      <c r="BF507" s="440"/>
      <c r="BG507" s="440"/>
      <c r="BH507" s="440"/>
      <c r="BI507" s="440"/>
      <c r="BJ507" s="440"/>
      <c r="BK507" s="440"/>
      <c r="CB507" s="748"/>
      <c r="CC507" s="748"/>
      <c r="CD507" s="748"/>
      <c r="CE507" s="748"/>
      <c r="CF507" s="748"/>
      <c r="CG507" s="748"/>
      <c r="CH507" s="748"/>
      <c r="CI507" s="748"/>
      <c r="CJ507" s="748"/>
      <c r="CK507" s="748"/>
      <c r="CL507" s="748"/>
      <c r="CM507" s="748"/>
      <c r="CN507" s="748"/>
      <c r="CO507" s="748"/>
      <c r="CP507" s="748"/>
      <c r="CQ507" s="748"/>
      <c r="CR507" s="748"/>
      <c r="CS507" s="748"/>
      <c r="CT507" s="748"/>
      <c r="CU507" s="748"/>
      <c r="CV507" s="748"/>
      <c r="CW507" s="748"/>
      <c r="CX507" s="748"/>
      <c r="CY507" s="748"/>
      <c r="CZ507" s="748"/>
      <c r="DA507" s="748"/>
      <c r="DB507" s="748"/>
      <c r="DC507" s="748"/>
      <c r="DD507" s="748"/>
      <c r="DE507" s="748"/>
      <c r="DF507" s="748"/>
      <c r="DG507" s="748"/>
      <c r="DH507" s="748"/>
      <c r="DI507" s="748"/>
      <c r="DJ507" s="748"/>
      <c r="DK507" s="748"/>
      <c r="DL507" s="748"/>
      <c r="DM507" s="748"/>
      <c r="DN507" s="748"/>
      <c r="DO507" s="748"/>
      <c r="DP507" s="748"/>
      <c r="DQ507" s="748"/>
      <c r="DR507" s="748"/>
      <c r="DS507" s="748"/>
      <c r="DT507" s="748"/>
      <c r="DU507" s="748"/>
      <c r="DV507" s="748"/>
      <c r="DW507" s="748"/>
      <c r="DX507" s="748"/>
      <c r="DY507" s="748"/>
    </row>
    <row r="508" spans="1:136" s="433" customFormat="1" ht="26.25">
      <c r="A508" s="523"/>
      <c r="B508" s="1127"/>
      <c r="C508" s="1128" t="s">
        <v>389</v>
      </c>
      <c r="D508" s="8" t="s">
        <v>11</v>
      </c>
      <c r="E508" s="1129">
        <f>'Buxheti 2021'!E228</f>
        <v>0</v>
      </c>
      <c r="F508" s="482"/>
      <c r="G508" s="612"/>
      <c r="H508" s="482"/>
      <c r="I508" s="1188"/>
      <c r="J508" s="1148"/>
      <c r="K508" s="143"/>
      <c r="L508" s="441"/>
      <c r="M508" s="143"/>
      <c r="N508" s="441"/>
      <c r="O508" s="143"/>
      <c r="P508" s="441"/>
      <c r="Q508" s="143"/>
      <c r="R508" s="441"/>
      <c r="S508" s="143"/>
      <c r="T508" s="441"/>
      <c r="U508" s="143"/>
      <c r="V508" s="441"/>
      <c r="W508" s="143"/>
      <c r="X508" s="441"/>
      <c r="Y508" s="143"/>
      <c r="Z508" s="441"/>
      <c r="AA508" s="143"/>
      <c r="AB508" s="441"/>
      <c r="AC508" s="441"/>
      <c r="AD508" s="145"/>
      <c r="AE508" s="441"/>
      <c r="AF508" s="143"/>
      <c r="AG508" s="441"/>
      <c r="AH508" s="143"/>
      <c r="AI508" s="441"/>
      <c r="AJ508" s="143"/>
      <c r="AK508" s="143"/>
      <c r="AL508" s="441"/>
      <c r="AM508" s="143"/>
      <c r="AN508" s="441"/>
      <c r="AO508" s="441"/>
      <c r="AP508" s="441"/>
      <c r="AQ508" s="143"/>
      <c r="AR508" s="441"/>
      <c r="AS508" s="143"/>
      <c r="AT508" s="441"/>
      <c r="AU508" s="143"/>
      <c r="AV508" s="441"/>
      <c r="AW508" s="143"/>
      <c r="AX508" s="441"/>
      <c r="AY508" s="441"/>
      <c r="AZ508" s="441"/>
      <c r="BA508" s="143"/>
      <c r="BB508" s="441"/>
      <c r="BC508" s="143"/>
      <c r="BD508" s="134"/>
      <c r="BE508" s="440"/>
      <c r="BF508" s="440"/>
      <c r="BG508" s="440"/>
      <c r="BH508" s="440"/>
      <c r="BI508" s="440"/>
      <c r="BJ508" s="440"/>
      <c r="BK508" s="440"/>
      <c r="CB508" s="571"/>
      <c r="CC508" s="571"/>
      <c r="CD508" s="571"/>
      <c r="CE508" s="571"/>
      <c r="CF508" s="571"/>
      <c r="CG508" s="571"/>
      <c r="CH508" s="571"/>
      <c r="CI508" s="571"/>
      <c r="CJ508" s="571"/>
      <c r="CK508" s="571"/>
      <c r="CL508" s="571"/>
      <c r="CM508" s="571"/>
      <c r="CN508" s="571"/>
      <c r="CO508" s="571"/>
      <c r="CP508" s="571"/>
      <c r="CQ508" s="571"/>
      <c r="CR508" s="571"/>
      <c r="CS508" s="571"/>
      <c r="CT508" s="571"/>
      <c r="CU508" s="571"/>
      <c r="CV508" s="571"/>
      <c r="CW508" s="571"/>
      <c r="CX508" s="571"/>
      <c r="CY508" s="571"/>
      <c r="CZ508" s="571"/>
      <c r="DA508" s="571"/>
      <c r="DB508" s="571"/>
      <c r="DC508" s="571"/>
      <c r="DD508" s="571"/>
      <c r="DE508" s="571"/>
      <c r="DF508" s="571"/>
      <c r="DG508" s="571"/>
      <c r="DH508" s="571"/>
      <c r="DI508" s="571"/>
      <c r="DJ508" s="571"/>
      <c r="DK508" s="571"/>
      <c r="DL508" s="571"/>
      <c r="DM508" s="571"/>
      <c r="DN508" s="571"/>
      <c r="DO508" s="571"/>
      <c r="DP508" s="571"/>
      <c r="DQ508" s="571"/>
      <c r="DR508" s="571"/>
      <c r="DS508" s="571"/>
      <c r="DT508" s="571"/>
      <c r="DU508" s="571"/>
      <c r="DV508" s="571"/>
      <c r="DW508" s="571"/>
      <c r="DX508" s="571"/>
      <c r="DY508" s="571"/>
    </row>
    <row r="509" spans="1:136" s="433" customFormat="1" ht="16.5">
      <c r="A509" s="1131"/>
      <c r="B509" s="1149" t="s">
        <v>2</v>
      </c>
      <c r="C509" s="1150" t="s">
        <v>339</v>
      </c>
      <c r="D509" s="1151" t="s">
        <v>11</v>
      </c>
      <c r="E509" s="1152"/>
      <c r="F509" s="1135">
        <f>F390</f>
        <v>3260251</v>
      </c>
      <c r="G509" s="1135"/>
      <c r="H509" s="1135"/>
      <c r="I509" s="1169"/>
      <c r="J509" s="658"/>
      <c r="K509" s="132"/>
      <c r="L509" s="131"/>
      <c r="M509" s="131"/>
      <c r="N509" s="131"/>
      <c r="O509" s="131"/>
      <c r="P509" s="133"/>
      <c r="Q509" s="132"/>
      <c r="R509" s="131"/>
      <c r="S509" s="131"/>
      <c r="T509" s="131"/>
      <c r="U509" s="133"/>
      <c r="V509" s="134"/>
      <c r="W509" s="132"/>
      <c r="X509" s="131"/>
      <c r="Y509" s="131"/>
      <c r="Z509" s="131"/>
      <c r="AA509" s="131"/>
      <c r="AB509" s="134"/>
      <c r="AC509" s="134"/>
      <c r="AD509" s="135"/>
      <c r="AE509" s="134"/>
      <c r="AF509" s="134"/>
      <c r="AG509" s="134"/>
      <c r="AH509" s="134"/>
      <c r="AI509" s="136"/>
      <c r="AJ509" s="134"/>
      <c r="AK509" s="134"/>
      <c r="AL509" s="135"/>
      <c r="AM509" s="134"/>
      <c r="AN509" s="134"/>
      <c r="AO509" s="134"/>
      <c r="AP509" s="134"/>
      <c r="AQ509" s="134"/>
      <c r="AR509" s="134"/>
      <c r="AS509" s="134"/>
      <c r="AT509" s="134"/>
      <c r="AU509" s="134"/>
      <c r="AV509" s="132"/>
      <c r="AW509" s="131"/>
      <c r="AX509" s="133"/>
      <c r="AY509" s="132"/>
      <c r="AZ509" s="131"/>
      <c r="BA509" s="131"/>
      <c r="BB509" s="131"/>
      <c r="BC509" s="131"/>
      <c r="BD509" s="136"/>
      <c r="BE509" s="128"/>
      <c r="BF509" s="128"/>
      <c r="BG509" s="128"/>
      <c r="BH509" s="128"/>
      <c r="BI509" s="128"/>
      <c r="BJ509" s="421"/>
      <c r="BK509" s="510"/>
      <c r="BL509" s="672"/>
      <c r="BM509" s="669"/>
      <c r="BN509" s="571"/>
      <c r="BO509" s="571"/>
      <c r="CB509" s="571"/>
      <c r="CC509" s="571"/>
      <c r="CD509" s="571"/>
      <c r="CE509" s="571"/>
      <c r="CF509" s="571"/>
      <c r="CG509" s="571"/>
      <c r="CH509" s="571"/>
      <c r="CI509" s="571"/>
      <c r="CJ509" s="571"/>
      <c r="CK509" s="571"/>
      <c r="CL509" s="571"/>
      <c r="CM509" s="571"/>
      <c r="CN509" s="571"/>
      <c r="CO509" s="571"/>
      <c r="CP509" s="571"/>
      <c r="CQ509" s="571"/>
      <c r="CR509" s="571"/>
      <c r="CS509" s="571"/>
      <c r="CT509" s="571"/>
      <c r="CU509" s="571"/>
      <c r="CV509" s="571"/>
      <c r="CW509" s="571"/>
      <c r="CX509" s="571"/>
      <c r="CY509" s="571"/>
      <c r="CZ509" s="571"/>
      <c r="DA509" s="571"/>
      <c r="DB509" s="571"/>
      <c r="DC509" s="571"/>
      <c r="DD509" s="571"/>
      <c r="DE509" s="571"/>
      <c r="DF509" s="571"/>
      <c r="DG509" s="571"/>
      <c r="DH509" s="571"/>
      <c r="DI509" s="571"/>
      <c r="DJ509" s="571"/>
      <c r="DK509" s="571"/>
      <c r="DL509" s="571"/>
      <c r="DM509" s="571"/>
      <c r="DN509" s="571"/>
      <c r="DO509" s="571"/>
      <c r="DP509" s="571"/>
      <c r="DQ509" s="571"/>
      <c r="DR509" s="571"/>
      <c r="DS509" s="571"/>
      <c r="DT509" s="571"/>
      <c r="DU509" s="571"/>
      <c r="DV509" s="571"/>
      <c r="DW509" s="571"/>
      <c r="DX509" s="571"/>
      <c r="DY509" s="571"/>
      <c r="ED509" s="994">
        <v>4172596</v>
      </c>
      <c r="EE509" s="1108">
        <f>F514</f>
        <v>7725524.5800000001</v>
      </c>
      <c r="EF509" s="1107"/>
    </row>
    <row r="510" spans="1:136" ht="16.5">
      <c r="A510" s="1131"/>
      <c r="B510" s="1132" t="s">
        <v>3</v>
      </c>
      <c r="C510" s="1133" t="s">
        <v>428</v>
      </c>
      <c r="D510" s="1134" t="s">
        <v>11</v>
      </c>
      <c r="E510" s="1135"/>
      <c r="F510" s="1135">
        <f>F394</f>
        <v>4465273.58</v>
      </c>
      <c r="G510" s="1135"/>
      <c r="H510" s="1135"/>
      <c r="I510" s="1208"/>
      <c r="J510" s="659"/>
      <c r="K510" s="135"/>
      <c r="L510" s="134"/>
      <c r="M510" s="134"/>
      <c r="N510" s="134"/>
      <c r="O510" s="134"/>
      <c r="P510" s="136"/>
      <c r="Q510" s="135"/>
      <c r="R510" s="134"/>
      <c r="S510" s="134"/>
      <c r="T510" s="134"/>
      <c r="U510" s="136"/>
      <c r="V510" s="134"/>
      <c r="W510" s="135"/>
      <c r="X510" s="134"/>
      <c r="Y510" s="134"/>
      <c r="Z510" s="134"/>
      <c r="AA510" s="134"/>
      <c r="AB510" s="134"/>
      <c r="AC510" s="134"/>
      <c r="AD510" s="135"/>
      <c r="AE510" s="134"/>
      <c r="AF510" s="134"/>
      <c r="AG510" s="134"/>
      <c r="AH510" s="134"/>
      <c r="AI510" s="136"/>
      <c r="AJ510" s="134"/>
      <c r="AK510" s="134"/>
      <c r="AL510" s="135"/>
      <c r="AM510" s="134"/>
      <c r="AN510" s="134"/>
      <c r="AO510" s="134"/>
      <c r="AP510" s="134"/>
      <c r="AQ510" s="134"/>
      <c r="AR510" s="134"/>
      <c r="AS510" s="134"/>
      <c r="AT510" s="134"/>
      <c r="AU510" s="134"/>
      <c r="AV510" s="135"/>
      <c r="AW510" s="134"/>
      <c r="AX510" s="136"/>
      <c r="AY510" s="135"/>
      <c r="AZ510" s="134"/>
      <c r="BA510" s="134"/>
      <c r="BB510" s="134"/>
      <c r="BC510" s="134"/>
      <c r="BD510" s="136"/>
      <c r="BE510" s="128"/>
      <c r="BF510" s="128"/>
      <c r="BG510" s="128"/>
      <c r="BH510" s="128"/>
      <c r="BI510" s="128"/>
      <c r="BJ510" s="421"/>
      <c r="BK510" s="510"/>
      <c r="BL510" s="672"/>
      <c r="BM510" s="670"/>
      <c r="BN510" s="571"/>
      <c r="BO510" s="571"/>
      <c r="CB510" s="227"/>
      <c r="CC510" s="227"/>
      <c r="CD510" s="227"/>
      <c r="CE510" s="227"/>
      <c r="CF510" s="227"/>
      <c r="CG510" s="227"/>
      <c r="CH510" s="227"/>
      <c r="CI510" s="227"/>
      <c r="CJ510" s="227"/>
      <c r="CK510" s="227"/>
      <c r="CL510" s="227"/>
      <c r="CM510" s="227"/>
      <c r="CN510" s="227"/>
      <c r="CO510" s="227"/>
      <c r="CP510" s="227"/>
      <c r="CQ510" s="227"/>
      <c r="CR510" s="227"/>
      <c r="CS510" s="227"/>
      <c r="CT510" s="227"/>
      <c r="CU510" s="227"/>
      <c r="CV510" s="227"/>
      <c r="CW510" s="227"/>
      <c r="CX510" s="227"/>
      <c r="CY510" s="227"/>
      <c r="CZ510" s="227"/>
      <c r="DA510" s="227"/>
      <c r="DB510" s="227"/>
      <c r="DC510" s="227"/>
      <c r="DD510" s="227"/>
      <c r="DE510" s="227"/>
      <c r="DF510" s="227"/>
      <c r="DG510" s="227"/>
      <c r="DH510" s="227"/>
      <c r="DI510" s="227"/>
      <c r="DJ510" s="227"/>
      <c r="DK510" s="227"/>
      <c r="DL510" s="227"/>
      <c r="DM510" s="227"/>
      <c r="DN510" s="227"/>
      <c r="DO510" s="227"/>
      <c r="DP510" s="227"/>
      <c r="DQ510" s="227"/>
      <c r="DR510" s="227"/>
      <c r="DS510" s="227"/>
      <c r="DT510" s="227"/>
      <c r="DU510" s="227"/>
      <c r="DV510" s="227"/>
      <c r="DW510" s="227"/>
      <c r="DX510" s="227"/>
      <c r="DY510" s="227"/>
      <c r="DZ510" s="750"/>
    </row>
    <row r="511" spans="1:136" ht="16.5">
      <c r="A511" s="1131"/>
      <c r="B511" s="1132" t="s">
        <v>4</v>
      </c>
      <c r="C511" s="1133" t="s">
        <v>250</v>
      </c>
      <c r="D511" s="1134" t="s">
        <v>11</v>
      </c>
      <c r="E511" s="1135"/>
      <c r="F511" s="1135">
        <f>F499+F504</f>
        <v>0</v>
      </c>
      <c r="G511" s="1135"/>
      <c r="H511" s="1135"/>
      <c r="I511" s="1169"/>
      <c r="J511" s="659"/>
      <c r="K511" s="135"/>
      <c r="L511" s="134"/>
      <c r="M511" s="134"/>
      <c r="N511" s="134"/>
      <c r="O511" s="134"/>
      <c r="P511" s="136"/>
      <c r="Q511" s="135"/>
      <c r="R511" s="134"/>
      <c r="S511" s="134"/>
      <c r="T511" s="134"/>
      <c r="U511" s="136"/>
      <c r="V511" s="134"/>
      <c r="W511" s="135"/>
      <c r="X511" s="134"/>
      <c r="Y511" s="134"/>
      <c r="Z511" s="134"/>
      <c r="AA511" s="134"/>
      <c r="AB511" s="134"/>
      <c r="AC511" s="134"/>
      <c r="AD511" s="135"/>
      <c r="AE511" s="134"/>
      <c r="AF511" s="134"/>
      <c r="AG511" s="134"/>
      <c r="AH511" s="134"/>
      <c r="AI511" s="136"/>
      <c r="AJ511" s="134"/>
      <c r="AK511" s="134"/>
      <c r="AL511" s="135"/>
      <c r="AM511" s="134"/>
      <c r="AN511" s="134"/>
      <c r="AO511" s="134"/>
      <c r="AP511" s="134"/>
      <c r="AQ511" s="134"/>
      <c r="AR511" s="134"/>
      <c r="AS511" s="134"/>
      <c r="AT511" s="134"/>
      <c r="AU511" s="134"/>
      <c r="AV511" s="135"/>
      <c r="AW511" s="134"/>
      <c r="AX511" s="136"/>
      <c r="AY511" s="135"/>
      <c r="AZ511" s="134"/>
      <c r="BA511" s="134"/>
      <c r="BB511" s="134"/>
      <c r="BC511" s="134"/>
      <c r="BD511" s="437"/>
      <c r="BE511" s="438"/>
      <c r="BF511" s="438"/>
      <c r="BG511" s="438"/>
      <c r="BH511" s="438"/>
      <c r="BI511" s="438"/>
      <c r="BJ511" s="439"/>
      <c r="BK511" s="510"/>
      <c r="BL511" s="672"/>
      <c r="BM511" s="670"/>
      <c r="BN511" s="571"/>
      <c r="BO511" s="571"/>
      <c r="CB511" s="227"/>
      <c r="CC511" s="227"/>
      <c r="CD511" s="227"/>
      <c r="CE511" s="227"/>
      <c r="CF511" s="227"/>
      <c r="CG511" s="227"/>
      <c r="CH511" s="227"/>
      <c r="CI511" s="227"/>
      <c r="CJ511" s="227"/>
      <c r="CK511" s="227"/>
      <c r="CL511" s="227"/>
      <c r="CM511" s="227"/>
      <c r="CN511" s="227"/>
      <c r="CO511" s="227"/>
      <c r="CP511" s="227"/>
      <c r="CQ511" s="227"/>
      <c r="CR511" s="227"/>
      <c r="CS511" s="227"/>
      <c r="CT511" s="227"/>
      <c r="CU511" s="227"/>
      <c r="CV511" s="227"/>
      <c r="CW511" s="227"/>
      <c r="CX511" s="227"/>
      <c r="CY511" s="227"/>
      <c r="CZ511" s="227"/>
      <c r="DA511" s="227"/>
      <c r="DB511" s="227"/>
      <c r="DC511" s="227"/>
      <c r="DD511" s="227"/>
      <c r="DE511" s="227"/>
      <c r="DF511" s="227"/>
      <c r="DG511" s="227"/>
      <c r="DH511" s="227"/>
      <c r="DI511" s="227"/>
      <c r="DJ511" s="227"/>
      <c r="DK511" s="227"/>
      <c r="DL511" s="227"/>
      <c r="DM511" s="227"/>
      <c r="DN511" s="227"/>
      <c r="DO511" s="227"/>
      <c r="DP511" s="227"/>
      <c r="DQ511" s="227"/>
      <c r="DR511" s="227"/>
      <c r="DS511" s="227"/>
      <c r="DT511" s="227"/>
      <c r="DU511" s="227"/>
      <c r="DV511" s="227"/>
      <c r="DW511" s="227"/>
      <c r="DX511" s="227"/>
      <c r="DY511" s="227"/>
    </row>
    <row r="512" spans="1:136" s="763" customFormat="1" ht="16.5">
      <c r="A512" s="1131"/>
      <c r="B512" s="1132" t="s">
        <v>5</v>
      </c>
      <c r="C512" s="1133" t="s">
        <v>376</v>
      </c>
      <c r="D512" s="1134" t="s">
        <v>11</v>
      </c>
      <c r="E512" s="1135"/>
      <c r="F512" s="1135"/>
      <c r="G512" s="1135"/>
      <c r="H512" s="1136"/>
      <c r="I512" s="1169"/>
      <c r="J512" s="1126"/>
      <c r="K512" s="935"/>
      <c r="L512" s="935"/>
      <c r="M512" s="935"/>
      <c r="N512" s="935"/>
      <c r="O512" s="935"/>
      <c r="P512" s="935"/>
      <c r="Q512" s="935"/>
      <c r="R512" s="935"/>
      <c r="S512" s="935"/>
      <c r="T512" s="935"/>
      <c r="U512" s="935"/>
      <c r="V512" s="935"/>
      <c r="W512" s="935"/>
      <c r="X512" s="935"/>
      <c r="Y512" s="935"/>
      <c r="Z512" s="935"/>
      <c r="AA512" s="935"/>
      <c r="AB512" s="935"/>
      <c r="AC512" s="935"/>
      <c r="AD512" s="935"/>
      <c r="AE512" s="935"/>
      <c r="AF512" s="935"/>
      <c r="AG512" s="935"/>
      <c r="AH512" s="935"/>
      <c r="AI512" s="935"/>
      <c r="AJ512" s="935"/>
      <c r="AK512" s="935"/>
      <c r="AL512" s="935"/>
      <c r="AM512" s="935"/>
      <c r="AN512" s="935"/>
      <c r="AO512" s="935"/>
      <c r="AP512" s="935"/>
      <c r="AQ512" s="935"/>
      <c r="AR512" s="935"/>
      <c r="AS512" s="935"/>
      <c r="AT512" s="935"/>
      <c r="AU512" s="935"/>
      <c r="AV512" s="935"/>
      <c r="AW512" s="935"/>
      <c r="AX512" s="935"/>
      <c r="AY512" s="935"/>
      <c r="AZ512" s="935"/>
      <c r="BA512" s="935"/>
      <c r="BB512" s="935"/>
      <c r="BC512" s="935"/>
      <c r="BD512" s="935"/>
      <c r="BE512" s="440"/>
      <c r="BF512" s="440"/>
      <c r="BG512" s="440"/>
      <c r="BH512" s="440"/>
      <c r="BI512" s="440"/>
      <c r="BJ512" s="440"/>
      <c r="BK512" s="440"/>
      <c r="BL512" s="939"/>
      <c r="BM512" s="940"/>
      <c r="BN512" s="748"/>
      <c r="BO512" s="748"/>
      <c r="CB512" s="793"/>
      <c r="CC512" s="793"/>
      <c r="CD512" s="793"/>
      <c r="CE512" s="793"/>
      <c r="CF512" s="793"/>
      <c r="CG512" s="793"/>
      <c r="CH512" s="793"/>
      <c r="CI512" s="793"/>
      <c r="CJ512" s="793"/>
      <c r="CK512" s="793"/>
      <c r="CL512" s="793"/>
      <c r="CM512" s="793"/>
      <c r="CN512" s="793"/>
      <c r="CO512" s="793"/>
      <c r="CP512" s="793"/>
      <c r="CQ512" s="793"/>
      <c r="CR512" s="793"/>
      <c r="CS512" s="793"/>
      <c r="CT512" s="793"/>
      <c r="CU512" s="793"/>
      <c r="CV512" s="793"/>
      <c r="CW512" s="793"/>
      <c r="CX512" s="793"/>
      <c r="CY512" s="793"/>
      <c r="CZ512" s="793"/>
      <c r="DA512" s="793"/>
      <c r="DB512" s="793"/>
      <c r="DC512" s="793"/>
      <c r="DD512" s="793"/>
      <c r="DE512" s="793"/>
      <c r="DF512" s="793"/>
      <c r="DG512" s="793"/>
      <c r="DH512" s="793"/>
      <c r="DI512" s="793"/>
      <c r="DJ512" s="793"/>
      <c r="DK512" s="793"/>
      <c r="DL512" s="793"/>
      <c r="DM512" s="793"/>
      <c r="DN512" s="793"/>
      <c r="DO512" s="793"/>
      <c r="DP512" s="793"/>
      <c r="DQ512" s="793"/>
      <c r="DR512" s="793"/>
      <c r="DS512" s="793"/>
      <c r="DT512" s="793"/>
      <c r="DU512" s="793"/>
      <c r="DV512" s="793"/>
      <c r="DW512" s="793"/>
      <c r="DX512" s="793"/>
      <c r="DY512" s="793"/>
    </row>
    <row r="513" spans="1:130" s="763" customFormat="1" ht="16.5">
      <c r="A513" s="1131"/>
      <c r="B513" s="1132" t="s">
        <v>6</v>
      </c>
      <c r="C513" s="1137" t="s">
        <v>355</v>
      </c>
      <c r="D513" s="1131"/>
      <c r="E513" s="1131"/>
      <c r="F513" s="1138"/>
      <c r="G513" s="1131"/>
      <c r="H513" s="1131"/>
      <c r="I513" s="1169">
        <f>'Te Ardhura'!F166</f>
        <v>0</v>
      </c>
      <c r="J513" s="1126"/>
      <c r="K513" s="935"/>
      <c r="L513" s="935"/>
      <c r="M513" s="935"/>
      <c r="N513" s="935"/>
      <c r="O513" s="935"/>
      <c r="P513" s="935"/>
      <c r="Q513" s="935"/>
      <c r="R513" s="935"/>
      <c r="S513" s="935"/>
      <c r="T513" s="935"/>
      <c r="U513" s="935"/>
      <c r="V513" s="935"/>
      <c r="W513" s="935"/>
      <c r="X513" s="935"/>
      <c r="Y513" s="935"/>
      <c r="Z513" s="935"/>
      <c r="AA513" s="935"/>
      <c r="AB513" s="935"/>
      <c r="AC513" s="935"/>
      <c r="AD513" s="935"/>
      <c r="AE513" s="935"/>
      <c r="AF513" s="935"/>
      <c r="AG513" s="935"/>
      <c r="AH513" s="935"/>
      <c r="AI513" s="935"/>
      <c r="AJ513" s="935"/>
      <c r="AK513" s="935"/>
      <c r="AL513" s="935"/>
      <c r="AM513" s="935"/>
      <c r="AN513" s="935"/>
      <c r="AO513" s="935"/>
      <c r="AP513" s="935"/>
      <c r="AQ513" s="935"/>
      <c r="AR513" s="935"/>
      <c r="AS513" s="935"/>
      <c r="AT513" s="935"/>
      <c r="AU513" s="935"/>
      <c r="AV513" s="935"/>
      <c r="AW513" s="935"/>
      <c r="AX513" s="935"/>
      <c r="AY513" s="935"/>
      <c r="AZ513" s="935"/>
      <c r="BA513" s="935"/>
      <c r="BB513" s="935"/>
      <c r="BC513" s="935"/>
      <c r="BD513" s="935"/>
      <c r="BE513" s="440"/>
      <c r="BF513" s="440"/>
      <c r="BG513" s="440"/>
      <c r="BH513" s="440"/>
      <c r="BI513" s="440"/>
      <c r="BJ513" s="440"/>
      <c r="BK513" s="440"/>
      <c r="BL513" s="939"/>
      <c r="BM513" s="940"/>
      <c r="BN513" s="748"/>
      <c r="BO513" s="748"/>
      <c r="CB513" s="793"/>
      <c r="CC513" s="793"/>
      <c r="CD513" s="793"/>
      <c r="CE513" s="793"/>
      <c r="CF513" s="793"/>
      <c r="CG513" s="793"/>
      <c r="CH513" s="793"/>
      <c r="CI513" s="793"/>
      <c r="CJ513" s="793"/>
      <c r="CK513" s="793"/>
      <c r="CL513" s="793"/>
      <c r="CM513" s="793"/>
      <c r="CN513" s="793"/>
      <c r="CO513" s="793"/>
      <c r="CP513" s="793"/>
      <c r="CQ513" s="793"/>
      <c r="CR513" s="793"/>
      <c r="CS513" s="793"/>
      <c r="CT513" s="793"/>
      <c r="CU513" s="793"/>
      <c r="CV513" s="793"/>
      <c r="CW513" s="793"/>
      <c r="CX513" s="793"/>
      <c r="CY513" s="793"/>
      <c r="CZ513" s="793"/>
      <c r="DA513" s="793"/>
      <c r="DB513" s="793"/>
      <c r="DC513" s="793"/>
      <c r="DD513" s="793"/>
      <c r="DE513" s="793"/>
      <c r="DF513" s="793"/>
      <c r="DG513" s="793"/>
      <c r="DH513" s="793"/>
      <c r="DI513" s="793"/>
      <c r="DJ513" s="793"/>
      <c r="DK513" s="793"/>
      <c r="DL513" s="793"/>
      <c r="DM513" s="793"/>
      <c r="DN513" s="793"/>
      <c r="DO513" s="793"/>
      <c r="DP513" s="793"/>
      <c r="DQ513" s="793"/>
      <c r="DR513" s="793"/>
      <c r="DS513" s="793"/>
      <c r="DT513" s="793"/>
      <c r="DU513" s="793"/>
      <c r="DV513" s="793"/>
      <c r="DW513" s="793"/>
      <c r="DX513" s="793"/>
      <c r="DY513" s="793"/>
    </row>
    <row r="514" spans="1:130" ht="18" thickBot="1">
      <c r="A514" s="1139"/>
      <c r="B514" s="1140" t="s">
        <v>354</v>
      </c>
      <c r="C514" s="1141" t="s">
        <v>377</v>
      </c>
      <c r="D514" s="1142" t="s">
        <v>11</v>
      </c>
      <c r="E514" s="1143"/>
      <c r="F514" s="1144">
        <f>F509+F510+F511+F512+F513</f>
        <v>7725524.5800000001</v>
      </c>
      <c r="G514" s="424"/>
      <c r="H514" s="424"/>
      <c r="I514" s="1169">
        <v>7725524.5800000001</v>
      </c>
      <c r="J514" s="1157"/>
      <c r="K514" s="1158"/>
      <c r="L514" s="1159"/>
      <c r="M514" s="1159"/>
      <c r="N514" s="1159"/>
      <c r="O514" s="1159"/>
      <c r="P514" s="1160"/>
      <c r="Q514" s="1158"/>
      <c r="R514" s="1159"/>
      <c r="S514" s="1159"/>
      <c r="T514" s="1159"/>
      <c r="U514" s="1160"/>
      <c r="V514" s="1159"/>
      <c r="W514" s="1158"/>
      <c r="X514" s="1159"/>
      <c r="Y514" s="1159"/>
      <c r="Z514" s="1159"/>
      <c r="AA514" s="1159"/>
      <c r="AB514" s="1159"/>
      <c r="AC514" s="1159"/>
      <c r="AD514" s="1158"/>
      <c r="AE514" s="1159"/>
      <c r="AF514" s="1159"/>
      <c r="AG514" s="1159"/>
      <c r="AH514" s="1159"/>
      <c r="AI514" s="1160"/>
      <c r="AJ514" s="1159"/>
      <c r="AK514" s="1159"/>
      <c r="AL514" s="1158"/>
      <c r="AM514" s="1159"/>
      <c r="AN514" s="1159"/>
      <c r="AO514" s="1159"/>
      <c r="AP514" s="1159"/>
      <c r="AQ514" s="1159"/>
      <c r="AR514" s="1159"/>
      <c r="AS514" s="1159"/>
      <c r="AT514" s="1159"/>
      <c r="AU514" s="1159"/>
      <c r="AV514" s="1158"/>
      <c r="AW514" s="1159"/>
      <c r="AX514" s="1160"/>
      <c r="AY514" s="1158"/>
      <c r="AZ514" s="1159"/>
      <c r="BA514" s="1159"/>
      <c r="BB514" s="1159"/>
      <c r="BC514" s="1159"/>
      <c r="BD514" s="1161"/>
      <c r="BE514" s="1162"/>
      <c r="BF514" s="1163"/>
      <c r="BG514" s="1163"/>
      <c r="BH514" s="1163"/>
      <c r="BI514" s="1163"/>
      <c r="BJ514" s="1164"/>
      <c r="BK514" s="1165"/>
      <c r="BL514" s="1166">
        <f>F514</f>
        <v>7725524.5800000001</v>
      </c>
      <c r="BM514" s="1167"/>
      <c r="BN514" s="589">
        <f>BM514-BL514</f>
        <v>-7725524.5800000001</v>
      </c>
      <c r="BO514" s="793"/>
      <c r="BP514" s="763"/>
      <c r="BQ514" s="763"/>
      <c r="BR514" s="763"/>
      <c r="BS514" s="763"/>
      <c r="BT514" s="763"/>
      <c r="BU514" s="763"/>
      <c r="BV514" s="763"/>
      <c r="BW514" s="763"/>
      <c r="BX514" s="763"/>
      <c r="BY514" s="763"/>
      <c r="BZ514" s="763"/>
      <c r="CA514" s="763"/>
      <c r="CB514" s="793"/>
      <c r="CC514" s="793"/>
      <c r="CD514" s="793"/>
      <c r="CE514" s="793"/>
      <c r="CF514" s="793"/>
      <c r="CG514" s="793"/>
      <c r="CH514" s="793"/>
      <c r="CI514" s="793"/>
      <c r="CJ514" s="793"/>
      <c r="CK514" s="793"/>
      <c r="CL514" s="793"/>
      <c r="CM514" s="793"/>
      <c r="CN514" s="793"/>
      <c r="CO514" s="793"/>
      <c r="CP514" s="793"/>
      <c r="CQ514" s="793"/>
      <c r="CR514" s="793"/>
      <c r="CS514" s="793"/>
      <c r="CT514" s="793"/>
      <c r="CU514" s="793"/>
      <c r="CV514" s="793"/>
      <c r="CW514" s="793"/>
      <c r="CX514" s="793"/>
      <c r="CY514" s="793"/>
      <c r="CZ514" s="793"/>
      <c r="DA514" s="793"/>
      <c r="DB514" s="793"/>
      <c r="DC514" s="793"/>
      <c r="DD514" s="793"/>
      <c r="DE514" s="793"/>
      <c r="DF514" s="793"/>
      <c r="DG514" s="793"/>
      <c r="DH514" s="793"/>
      <c r="DI514" s="793"/>
      <c r="DJ514" s="793"/>
      <c r="DK514" s="793"/>
      <c r="DL514" s="793"/>
      <c r="DM514" s="793"/>
      <c r="DN514" s="793"/>
      <c r="DO514" s="793"/>
      <c r="DP514" s="793"/>
      <c r="DQ514" s="793"/>
      <c r="DR514" s="793"/>
      <c r="DS514" s="793"/>
      <c r="DT514" s="793"/>
      <c r="DU514" s="793"/>
      <c r="DV514" s="793"/>
      <c r="DW514" s="793"/>
      <c r="DX514" s="793"/>
      <c r="DY514" s="793"/>
      <c r="DZ514" s="1168"/>
    </row>
    <row r="515" spans="1:130" s="1067" customFormat="1" ht="31.5">
      <c r="A515" s="1059"/>
      <c r="B515" s="1060"/>
      <c r="C515" s="1068" t="s">
        <v>378</v>
      </c>
      <c r="D515" s="1059"/>
      <c r="E515" s="1059"/>
      <c r="F515" s="1061"/>
      <c r="G515" s="1059"/>
      <c r="H515" s="1059"/>
      <c r="I515" s="1209"/>
      <c r="J515" s="1059"/>
      <c r="K515" s="1059"/>
      <c r="L515" s="1059"/>
      <c r="M515" s="1059"/>
      <c r="N515" s="1059"/>
      <c r="O515" s="1059"/>
      <c r="P515" s="1059"/>
      <c r="Q515" s="1059"/>
      <c r="R515" s="1059"/>
      <c r="S515" s="1059"/>
      <c r="T515" s="1059"/>
      <c r="U515" s="1059"/>
      <c r="V515" s="1062"/>
      <c r="W515" s="1059"/>
      <c r="X515" s="1059"/>
      <c r="Y515" s="1059"/>
      <c r="Z515" s="1059"/>
      <c r="AA515" s="1059"/>
      <c r="AB515" s="1059"/>
      <c r="AC515" s="1059"/>
      <c r="AD515" s="1059"/>
      <c r="AE515" s="1059"/>
      <c r="AF515" s="1059"/>
      <c r="AG515" s="1059"/>
      <c r="AH515" s="1059"/>
      <c r="AI515" s="1059"/>
      <c r="AJ515" s="1059"/>
      <c r="AK515" s="1059"/>
      <c r="AL515" s="1059"/>
      <c r="AM515" s="1059"/>
      <c r="AN515" s="1059"/>
      <c r="AO515" s="1059"/>
      <c r="AP515" s="1059"/>
      <c r="AQ515" s="1059"/>
      <c r="AR515" s="1059"/>
      <c r="AS515" s="1059"/>
      <c r="AT515" s="1059"/>
      <c r="AU515" s="1059"/>
      <c r="AV515" s="1059"/>
      <c r="AW515" s="1059"/>
      <c r="AX515" s="1059"/>
      <c r="AY515" s="1059"/>
      <c r="AZ515" s="1059"/>
      <c r="BA515" s="1059"/>
      <c r="BB515" s="1059"/>
      <c r="BC515" s="1059"/>
      <c r="BD515" s="1059"/>
      <c r="BE515" s="1063"/>
      <c r="BF515" s="1064"/>
      <c r="BG515" s="1064"/>
      <c r="BH515" s="1064"/>
      <c r="BI515" s="1064"/>
      <c r="BJ515" s="1064"/>
      <c r="BK515" s="1065"/>
      <c r="BL515" s="1066"/>
      <c r="BM515" s="1066"/>
      <c r="BN515" s="1066"/>
      <c r="BO515" s="1066"/>
      <c r="CB515" s="1030"/>
      <c r="CC515" s="1030"/>
      <c r="CD515" s="1030"/>
      <c r="CE515" s="1030"/>
      <c r="CF515" s="1030"/>
      <c r="CG515" s="1030"/>
      <c r="CH515" s="1030"/>
      <c r="CI515" s="1030"/>
      <c r="CJ515" s="1030"/>
      <c r="CK515" s="1030"/>
      <c r="CL515" s="1030"/>
      <c r="CM515" s="1030"/>
      <c r="CN515" s="1030"/>
      <c r="CO515" s="1030"/>
      <c r="CP515" s="1030"/>
      <c r="CQ515" s="1030"/>
      <c r="CR515" s="1030"/>
      <c r="CS515" s="1030"/>
      <c r="CT515" s="1030"/>
      <c r="CU515" s="1030"/>
      <c r="CV515" s="1030"/>
      <c r="CW515" s="1030"/>
      <c r="CX515" s="1030"/>
      <c r="CY515" s="1030"/>
      <c r="CZ515" s="1030"/>
      <c r="DA515" s="1030"/>
      <c r="DB515" s="1030"/>
      <c r="DC515" s="1030"/>
      <c r="DD515" s="1030"/>
      <c r="DE515" s="1030"/>
      <c r="DF515" s="1030"/>
      <c r="DG515" s="1030"/>
      <c r="DH515" s="1030"/>
      <c r="DI515" s="1030"/>
      <c r="DJ515" s="1030"/>
      <c r="DK515" s="1030"/>
      <c r="DL515" s="1030"/>
      <c r="DM515" s="1030"/>
      <c r="DN515" s="1030"/>
      <c r="DO515" s="1030"/>
      <c r="DP515" s="1030"/>
      <c r="DQ515" s="1030"/>
      <c r="DR515" s="1030"/>
      <c r="DS515" s="1030"/>
      <c r="DT515" s="1030"/>
      <c r="DU515" s="1030"/>
      <c r="DV515" s="1030"/>
      <c r="DW515" s="1030"/>
      <c r="DX515" s="1030"/>
      <c r="DY515" s="1030"/>
    </row>
    <row r="516" spans="1:130" s="80" customFormat="1" ht="18">
      <c r="A516" s="276"/>
      <c r="B516" s="354" t="s">
        <v>180</v>
      </c>
      <c r="C516" s="269" t="s">
        <v>323</v>
      </c>
      <c r="D516" s="260" t="s">
        <v>11</v>
      </c>
      <c r="E516" s="588">
        <f>'Buxheti 2021'!E380</f>
        <v>0</v>
      </c>
      <c r="F516" s="522">
        <f>F519+F518+F517</f>
        <v>3199733</v>
      </c>
      <c r="G516" s="268"/>
      <c r="H516" s="271"/>
      <c r="I516" s="472">
        <f>F516</f>
        <v>3199733</v>
      </c>
      <c r="J516" s="563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553"/>
      <c r="V516" s="272"/>
      <c r="W516" s="563"/>
      <c r="X516" s="272"/>
      <c r="Y516" s="272"/>
      <c r="Z516" s="272"/>
      <c r="AA516" s="272"/>
      <c r="AB516" s="272"/>
      <c r="AC516" s="272"/>
      <c r="AD516" s="272"/>
      <c r="AE516" s="272"/>
      <c r="AF516" s="272"/>
      <c r="AG516" s="272"/>
      <c r="AH516" s="273"/>
      <c r="AI516" s="272"/>
      <c r="AJ516" s="272"/>
      <c r="AK516" s="272"/>
      <c r="AL516" s="272"/>
      <c r="AM516" s="272"/>
      <c r="AN516" s="272"/>
      <c r="AO516" s="272"/>
      <c r="AP516" s="272"/>
      <c r="AQ516" s="272"/>
      <c r="AR516" s="272"/>
      <c r="AS516" s="272"/>
      <c r="AT516" s="272"/>
      <c r="AU516" s="274"/>
      <c r="AV516" s="272"/>
      <c r="AW516" s="272"/>
      <c r="AX516" s="272"/>
      <c r="AY516" s="275"/>
      <c r="AZ516" s="272"/>
      <c r="BA516" s="272"/>
      <c r="BB516" s="272"/>
      <c r="BC516" s="272"/>
      <c r="BD516" s="496"/>
      <c r="BE516" s="130"/>
      <c r="BF516" s="264"/>
      <c r="BG516" s="264"/>
      <c r="BH516" s="264"/>
      <c r="BI516" s="264"/>
      <c r="BJ516" s="487"/>
      <c r="BK516" s="505"/>
      <c r="BL516" s="433"/>
      <c r="BM516" s="414"/>
      <c r="BN516" s="414"/>
      <c r="BO516" s="414"/>
      <c r="CB516" s="227"/>
      <c r="CC516" s="227"/>
      <c r="CD516" s="227"/>
      <c r="CE516" s="227"/>
      <c r="CF516" s="227"/>
      <c r="CG516" s="227"/>
      <c r="CH516" s="227"/>
      <c r="CI516" s="227"/>
      <c r="CJ516" s="227"/>
      <c r="CK516" s="227"/>
      <c r="CL516" s="227"/>
      <c r="CM516" s="227"/>
      <c r="CN516" s="227"/>
      <c r="CO516" s="227"/>
      <c r="CP516" s="227"/>
      <c r="CQ516" s="227"/>
      <c r="CR516" s="227"/>
      <c r="CS516" s="227"/>
      <c r="CT516" s="227"/>
      <c r="CU516" s="227"/>
      <c r="CV516" s="227"/>
      <c r="CW516" s="227"/>
      <c r="CX516" s="227"/>
      <c r="CY516" s="227"/>
      <c r="CZ516" s="227"/>
      <c r="DA516" s="227"/>
      <c r="DB516" s="227"/>
      <c r="DC516" s="227"/>
      <c r="DD516" s="227"/>
      <c r="DE516" s="227"/>
      <c r="DF516" s="227"/>
      <c r="DG516" s="227"/>
      <c r="DH516" s="227"/>
      <c r="DI516" s="227"/>
      <c r="DJ516" s="227"/>
      <c r="DK516" s="227"/>
      <c r="DL516" s="227"/>
      <c r="DM516" s="227"/>
      <c r="DN516" s="227"/>
      <c r="DO516" s="227"/>
      <c r="DP516" s="227"/>
      <c r="DQ516" s="227"/>
      <c r="DR516" s="227"/>
      <c r="DS516" s="227"/>
      <c r="DT516" s="227"/>
      <c r="DU516" s="227"/>
      <c r="DV516" s="227"/>
      <c r="DW516" s="227"/>
      <c r="DX516" s="227"/>
      <c r="DY516" s="227"/>
    </row>
    <row r="517" spans="1:130" s="80" customFormat="1" ht="28.5">
      <c r="A517" s="1234" t="s">
        <v>434</v>
      </c>
      <c r="B517" s="408">
        <v>1001</v>
      </c>
      <c r="C517" s="266" t="s">
        <v>363</v>
      </c>
      <c r="D517" s="227"/>
      <c r="E517" s="707">
        <f>'Buxheti 2021'!E149</f>
        <v>0</v>
      </c>
      <c r="F517" s="589">
        <v>1966127</v>
      </c>
      <c r="G517" s="227"/>
      <c r="H517" s="411">
        <v>44320</v>
      </c>
      <c r="I517" s="234">
        <f>F517</f>
        <v>1966127</v>
      </c>
      <c r="J517" s="564"/>
      <c r="K517" s="227"/>
      <c r="L517" s="227"/>
      <c r="M517" s="227"/>
      <c r="N517" s="227"/>
      <c r="O517" s="227"/>
      <c r="P517" s="234"/>
      <c r="Q517" s="227"/>
      <c r="R517" s="570"/>
      <c r="S517" s="346"/>
      <c r="T517" s="346"/>
      <c r="U517" s="346"/>
      <c r="V517" s="346"/>
      <c r="W517" s="346"/>
      <c r="X517" s="227"/>
      <c r="Y517" s="227"/>
      <c r="Z517" s="227"/>
      <c r="AA517" s="227"/>
      <c r="AB517" s="227"/>
      <c r="AC517" s="227"/>
      <c r="AD517" s="227"/>
      <c r="AE517" s="227"/>
      <c r="AF517" s="227"/>
      <c r="AG517" s="227"/>
      <c r="AH517" s="227"/>
      <c r="AI517" s="227"/>
      <c r="AJ517" s="227"/>
      <c r="AK517" s="227"/>
      <c r="AL517" s="227"/>
      <c r="AM517" s="227"/>
      <c r="AN517" s="227"/>
      <c r="AO517" s="227"/>
      <c r="AP517" s="227"/>
      <c r="AQ517" s="227"/>
      <c r="AR517" s="227"/>
      <c r="AS517" s="227"/>
      <c r="AT517" s="227"/>
      <c r="AU517" s="227"/>
      <c r="AV517" s="227"/>
      <c r="AW517" s="227"/>
      <c r="AX517" s="227"/>
      <c r="AY517" s="227"/>
      <c r="AZ517" s="227"/>
      <c r="BA517" s="227"/>
      <c r="BB517" s="227"/>
      <c r="BC517" s="227"/>
      <c r="BD517" s="429"/>
      <c r="BE517" s="507"/>
      <c r="BF517" s="227"/>
      <c r="BG517" s="227"/>
      <c r="BH517" s="227"/>
      <c r="BI517" s="227"/>
      <c r="BJ517" s="429"/>
      <c r="BK517" s="508"/>
      <c r="BL517" s="434"/>
      <c r="BM517" s="434"/>
      <c r="BN517" s="434"/>
      <c r="BO517" s="434"/>
      <c r="CB517" s="227"/>
      <c r="CC517" s="227"/>
      <c r="CD517" s="227"/>
      <c r="CE517" s="227"/>
      <c r="CF517" s="227"/>
      <c r="CG517" s="227"/>
      <c r="CH517" s="227"/>
      <c r="CI517" s="227"/>
      <c r="CJ517" s="227"/>
      <c r="CK517" s="227"/>
      <c r="CL517" s="227"/>
      <c r="CM517" s="227"/>
      <c r="CN517" s="227"/>
      <c r="CO517" s="227"/>
      <c r="CP517" s="227"/>
      <c r="CQ517" s="227"/>
      <c r="CR517" s="227"/>
      <c r="CS517" s="227"/>
      <c r="CT517" s="227"/>
      <c r="CU517" s="227"/>
      <c r="CV517" s="227"/>
      <c r="CW517" s="227"/>
      <c r="CX517" s="227"/>
      <c r="CY517" s="227"/>
      <c r="CZ517" s="227"/>
      <c r="DA517" s="227"/>
      <c r="DB517" s="227"/>
      <c r="DC517" s="227"/>
      <c r="DD517" s="227"/>
      <c r="DE517" s="227"/>
      <c r="DF517" s="227"/>
      <c r="DG517" s="227"/>
      <c r="DH517" s="227"/>
      <c r="DI517" s="227"/>
      <c r="DJ517" s="227"/>
      <c r="DK517" s="227"/>
      <c r="DL517" s="227"/>
      <c r="DM517" s="227"/>
      <c r="DN517" s="227"/>
      <c r="DO517" s="227"/>
      <c r="DP517" s="227"/>
      <c r="DQ517" s="227"/>
      <c r="DR517" s="227"/>
      <c r="DS517" s="227"/>
      <c r="DT517" s="227"/>
      <c r="DU517" s="227"/>
      <c r="DV517" s="227"/>
      <c r="DW517" s="227"/>
      <c r="DX517" s="227"/>
      <c r="DY517" s="227"/>
    </row>
    <row r="518" spans="1:130" s="80" customFormat="1" ht="15">
      <c r="A518" s="227">
        <v>107</v>
      </c>
      <c r="B518" s="409">
        <v>2100</v>
      </c>
      <c r="C518" s="267" t="s">
        <v>183</v>
      </c>
      <c r="D518" s="227"/>
      <c r="E518" s="706">
        <f>'Buxheti 2021'!E150</f>
        <v>0</v>
      </c>
      <c r="F518" s="589">
        <v>275323</v>
      </c>
      <c r="G518" s="227"/>
      <c r="H518" s="411">
        <v>44320</v>
      </c>
      <c r="I518" s="234">
        <f>F518</f>
        <v>275323</v>
      </c>
      <c r="J518" s="564"/>
      <c r="K518" s="227"/>
      <c r="L518" s="227"/>
      <c r="M518" s="227"/>
      <c r="N518" s="227"/>
      <c r="O518" s="227"/>
      <c r="P518" s="227"/>
      <c r="Q518" s="234"/>
      <c r="R518" s="227"/>
      <c r="S518" s="346"/>
      <c r="T518" s="346"/>
      <c r="U518" s="346"/>
      <c r="V518" s="346"/>
      <c r="W518" s="564"/>
      <c r="X518" s="227"/>
      <c r="Y518" s="227"/>
      <c r="Z518" s="227"/>
      <c r="AA518" s="227"/>
      <c r="AB518" s="227"/>
      <c r="AC518" s="227"/>
      <c r="AD518" s="227"/>
      <c r="AE518" s="227"/>
      <c r="AF518" s="227"/>
      <c r="AG518" s="227"/>
      <c r="AH518" s="227"/>
      <c r="AI518" s="227"/>
      <c r="AJ518" s="227"/>
      <c r="AK518" s="227"/>
      <c r="AL518" s="227"/>
      <c r="AM518" s="227"/>
      <c r="AN518" s="227"/>
      <c r="AO518" s="227"/>
      <c r="AP518" s="227"/>
      <c r="AQ518" s="227"/>
      <c r="AR518" s="227"/>
      <c r="AS518" s="227"/>
      <c r="AT518" s="227"/>
      <c r="AU518" s="227"/>
      <c r="AV518" s="227"/>
      <c r="AW518" s="227"/>
      <c r="AX518" s="227"/>
      <c r="AY518" s="227"/>
      <c r="AZ518" s="227"/>
      <c r="BA518" s="227"/>
      <c r="BB518" s="227"/>
      <c r="BC518" s="227"/>
      <c r="BD518" s="429"/>
      <c r="BE518" s="507"/>
      <c r="BF518" s="227"/>
      <c r="BG518" s="227"/>
      <c r="BH518" s="227"/>
      <c r="BI518" s="227"/>
      <c r="BJ518" s="429"/>
      <c r="BK518" s="508"/>
      <c r="BL518" s="434"/>
      <c r="BM518" s="434"/>
      <c r="BN518" s="434"/>
      <c r="BO518" s="434"/>
      <c r="CB518" s="227"/>
      <c r="CC518" s="227"/>
      <c r="CD518" s="227"/>
      <c r="CE518" s="227"/>
      <c r="CF518" s="227"/>
      <c r="CG518" s="227"/>
      <c r="CH518" s="227"/>
      <c r="CI518" s="227"/>
      <c r="CJ518" s="227"/>
      <c r="CK518" s="227"/>
      <c r="CL518" s="227"/>
      <c r="CM518" s="227"/>
      <c r="CN518" s="227"/>
      <c r="CO518" s="227"/>
      <c r="CP518" s="227"/>
      <c r="CQ518" s="227"/>
      <c r="CR518" s="227"/>
      <c r="CS518" s="227"/>
      <c r="CT518" s="227"/>
      <c r="CU518" s="227"/>
      <c r="CV518" s="227"/>
      <c r="CW518" s="227"/>
      <c r="CX518" s="227"/>
      <c r="CY518" s="227"/>
      <c r="CZ518" s="227"/>
      <c r="DA518" s="227"/>
      <c r="DB518" s="227"/>
      <c r="DC518" s="227"/>
      <c r="DD518" s="227"/>
      <c r="DE518" s="227"/>
      <c r="DF518" s="227"/>
      <c r="DG518" s="227"/>
      <c r="DH518" s="227"/>
      <c r="DI518" s="227"/>
      <c r="DJ518" s="227"/>
      <c r="DK518" s="227"/>
      <c r="DL518" s="227"/>
      <c r="DM518" s="227"/>
      <c r="DN518" s="227"/>
      <c r="DO518" s="227"/>
      <c r="DP518" s="227"/>
      <c r="DQ518" s="227"/>
      <c r="DR518" s="227"/>
      <c r="DS518" s="227"/>
      <c r="DT518" s="227"/>
      <c r="DU518" s="227"/>
      <c r="DV518" s="227"/>
      <c r="DW518" s="227"/>
      <c r="DX518" s="227"/>
      <c r="DY518" s="227"/>
      <c r="DZ518" s="1095"/>
    </row>
    <row r="519" spans="1:130" s="80" customFormat="1" ht="15">
      <c r="A519" s="227">
        <v>108</v>
      </c>
      <c r="B519" s="410" t="s">
        <v>184</v>
      </c>
      <c r="C519" s="267" t="s">
        <v>330</v>
      </c>
      <c r="D519" s="227"/>
      <c r="E519" s="706">
        <f>'Buxheti 2021'!E151</f>
        <v>0</v>
      </c>
      <c r="F519" s="589">
        <v>958283</v>
      </c>
      <c r="G519" s="227"/>
      <c r="H519" s="411">
        <v>44326</v>
      </c>
      <c r="I519" s="234">
        <f>F519</f>
        <v>958283</v>
      </c>
      <c r="J519" s="564"/>
      <c r="K519" s="227"/>
      <c r="L519" s="227"/>
      <c r="M519" s="227"/>
      <c r="N519" s="227"/>
      <c r="O519" s="227"/>
      <c r="P519" s="227"/>
      <c r="Q519" s="227"/>
      <c r="R519" s="434"/>
      <c r="S519" s="227"/>
      <c r="T519" s="227"/>
      <c r="U519" s="429"/>
      <c r="V519" s="227"/>
      <c r="W519" s="564"/>
      <c r="X519" s="227"/>
      <c r="Y519" s="227"/>
      <c r="Z519" s="227"/>
      <c r="AA519" s="227"/>
      <c r="AB519" s="227"/>
      <c r="AC519" s="227"/>
      <c r="AD519" s="227"/>
      <c r="AE519" s="227"/>
      <c r="AF519" s="227"/>
      <c r="AG519" s="227"/>
      <c r="AH519" s="227"/>
      <c r="AI519" s="227"/>
      <c r="AJ519" s="227"/>
      <c r="AK519" s="227"/>
      <c r="AL519" s="227"/>
      <c r="AM519" s="227"/>
      <c r="AN519" s="227"/>
      <c r="AO519" s="227"/>
      <c r="AP519" s="227"/>
      <c r="AQ519" s="227"/>
      <c r="AR519" s="227"/>
      <c r="AS519" s="227"/>
      <c r="AT519" s="227"/>
      <c r="AU519" s="227"/>
      <c r="AV519" s="227"/>
      <c r="AW519" s="227"/>
      <c r="AX519" s="227"/>
      <c r="AY519" s="227"/>
      <c r="AZ519" s="227"/>
      <c r="BA519" s="227"/>
      <c r="BB519" s="227"/>
      <c r="BC519" s="227"/>
      <c r="BD519" s="429"/>
      <c r="BE519" s="507"/>
      <c r="BF519" s="227"/>
      <c r="BG519" s="227"/>
      <c r="BH519" s="227"/>
      <c r="BI519" s="227"/>
      <c r="BJ519" s="429"/>
      <c r="BK519" s="508"/>
      <c r="BL519" s="434"/>
      <c r="BM519" s="434"/>
      <c r="BN519" s="434"/>
      <c r="BO519" s="434"/>
      <c r="CB519" s="227"/>
      <c r="CC519" s="227"/>
      <c r="CD519" s="227"/>
      <c r="CE519" s="227"/>
      <c r="CF519" s="227"/>
      <c r="CG519" s="227"/>
      <c r="CH519" s="227"/>
      <c r="CI519" s="227"/>
      <c r="CJ519" s="227"/>
      <c r="CK519" s="227"/>
      <c r="CL519" s="227"/>
      <c r="CM519" s="227"/>
      <c r="CN519" s="227"/>
      <c r="CO519" s="227"/>
      <c r="CP519" s="227"/>
      <c r="CQ519" s="227"/>
      <c r="CR519" s="227"/>
      <c r="CS519" s="227"/>
      <c r="CT519" s="227"/>
      <c r="CU519" s="227"/>
      <c r="CV519" s="227"/>
      <c r="CW519" s="227"/>
      <c r="CX519" s="227"/>
      <c r="CY519" s="227"/>
      <c r="CZ519" s="227"/>
      <c r="DA519" s="227"/>
      <c r="DB519" s="227"/>
      <c r="DC519" s="227"/>
      <c r="DD519" s="227"/>
      <c r="DE519" s="227"/>
      <c r="DF519" s="227"/>
      <c r="DG519" s="227"/>
      <c r="DH519" s="227"/>
      <c r="DI519" s="227"/>
      <c r="DJ519" s="227"/>
      <c r="DK519" s="227"/>
      <c r="DL519" s="227"/>
      <c r="DM519" s="227"/>
      <c r="DN519" s="227"/>
      <c r="DO519" s="227"/>
      <c r="DP519" s="227"/>
      <c r="DQ519" s="227"/>
      <c r="DR519" s="227"/>
      <c r="DS519" s="227"/>
      <c r="DT519" s="227"/>
      <c r="DU519" s="227"/>
      <c r="DV519" s="227"/>
      <c r="DW519" s="227"/>
      <c r="DX519" s="227"/>
      <c r="DY519" s="227"/>
    </row>
    <row r="520" spans="1:130" s="80" customFormat="1" ht="18" thickBot="1">
      <c r="A520" s="452"/>
      <c r="B520" s="453" t="s">
        <v>1</v>
      </c>
      <c r="C520" s="454" t="s">
        <v>96</v>
      </c>
      <c r="D520" s="455" t="s">
        <v>11</v>
      </c>
      <c r="E520" s="456">
        <f>E521+E530+E545+E562+E569+E583+E592+E598+E605+E608</f>
        <v>3130000</v>
      </c>
      <c r="F520" s="457">
        <f>F521+F530+F545+F562+F569+F583+F592+F598+F605+F608+F624</f>
        <v>24949259.300000001</v>
      </c>
      <c r="G520" s="458">
        <f>G521+G530+G545+G562+G569+G583+G592+G598+G605+G608</f>
        <v>0</v>
      </c>
      <c r="H520" s="459"/>
      <c r="I520" s="460"/>
      <c r="J520" s="661"/>
      <c r="K520" s="462"/>
      <c r="L520" s="460"/>
      <c r="M520" s="458"/>
      <c r="N520" s="459"/>
      <c r="O520" s="460"/>
      <c r="P520" s="461"/>
      <c r="Q520" s="462"/>
      <c r="R520" s="460"/>
      <c r="S520" s="458"/>
      <c r="T520" s="459"/>
      <c r="U520" s="461"/>
      <c r="V520" s="567"/>
      <c r="W520" s="459"/>
      <c r="X520" s="460"/>
      <c r="Y520" s="458"/>
      <c r="Z520" s="459"/>
      <c r="AA520" s="463"/>
      <c r="AB520" s="461"/>
      <c r="AC520" s="661"/>
      <c r="AD520" s="462"/>
      <c r="AE520" s="460"/>
      <c r="AF520" s="458"/>
      <c r="AG520" s="459"/>
      <c r="AH520" s="460"/>
      <c r="AI520" s="461"/>
      <c r="AJ520" s="461"/>
      <c r="AK520" s="461"/>
      <c r="AL520" s="461"/>
      <c r="AM520" s="461"/>
      <c r="AN520" s="461"/>
      <c r="AO520" s="461"/>
      <c r="AP520" s="461"/>
      <c r="AQ520" s="461"/>
      <c r="AR520" s="461"/>
      <c r="AS520" s="461"/>
      <c r="AT520" s="464"/>
      <c r="AU520" s="461"/>
      <c r="AV520" s="461"/>
      <c r="AW520" s="464"/>
      <c r="AX520" s="461"/>
      <c r="AY520" s="465"/>
      <c r="AZ520" s="465"/>
      <c r="BA520" s="466"/>
      <c r="BB520" s="466"/>
      <c r="BC520" s="465"/>
      <c r="BD520" s="467"/>
      <c r="BE520" s="468"/>
      <c r="BF520" s="468"/>
      <c r="BG520" s="468"/>
      <c r="BH520" s="468"/>
      <c r="BI520" s="468"/>
      <c r="BJ520" s="469"/>
      <c r="BK520" s="515"/>
      <c r="BL520" s="470"/>
      <c r="BM520" s="471"/>
      <c r="BN520" s="471"/>
      <c r="BO520" s="471"/>
      <c r="CB520" s="227"/>
      <c r="CC520" s="227"/>
      <c r="CD520" s="227"/>
      <c r="CE520" s="227"/>
      <c r="CF520" s="227"/>
      <c r="CG520" s="227"/>
      <c r="CH520" s="227"/>
      <c r="CI520" s="227"/>
      <c r="CJ520" s="227"/>
      <c r="CK520" s="227"/>
      <c r="CL520" s="227"/>
      <c r="CM520" s="227"/>
      <c r="CN520" s="227"/>
      <c r="CO520" s="227"/>
      <c r="CP520" s="227"/>
      <c r="CQ520" s="227"/>
      <c r="CR520" s="227"/>
      <c r="CS520" s="227"/>
      <c r="CT520" s="227"/>
      <c r="CU520" s="227"/>
      <c r="CV520" s="227"/>
      <c r="CW520" s="227"/>
      <c r="CX520" s="227"/>
      <c r="CY520" s="227"/>
      <c r="CZ520" s="227"/>
      <c r="DA520" s="227"/>
      <c r="DB520" s="227"/>
      <c r="DC520" s="227"/>
      <c r="DD520" s="227"/>
      <c r="DE520" s="227"/>
      <c r="DF520" s="227"/>
      <c r="DG520" s="227"/>
      <c r="DH520" s="227"/>
      <c r="DI520" s="227"/>
      <c r="DJ520" s="227"/>
      <c r="DK520" s="227"/>
      <c r="DL520" s="227"/>
      <c r="DM520" s="227"/>
      <c r="DN520" s="227"/>
      <c r="DO520" s="227"/>
      <c r="DP520" s="227"/>
      <c r="DQ520" s="227"/>
      <c r="DR520" s="227"/>
      <c r="DS520" s="227"/>
      <c r="DT520" s="227"/>
      <c r="DU520" s="227"/>
      <c r="DV520" s="227"/>
      <c r="DW520" s="227"/>
      <c r="DX520" s="227"/>
      <c r="DY520" s="227"/>
      <c r="DZ520" s="750"/>
    </row>
    <row r="521" spans="1:130" s="80" customFormat="1" ht="15">
      <c r="A521" s="265"/>
      <c r="B521" s="359" t="s">
        <v>40</v>
      </c>
      <c r="C521" s="11" t="s">
        <v>41</v>
      </c>
      <c r="D521" s="25" t="s">
        <v>11</v>
      </c>
      <c r="E521" s="90">
        <f>E522+E523+E524+E525+E526+E527+E529</f>
        <v>0</v>
      </c>
      <c r="F521" s="140">
        <f>F522+F523+F524+F525+F526+F527++F528+F529</f>
        <v>773868</v>
      </c>
      <c r="G521" s="141">
        <f>SUM(G522:G529)</f>
        <v>0</v>
      </c>
      <c r="H521" s="142"/>
      <c r="I521" s="140"/>
      <c r="J521" s="652"/>
      <c r="K521" s="90"/>
      <c r="L521" s="140"/>
      <c r="M521" s="141"/>
      <c r="N521" s="142"/>
      <c r="O521" s="140"/>
      <c r="P521" s="94"/>
      <c r="Q521" s="90"/>
      <c r="R521" s="78"/>
      <c r="S521" s="141"/>
      <c r="T521" s="79"/>
      <c r="U521" s="555"/>
      <c r="V521" s="147"/>
      <c r="W521" s="142"/>
      <c r="X521" s="140"/>
      <c r="Y521" s="141"/>
      <c r="Z521" s="142"/>
      <c r="AA521" s="140"/>
      <c r="AB521" s="94"/>
      <c r="AC521" s="652"/>
      <c r="AD521" s="90"/>
      <c r="AE521" s="140"/>
      <c r="AF521" s="141"/>
      <c r="AG521" s="142"/>
      <c r="AH521" s="140"/>
      <c r="AI521" s="94"/>
      <c r="AJ521" s="94"/>
      <c r="AK521" s="94"/>
      <c r="AL521" s="94"/>
      <c r="AM521" s="94"/>
      <c r="AN521" s="94"/>
      <c r="AO521" s="94"/>
      <c r="AP521" s="94"/>
      <c r="AQ521" s="94"/>
      <c r="AR521" s="94"/>
      <c r="AS521" s="90"/>
      <c r="AT521" s="140"/>
      <c r="AU521" s="141"/>
      <c r="AV521" s="142"/>
      <c r="AW521" s="140"/>
      <c r="AX521" s="94"/>
      <c r="AY521" s="140"/>
      <c r="AZ521" s="140"/>
      <c r="BA521" s="141"/>
      <c r="BB521" s="142"/>
      <c r="BC521" s="140"/>
      <c r="BD521" s="423"/>
      <c r="BE521" s="129"/>
      <c r="BF521" s="129"/>
      <c r="BG521" s="129"/>
      <c r="BH521" s="129"/>
      <c r="BI521" s="129"/>
      <c r="BJ521" s="430"/>
      <c r="BK521" s="509"/>
      <c r="BL521" s="433"/>
      <c r="BM521" s="414"/>
      <c r="BN521" s="414"/>
      <c r="BO521" s="414"/>
      <c r="CB521" s="227"/>
      <c r="CC521" s="227"/>
      <c r="CD521" s="227"/>
      <c r="CE521" s="227"/>
      <c r="CF521" s="227"/>
      <c r="CG521" s="227"/>
      <c r="CH521" s="227"/>
      <c r="CI521" s="227"/>
      <c r="CJ521" s="227"/>
      <c r="CK521" s="227"/>
      <c r="CL521" s="227"/>
      <c r="CM521" s="227"/>
      <c r="CN521" s="227"/>
      <c r="CO521" s="227"/>
      <c r="CP521" s="227"/>
      <c r="CQ521" s="227"/>
      <c r="CR521" s="227"/>
      <c r="CS521" s="227"/>
      <c r="CT521" s="227"/>
      <c r="CU521" s="227"/>
      <c r="CV521" s="227"/>
      <c r="CW521" s="227"/>
      <c r="CX521" s="227"/>
      <c r="CY521" s="227"/>
      <c r="CZ521" s="227"/>
      <c r="DA521" s="227"/>
      <c r="DB521" s="227"/>
      <c r="DC521" s="227"/>
      <c r="DD521" s="227"/>
      <c r="DE521" s="227"/>
      <c r="DF521" s="227"/>
      <c r="DG521" s="227"/>
      <c r="DH521" s="227"/>
      <c r="DI521" s="227"/>
      <c r="DJ521" s="227"/>
      <c r="DK521" s="227"/>
      <c r="DL521" s="227"/>
      <c r="DM521" s="227"/>
      <c r="DN521" s="227"/>
      <c r="DO521" s="227"/>
      <c r="DP521" s="227"/>
      <c r="DQ521" s="227"/>
      <c r="DR521" s="227"/>
      <c r="DS521" s="227"/>
      <c r="DT521" s="227"/>
      <c r="DU521" s="227"/>
      <c r="DV521" s="227"/>
      <c r="DW521" s="227"/>
      <c r="DX521" s="227"/>
      <c r="DY521" s="227"/>
    </row>
    <row r="522" spans="1:130" s="80" customFormat="1" ht="15">
      <c r="A522" s="265"/>
      <c r="B522" s="360">
        <v>60201</v>
      </c>
      <c r="C522" s="12" t="s">
        <v>0</v>
      </c>
      <c r="D522" s="7" t="s">
        <v>11</v>
      </c>
      <c r="E522" s="95">
        <f>'Buxheti 2021'!E384</f>
        <v>0</v>
      </c>
      <c r="F522" s="143"/>
      <c r="G522" s="144"/>
      <c r="H522" s="145"/>
      <c r="I522" s="143"/>
      <c r="J522" s="653"/>
      <c r="K522" s="95"/>
      <c r="L522" s="143"/>
      <c r="M522" s="144"/>
      <c r="N522" s="145"/>
      <c r="O522" s="143"/>
      <c r="P522" s="146"/>
      <c r="Q522" s="95"/>
      <c r="R522" s="143"/>
      <c r="S522" s="144"/>
      <c r="T522" s="145"/>
      <c r="U522" s="146"/>
      <c r="V522" s="143"/>
      <c r="W522" s="145"/>
      <c r="X522" s="143"/>
      <c r="Y522" s="144"/>
      <c r="Z522" s="145"/>
      <c r="AA522" s="143"/>
      <c r="AB522" s="146"/>
      <c r="AC522" s="653"/>
      <c r="AD522" s="95"/>
      <c r="AE522" s="143"/>
      <c r="AF522" s="144"/>
      <c r="AG522" s="145"/>
      <c r="AH522" s="143"/>
      <c r="AI522" s="146"/>
      <c r="AJ522" s="95"/>
      <c r="AK522" s="95"/>
      <c r="AL522" s="95"/>
      <c r="AM522" s="144"/>
      <c r="AN522" s="145"/>
      <c r="AO522" s="145"/>
      <c r="AP522" s="145"/>
      <c r="AQ522" s="143"/>
      <c r="AR522" s="146"/>
      <c r="AS522" s="95"/>
      <c r="AT522" s="143"/>
      <c r="AU522" s="144"/>
      <c r="AV522" s="145"/>
      <c r="AW522" s="143"/>
      <c r="AX522" s="146"/>
      <c r="AY522" s="143"/>
      <c r="AZ522" s="143"/>
      <c r="BA522" s="144"/>
      <c r="BB522" s="145"/>
      <c r="BC522" s="143"/>
      <c r="BD522" s="146"/>
      <c r="BE522" s="128"/>
      <c r="BF522" s="128"/>
      <c r="BG522" s="128"/>
      <c r="BH522" s="128"/>
      <c r="BI522" s="128"/>
      <c r="BJ522" s="421"/>
      <c r="BK522" s="510"/>
      <c r="BL522" s="433"/>
      <c r="BM522" s="414"/>
      <c r="BN522" s="414"/>
      <c r="BO522" s="414"/>
      <c r="CB522" s="227"/>
      <c r="CC522" s="227"/>
      <c r="CD522" s="227"/>
      <c r="CE522" s="227"/>
      <c r="CF522" s="227"/>
      <c r="CG522" s="227"/>
      <c r="CH522" s="227"/>
      <c r="CI522" s="227"/>
      <c r="CJ522" s="227"/>
      <c r="CK522" s="227"/>
      <c r="CL522" s="227"/>
      <c r="CM522" s="227"/>
      <c r="CN522" s="227"/>
      <c r="CO522" s="227"/>
      <c r="CP522" s="227"/>
      <c r="CQ522" s="227"/>
      <c r="CR522" s="227"/>
      <c r="CS522" s="227"/>
      <c r="CT522" s="227"/>
      <c r="CU522" s="227"/>
      <c r="CV522" s="227"/>
      <c r="CW522" s="227"/>
      <c r="CX522" s="227"/>
      <c r="CY522" s="227"/>
      <c r="CZ522" s="227"/>
      <c r="DA522" s="227"/>
      <c r="DB522" s="227"/>
      <c r="DC522" s="227"/>
      <c r="DD522" s="227"/>
      <c r="DE522" s="227"/>
      <c r="DF522" s="227"/>
      <c r="DG522" s="227"/>
      <c r="DH522" s="227"/>
      <c r="DI522" s="227"/>
      <c r="DJ522" s="227"/>
      <c r="DK522" s="227"/>
      <c r="DL522" s="227"/>
      <c r="DM522" s="227"/>
      <c r="DN522" s="227"/>
      <c r="DO522" s="227"/>
      <c r="DP522" s="227"/>
      <c r="DQ522" s="227"/>
      <c r="DR522" s="227"/>
      <c r="DS522" s="227"/>
      <c r="DT522" s="227"/>
      <c r="DU522" s="227"/>
      <c r="DV522" s="227"/>
      <c r="DW522" s="227"/>
      <c r="DX522" s="227"/>
      <c r="DY522" s="227"/>
    </row>
    <row r="523" spans="1:130" s="763" customFormat="1" ht="15">
      <c r="A523" s="748"/>
      <c r="B523" s="866">
        <v>60202</v>
      </c>
      <c r="C523" s="876" t="s">
        <v>12</v>
      </c>
      <c r="D523" s="24" t="s">
        <v>11</v>
      </c>
      <c r="E523" s="867">
        <f>'Buxheti 2021'!E385</f>
        <v>0</v>
      </c>
      <c r="F523" s="545">
        <v>0</v>
      </c>
      <c r="G523" s="868"/>
      <c r="H523" s="872"/>
      <c r="I523" s="545"/>
      <c r="J523" s="889"/>
      <c r="K523" s="867"/>
      <c r="L523" s="545"/>
      <c r="M523" s="868"/>
      <c r="N523" s="872"/>
      <c r="O523" s="545"/>
      <c r="P523" s="871"/>
      <c r="Q523" s="867"/>
      <c r="R523" s="545"/>
      <c r="S523" s="868"/>
      <c r="T523" s="872"/>
      <c r="U523" s="871"/>
      <c r="V523" s="545"/>
      <c r="W523" s="872"/>
      <c r="X523" s="545"/>
      <c r="Y523" s="868"/>
      <c r="Z523" s="872"/>
      <c r="AA523" s="545"/>
      <c r="AB523" s="871"/>
      <c r="AC523" s="889"/>
      <c r="AD523" s="867"/>
      <c r="AE523" s="545"/>
      <c r="AF523" s="868"/>
      <c r="AG523" s="872"/>
      <c r="AH523" s="545"/>
      <c r="AI523" s="871"/>
      <c r="AJ523" s="867"/>
      <c r="AK523" s="867"/>
      <c r="AL523" s="867"/>
      <c r="AM523" s="868"/>
      <c r="AN523" s="872"/>
      <c r="AO523" s="872"/>
      <c r="AP523" s="872"/>
      <c r="AQ523" s="545"/>
      <c r="AR523" s="871"/>
      <c r="AS523" s="867"/>
      <c r="AT523" s="545"/>
      <c r="AU523" s="868"/>
      <c r="AV523" s="872"/>
      <c r="AW523" s="545"/>
      <c r="AX523" s="871"/>
      <c r="AY523" s="545"/>
      <c r="AZ523" s="545"/>
      <c r="BA523" s="868"/>
      <c r="BB523" s="872"/>
      <c r="BC523" s="545"/>
      <c r="BD523" s="871"/>
      <c r="BE523" s="890"/>
      <c r="BF523" s="128"/>
      <c r="BG523" s="128"/>
      <c r="BH523" s="128"/>
      <c r="BI523" s="890"/>
      <c r="BJ523" s="421"/>
      <c r="BK523" s="510"/>
      <c r="BL523" s="764"/>
      <c r="BM523" s="762"/>
      <c r="BN523" s="762"/>
      <c r="BO523" s="762"/>
      <c r="CB523" s="793"/>
      <c r="CC523" s="793"/>
      <c r="CD523" s="793"/>
      <c r="CE523" s="793"/>
      <c r="CF523" s="793"/>
      <c r="CG523" s="793"/>
      <c r="CH523" s="793"/>
      <c r="CI523" s="793"/>
      <c r="CJ523" s="793"/>
      <c r="CK523" s="793"/>
      <c r="CL523" s="793"/>
      <c r="CM523" s="793"/>
      <c r="CN523" s="793"/>
      <c r="CO523" s="793"/>
      <c r="CP523" s="793"/>
      <c r="CQ523" s="793"/>
      <c r="CR523" s="793"/>
      <c r="CS523" s="793"/>
      <c r="CT523" s="793"/>
      <c r="CU523" s="793"/>
      <c r="CV523" s="793"/>
      <c r="CW523" s="793"/>
      <c r="CX523" s="793"/>
      <c r="CY523" s="793"/>
      <c r="CZ523" s="793"/>
      <c r="DA523" s="793"/>
      <c r="DB523" s="793"/>
      <c r="DC523" s="793"/>
      <c r="DD523" s="793"/>
      <c r="DE523" s="793"/>
      <c r="DF523" s="793"/>
      <c r="DG523" s="793"/>
      <c r="DH523" s="793"/>
      <c r="DI523" s="793"/>
      <c r="DJ523" s="793"/>
      <c r="DK523" s="793"/>
      <c r="DL523" s="793"/>
      <c r="DM523" s="793"/>
      <c r="DN523" s="793"/>
      <c r="DO523" s="793"/>
      <c r="DP523" s="793"/>
      <c r="DQ523" s="793"/>
      <c r="DR523" s="793"/>
      <c r="DS523" s="793"/>
      <c r="DT523" s="793"/>
      <c r="DU523" s="793"/>
      <c r="DV523" s="793"/>
      <c r="DW523" s="793"/>
      <c r="DX523" s="793"/>
      <c r="DY523" s="793"/>
      <c r="DZ523" s="1233"/>
    </row>
    <row r="524" spans="1:130" s="763" customFormat="1" ht="15">
      <c r="A524" s="748"/>
      <c r="B524" s="866">
        <v>60202</v>
      </c>
      <c r="C524" s="876" t="s">
        <v>12</v>
      </c>
      <c r="D524" s="24"/>
      <c r="E524" s="867"/>
      <c r="F524" s="545"/>
      <c r="G524" s="868"/>
      <c r="H524" s="872"/>
      <c r="I524" s="545"/>
      <c r="J524" s="889"/>
      <c r="K524" s="867"/>
      <c r="L524" s="545"/>
      <c r="M524" s="868"/>
      <c r="N524" s="872"/>
      <c r="O524" s="545"/>
      <c r="P524" s="871"/>
      <c r="Q524" s="867"/>
      <c r="R524" s="545"/>
      <c r="S524" s="868"/>
      <c r="T524" s="872"/>
      <c r="U524" s="871"/>
      <c r="V524" s="545"/>
      <c r="W524" s="872"/>
      <c r="X524" s="545"/>
      <c r="Y524" s="868"/>
      <c r="Z524" s="872"/>
      <c r="AA524" s="545"/>
      <c r="AB524" s="871"/>
      <c r="AC524" s="889"/>
      <c r="AD524" s="867"/>
      <c r="AE524" s="545"/>
      <c r="AF524" s="868"/>
      <c r="AG524" s="872"/>
      <c r="AH524" s="545"/>
      <c r="AI524" s="871"/>
      <c r="AJ524" s="867"/>
      <c r="AK524" s="872"/>
      <c r="AL524" s="872"/>
      <c r="AM524" s="868"/>
      <c r="AN524" s="872"/>
      <c r="AO524" s="872"/>
      <c r="AP524" s="872"/>
      <c r="AQ524" s="545"/>
      <c r="AR524" s="871"/>
      <c r="AS524" s="867"/>
      <c r="AT524" s="545"/>
      <c r="AU524" s="868"/>
      <c r="AV524" s="872"/>
      <c r="AW524" s="545"/>
      <c r="AX524" s="871"/>
      <c r="AY524" s="545"/>
      <c r="AZ524" s="545"/>
      <c r="BA524" s="868"/>
      <c r="BB524" s="872"/>
      <c r="BC524" s="545"/>
      <c r="BD524" s="871"/>
      <c r="BE524" s="890"/>
      <c r="BF524" s="128"/>
      <c r="BG524" s="128"/>
      <c r="BH524" s="128"/>
      <c r="BI524" s="890"/>
      <c r="BJ524" s="421"/>
      <c r="BK524" s="510"/>
      <c r="BL524" s="764"/>
      <c r="BM524" s="762"/>
      <c r="BN524" s="762"/>
      <c r="BO524" s="762"/>
      <c r="CB524" s="793"/>
      <c r="CC524" s="793"/>
      <c r="CD524" s="793"/>
      <c r="CE524" s="793"/>
      <c r="CF524" s="793"/>
      <c r="CG524" s="793"/>
      <c r="CH524" s="793"/>
      <c r="CI524" s="793"/>
      <c r="CJ524" s="793"/>
      <c r="CK524" s="793"/>
      <c r="CL524" s="793"/>
      <c r="CM524" s="793"/>
      <c r="CN524" s="793"/>
      <c r="CO524" s="793"/>
      <c r="CP524" s="793"/>
      <c r="CQ524" s="793"/>
      <c r="CR524" s="793"/>
      <c r="CS524" s="793"/>
      <c r="CT524" s="793"/>
      <c r="CU524" s="793"/>
      <c r="CV524" s="793"/>
      <c r="CW524" s="793"/>
      <c r="CX524" s="793"/>
      <c r="CY524" s="793"/>
      <c r="CZ524" s="793"/>
      <c r="DA524" s="793"/>
      <c r="DB524" s="793"/>
      <c r="DC524" s="793"/>
      <c r="DD524" s="793"/>
      <c r="DE524" s="793"/>
      <c r="DF524" s="793"/>
      <c r="DG524" s="793"/>
      <c r="DH524" s="793"/>
      <c r="DI524" s="793"/>
      <c r="DJ524" s="793"/>
      <c r="DK524" s="793"/>
      <c r="DL524" s="793"/>
      <c r="DM524" s="793"/>
      <c r="DN524" s="793"/>
      <c r="DO524" s="793"/>
      <c r="DP524" s="793"/>
      <c r="DQ524" s="793"/>
      <c r="DR524" s="793"/>
      <c r="DS524" s="793"/>
      <c r="DT524" s="793"/>
      <c r="DU524" s="793"/>
      <c r="DV524" s="793"/>
      <c r="DW524" s="793"/>
      <c r="DX524" s="793"/>
      <c r="DY524" s="793"/>
      <c r="DZ524" s="1244"/>
    </row>
    <row r="525" spans="1:130" s="80" customFormat="1" ht="15">
      <c r="A525" s="265"/>
      <c r="B525" s="360">
        <v>60203</v>
      </c>
      <c r="C525" s="12" t="s">
        <v>334</v>
      </c>
      <c r="D525" s="7" t="s">
        <v>11</v>
      </c>
      <c r="E525" s="95">
        <f>'Buxheti 2021'!E486</f>
        <v>0</v>
      </c>
      <c r="F525" s="545">
        <v>773868</v>
      </c>
      <c r="G525" s="144"/>
      <c r="H525" s="665">
        <v>44333</v>
      </c>
      <c r="I525" s="143"/>
      <c r="J525" s="653"/>
      <c r="K525" s="95"/>
      <c r="L525" s="143"/>
      <c r="M525" s="144"/>
      <c r="N525" s="145"/>
      <c r="O525" s="143"/>
      <c r="P525" s="146"/>
      <c r="Q525" s="95"/>
      <c r="R525" s="143"/>
      <c r="S525" s="144"/>
      <c r="T525" s="145"/>
      <c r="U525" s="146"/>
      <c r="V525" s="143"/>
      <c r="W525" s="145"/>
      <c r="X525" s="143"/>
      <c r="Y525" s="144"/>
      <c r="Z525" s="145"/>
      <c r="AA525" s="143"/>
      <c r="AB525" s="146"/>
      <c r="AC525" s="653"/>
      <c r="AD525" s="95"/>
      <c r="AE525" s="143"/>
      <c r="AF525" s="144"/>
      <c r="AG525" s="145"/>
      <c r="AH525" s="143"/>
      <c r="AI525" s="146"/>
      <c r="AJ525" s="95"/>
      <c r="AK525" s="145"/>
      <c r="AL525" s="143"/>
      <c r="AM525" s="144"/>
      <c r="AN525" s="145"/>
      <c r="AO525" s="145"/>
      <c r="AP525" s="145"/>
      <c r="AQ525" s="143"/>
      <c r="AR525" s="146"/>
      <c r="AS525" s="95"/>
      <c r="AT525" s="143"/>
      <c r="AU525" s="144"/>
      <c r="AV525" s="145"/>
      <c r="AW525" s="143"/>
      <c r="AX525" s="146"/>
      <c r="AY525" s="143"/>
      <c r="AZ525" s="143"/>
      <c r="BA525" s="144"/>
      <c r="BB525" s="145"/>
      <c r="BC525" s="143"/>
      <c r="BD525" s="146"/>
      <c r="BE525" s="128"/>
      <c r="BF525" s="128"/>
      <c r="BG525" s="128"/>
      <c r="BH525" s="128"/>
      <c r="BI525" s="128"/>
      <c r="BJ525" s="421"/>
      <c r="BK525" s="510"/>
      <c r="BL525" s="433"/>
      <c r="BM525" s="414"/>
      <c r="BN525" s="414"/>
      <c r="BO525" s="414"/>
      <c r="CB525" s="227"/>
      <c r="CC525" s="227"/>
      <c r="CD525" s="227"/>
      <c r="CE525" s="227"/>
      <c r="CF525" s="227"/>
      <c r="CG525" s="227"/>
      <c r="CH525" s="227"/>
      <c r="CI525" s="227"/>
      <c r="CJ525" s="227"/>
      <c r="CK525" s="227"/>
      <c r="CL525" s="227"/>
      <c r="CM525" s="227"/>
      <c r="CN525" s="227"/>
      <c r="CO525" s="227"/>
      <c r="CP525" s="227"/>
      <c r="CQ525" s="227"/>
      <c r="CR525" s="227"/>
      <c r="CS525" s="227"/>
      <c r="CT525" s="227"/>
      <c r="CU525" s="227"/>
      <c r="CV525" s="227"/>
      <c r="CW525" s="227"/>
      <c r="CX525" s="227"/>
      <c r="CY525" s="227"/>
      <c r="CZ525" s="227"/>
      <c r="DA525" s="227"/>
      <c r="DB525" s="227"/>
      <c r="DC525" s="227"/>
      <c r="DD525" s="227"/>
      <c r="DE525" s="227"/>
      <c r="DF525" s="227"/>
      <c r="DG525" s="227"/>
      <c r="DH525" s="227"/>
      <c r="DI525" s="227"/>
      <c r="DJ525" s="227"/>
      <c r="DK525" s="227"/>
      <c r="DL525" s="227"/>
      <c r="DM525" s="227"/>
      <c r="DN525" s="227"/>
      <c r="DO525" s="227"/>
      <c r="DP525" s="227"/>
      <c r="DQ525" s="227"/>
      <c r="DR525" s="227"/>
      <c r="DS525" s="227"/>
      <c r="DT525" s="227"/>
      <c r="DU525" s="227"/>
      <c r="DV525" s="227"/>
      <c r="DW525" s="227"/>
      <c r="DX525" s="227"/>
      <c r="DY525" s="227"/>
      <c r="DZ525" s="750"/>
    </row>
    <row r="526" spans="1:130" s="80" customFormat="1" ht="15">
      <c r="A526" s="265"/>
      <c r="B526" s="360">
        <v>60204</v>
      </c>
      <c r="C526" s="12" t="s">
        <v>42</v>
      </c>
      <c r="D526" s="7" t="s">
        <v>11</v>
      </c>
      <c r="E526" s="95"/>
      <c r="F526" s="143"/>
      <c r="G526" s="144"/>
      <c r="H526" s="145"/>
      <c r="I526" s="143"/>
      <c r="J526" s="653"/>
      <c r="K526" s="95"/>
      <c r="L526" s="143"/>
      <c r="M526" s="144"/>
      <c r="N526" s="145"/>
      <c r="O526" s="143"/>
      <c r="P526" s="146"/>
      <c r="Q526" s="95"/>
      <c r="R526" s="143"/>
      <c r="S526" s="144"/>
      <c r="T526" s="145"/>
      <c r="U526" s="146"/>
      <c r="V526" s="143"/>
      <c r="W526" s="145"/>
      <c r="X526" s="143"/>
      <c r="Y526" s="144"/>
      <c r="Z526" s="145"/>
      <c r="AA526" s="143"/>
      <c r="AB526" s="146"/>
      <c r="AC526" s="653"/>
      <c r="AD526" s="95"/>
      <c r="AE526" s="143"/>
      <c r="AF526" s="144"/>
      <c r="AG526" s="145"/>
      <c r="AH526" s="143"/>
      <c r="AI526" s="146"/>
      <c r="AJ526" s="95"/>
      <c r="AK526" s="145"/>
      <c r="AL526" s="143"/>
      <c r="AM526" s="144"/>
      <c r="AN526" s="145"/>
      <c r="AO526" s="145"/>
      <c r="AP526" s="145"/>
      <c r="AQ526" s="143"/>
      <c r="AR526" s="146"/>
      <c r="AS526" s="95"/>
      <c r="AT526" s="143"/>
      <c r="AU526" s="144"/>
      <c r="AV526" s="145"/>
      <c r="AW526" s="143"/>
      <c r="AX526" s="146"/>
      <c r="AY526" s="143"/>
      <c r="AZ526" s="143"/>
      <c r="BA526" s="144"/>
      <c r="BB526" s="145"/>
      <c r="BC526" s="143"/>
      <c r="BD526" s="146"/>
      <c r="BE526" s="128"/>
      <c r="BF526" s="128"/>
      <c r="BG526" s="128"/>
      <c r="BH526" s="128"/>
      <c r="BI526" s="128"/>
      <c r="BJ526" s="421"/>
      <c r="BK526" s="510"/>
      <c r="BL526" s="433"/>
      <c r="BM526" s="414"/>
      <c r="BN526" s="414"/>
      <c r="BO526" s="414"/>
      <c r="CB526" s="227"/>
      <c r="CC526" s="227"/>
      <c r="CD526" s="227"/>
      <c r="CE526" s="227"/>
      <c r="CF526" s="227"/>
      <c r="CG526" s="227"/>
      <c r="CH526" s="227"/>
      <c r="CI526" s="227"/>
      <c r="CJ526" s="227"/>
      <c r="CK526" s="227"/>
      <c r="CL526" s="227"/>
      <c r="CM526" s="227"/>
      <c r="CN526" s="227"/>
      <c r="CO526" s="227"/>
      <c r="CP526" s="227"/>
      <c r="CQ526" s="227"/>
      <c r="CR526" s="227"/>
      <c r="CS526" s="227"/>
      <c r="CT526" s="227"/>
      <c r="CU526" s="227"/>
      <c r="CV526" s="227"/>
      <c r="CW526" s="227"/>
      <c r="CX526" s="227"/>
      <c r="CY526" s="227"/>
      <c r="CZ526" s="227"/>
      <c r="DA526" s="227"/>
      <c r="DB526" s="227"/>
      <c r="DC526" s="227"/>
      <c r="DD526" s="227"/>
      <c r="DE526" s="227"/>
      <c r="DF526" s="227"/>
      <c r="DG526" s="227"/>
      <c r="DH526" s="227"/>
      <c r="DI526" s="227"/>
      <c r="DJ526" s="227"/>
      <c r="DK526" s="227"/>
      <c r="DL526" s="227"/>
      <c r="DM526" s="227"/>
      <c r="DN526" s="227"/>
      <c r="DO526" s="227"/>
      <c r="DP526" s="227"/>
      <c r="DQ526" s="227"/>
      <c r="DR526" s="227"/>
      <c r="DS526" s="227"/>
      <c r="DT526" s="227"/>
      <c r="DU526" s="227"/>
      <c r="DV526" s="227"/>
      <c r="DW526" s="227"/>
      <c r="DX526" s="227"/>
      <c r="DY526" s="227"/>
    </row>
    <row r="527" spans="1:130" s="80" customFormat="1" ht="15">
      <c r="A527" s="369"/>
      <c r="B527" s="360">
        <v>60205</v>
      </c>
      <c r="C527" s="12" t="s">
        <v>43</v>
      </c>
      <c r="D527" s="7" t="s">
        <v>11</v>
      </c>
      <c r="E527" s="95"/>
      <c r="F527" s="545"/>
      <c r="G527" s="144"/>
      <c r="H527" s="145"/>
      <c r="I527" s="143"/>
      <c r="J527" s="653"/>
      <c r="K527" s="95"/>
      <c r="L527" s="143"/>
      <c r="M527" s="144"/>
      <c r="N527" s="145"/>
      <c r="O527" s="143"/>
      <c r="P527" s="146"/>
      <c r="Q527" s="95"/>
      <c r="R527" s="143"/>
      <c r="S527" s="144"/>
      <c r="T527" s="145"/>
      <c r="U527" s="146"/>
      <c r="V527" s="143"/>
      <c r="W527" s="145"/>
      <c r="X527" s="143"/>
      <c r="Y527" s="144"/>
      <c r="Z527" s="145"/>
      <c r="AA527" s="143"/>
      <c r="AB527" s="146"/>
      <c r="AC527" s="653"/>
      <c r="AD527" s="95"/>
      <c r="AE527" s="143"/>
      <c r="AF527" s="144"/>
      <c r="AG527" s="145"/>
      <c r="AH527" s="143"/>
      <c r="AI527" s="146"/>
      <c r="AJ527" s="95"/>
      <c r="AK527" s="145"/>
      <c r="AL527" s="143"/>
      <c r="AM527" s="144"/>
      <c r="AN527" s="145"/>
      <c r="AO527" s="145"/>
      <c r="AP527" s="145"/>
      <c r="AQ527" s="143"/>
      <c r="AR527" s="146"/>
      <c r="AS527" s="95"/>
      <c r="AT527" s="143"/>
      <c r="AU527" s="144"/>
      <c r="AV527" s="145"/>
      <c r="AW527" s="143"/>
      <c r="AX527" s="146"/>
      <c r="AY527" s="143"/>
      <c r="AZ527" s="143"/>
      <c r="BA527" s="144"/>
      <c r="BB527" s="145"/>
      <c r="BC527" s="143"/>
      <c r="BD527" s="412"/>
      <c r="BE527" s="413"/>
      <c r="BF527" s="413"/>
      <c r="BG527" s="413"/>
      <c r="BH527" s="413"/>
      <c r="BI527" s="413"/>
      <c r="BJ527" s="432"/>
      <c r="BK527" s="512"/>
      <c r="BL527" s="435"/>
      <c r="BM527" s="414"/>
      <c r="BN527" s="414"/>
      <c r="BO527" s="414"/>
      <c r="CB527" s="227"/>
      <c r="CC527" s="227"/>
      <c r="CD527" s="227"/>
      <c r="CE527" s="227"/>
      <c r="CF527" s="227"/>
      <c r="CG527" s="227"/>
      <c r="CH527" s="227"/>
      <c r="CI527" s="227"/>
      <c r="CJ527" s="227"/>
      <c r="CK527" s="227"/>
      <c r="CL527" s="227"/>
      <c r="CM527" s="227"/>
      <c r="CN527" s="227"/>
      <c r="CO527" s="227"/>
      <c r="CP527" s="227"/>
      <c r="CQ527" s="227"/>
      <c r="CR527" s="227"/>
      <c r="CS527" s="227"/>
      <c r="CT527" s="227"/>
      <c r="CU527" s="227"/>
      <c r="CV527" s="227"/>
      <c r="CW527" s="227"/>
      <c r="CX527" s="227"/>
      <c r="CY527" s="227"/>
      <c r="CZ527" s="227"/>
      <c r="DA527" s="227"/>
      <c r="DB527" s="227"/>
      <c r="DC527" s="227"/>
      <c r="DD527" s="227"/>
      <c r="DE527" s="227"/>
      <c r="DF527" s="227"/>
      <c r="DG527" s="227"/>
      <c r="DH527" s="227"/>
      <c r="DI527" s="227"/>
      <c r="DJ527" s="227"/>
      <c r="DK527" s="227"/>
      <c r="DL527" s="227"/>
      <c r="DM527" s="227"/>
      <c r="DN527" s="227"/>
      <c r="DO527" s="227"/>
      <c r="DP527" s="227"/>
      <c r="DQ527" s="227"/>
      <c r="DR527" s="227"/>
      <c r="DS527" s="227"/>
      <c r="DT527" s="227"/>
      <c r="DU527" s="227"/>
      <c r="DV527" s="227"/>
      <c r="DW527" s="227"/>
      <c r="DX527" s="227"/>
      <c r="DY527" s="227"/>
      <c r="DZ527" s="1245">
        <f>F516+F520</f>
        <v>28148992.300000001</v>
      </c>
    </row>
    <row r="528" spans="1:130" s="80" customFormat="1" ht="15">
      <c r="A528" s="369"/>
      <c r="B528" s="360" t="s">
        <v>350</v>
      </c>
      <c r="C528" s="12" t="s">
        <v>13</v>
      </c>
      <c r="D528" s="7" t="s">
        <v>11</v>
      </c>
      <c r="E528" s="95"/>
      <c r="F528" s="545"/>
      <c r="G528" s="144"/>
      <c r="H528" s="665"/>
      <c r="I528" s="143"/>
      <c r="J528" s="653"/>
      <c r="K528" s="95"/>
      <c r="L528" s="143"/>
      <c r="M528" s="144"/>
      <c r="N528" s="145"/>
      <c r="O528" s="143"/>
      <c r="P528" s="146"/>
      <c r="Q528" s="95"/>
      <c r="R528" s="143"/>
      <c r="S528" s="144"/>
      <c r="T528" s="145"/>
      <c r="U528" s="146"/>
      <c r="V528" s="143"/>
      <c r="W528" s="145"/>
      <c r="X528" s="143"/>
      <c r="Y528" s="144"/>
      <c r="Z528" s="145"/>
      <c r="AA528" s="143"/>
      <c r="AB528" s="146"/>
      <c r="AC528" s="653"/>
      <c r="AD528" s="95"/>
      <c r="AE528" s="143"/>
      <c r="AF528" s="144"/>
      <c r="AG528" s="145"/>
      <c r="AH528" s="143"/>
      <c r="AI528" s="146"/>
      <c r="AJ528" s="95"/>
      <c r="AK528" s="145"/>
      <c r="AL528" s="143"/>
      <c r="AM528" s="144"/>
      <c r="AN528" s="145">
        <f>F528</f>
        <v>0</v>
      </c>
      <c r="AO528" s="145"/>
      <c r="AP528" s="145"/>
      <c r="AQ528" s="143"/>
      <c r="AR528" s="146"/>
      <c r="AS528" s="95"/>
      <c r="AT528" s="143"/>
      <c r="AU528" s="144"/>
      <c r="AV528" s="145"/>
      <c r="AW528" s="143"/>
      <c r="AX528" s="146"/>
      <c r="AY528" s="143"/>
      <c r="AZ528" s="143"/>
      <c r="BA528" s="144"/>
      <c r="BB528" s="145"/>
      <c r="BC528" s="143"/>
      <c r="BD528" s="412"/>
      <c r="BE528" s="413"/>
      <c r="BF528" s="413"/>
      <c r="BG528" s="413"/>
      <c r="BH528" s="413"/>
      <c r="BI528" s="413"/>
      <c r="BJ528" s="432"/>
      <c r="BK528" s="512"/>
      <c r="BL528" s="435"/>
      <c r="BM528" s="414"/>
      <c r="BN528" s="414"/>
      <c r="BO528" s="414"/>
      <c r="CB528" s="227"/>
      <c r="CC528" s="227"/>
      <c r="CD528" s="227"/>
      <c r="CE528" s="227"/>
      <c r="CF528" s="227"/>
      <c r="CG528" s="227"/>
      <c r="CH528" s="227"/>
      <c r="CI528" s="227"/>
      <c r="CJ528" s="227"/>
      <c r="CK528" s="227"/>
      <c r="CL528" s="227"/>
      <c r="CM528" s="227"/>
      <c r="CN528" s="227"/>
      <c r="CO528" s="227"/>
      <c r="CP528" s="227"/>
      <c r="CQ528" s="227"/>
      <c r="CR528" s="227"/>
      <c r="CS528" s="227"/>
      <c r="CT528" s="227"/>
      <c r="CU528" s="227"/>
      <c r="CV528" s="227"/>
      <c r="CW528" s="227"/>
      <c r="CX528" s="227"/>
      <c r="CY528" s="227"/>
      <c r="CZ528" s="227"/>
      <c r="DA528" s="227"/>
      <c r="DB528" s="227"/>
      <c r="DC528" s="227"/>
      <c r="DD528" s="227"/>
      <c r="DE528" s="227"/>
      <c r="DF528" s="227"/>
      <c r="DG528" s="227"/>
      <c r="DH528" s="227"/>
      <c r="DI528" s="227"/>
      <c r="DJ528" s="227"/>
      <c r="DK528" s="227"/>
      <c r="DL528" s="227"/>
      <c r="DM528" s="227"/>
      <c r="DN528" s="227"/>
      <c r="DO528" s="227"/>
      <c r="DP528" s="227"/>
      <c r="DQ528" s="227"/>
      <c r="DR528" s="227"/>
      <c r="DS528" s="227"/>
      <c r="DT528" s="227"/>
      <c r="DU528" s="227"/>
      <c r="DV528" s="227"/>
      <c r="DW528" s="227"/>
      <c r="DX528" s="227"/>
      <c r="DY528" s="227"/>
    </row>
    <row r="529" spans="1:130" s="80" customFormat="1" ht="15">
      <c r="A529" s="265"/>
      <c r="B529" s="360" t="s">
        <v>350</v>
      </c>
      <c r="C529" s="12" t="s">
        <v>13</v>
      </c>
      <c r="D529" s="7" t="s">
        <v>11</v>
      </c>
      <c r="E529" s="95">
        <f>'Buxheti 2021'!E284</f>
        <v>0</v>
      </c>
      <c r="F529" s="545"/>
      <c r="G529" s="144"/>
      <c r="H529" s="665"/>
      <c r="I529" s="143"/>
      <c r="J529" s="653"/>
      <c r="K529" s="95"/>
      <c r="L529" s="143"/>
      <c r="M529" s="144"/>
      <c r="N529" s="145"/>
      <c r="O529" s="143"/>
      <c r="P529" s="146"/>
      <c r="Q529" s="95"/>
      <c r="R529" s="143"/>
      <c r="S529" s="144"/>
      <c r="T529" s="145"/>
      <c r="U529" s="146"/>
      <c r="V529" s="143"/>
      <c r="W529" s="145"/>
      <c r="X529" s="143"/>
      <c r="Y529" s="144"/>
      <c r="Z529" s="145"/>
      <c r="AA529" s="143"/>
      <c r="AB529" s="146"/>
      <c r="AC529" s="653"/>
      <c r="AD529" s="95"/>
      <c r="AE529" s="143"/>
      <c r="AF529" s="144"/>
      <c r="AG529" s="145"/>
      <c r="AH529" s="143"/>
      <c r="AI529" s="146"/>
      <c r="AJ529" s="95"/>
      <c r="AK529" s="145"/>
      <c r="AL529" s="143"/>
      <c r="AM529" s="144"/>
      <c r="AN529" s="145"/>
      <c r="AO529" s="145"/>
      <c r="AP529" s="145"/>
      <c r="AQ529" s="143"/>
      <c r="AR529" s="146"/>
      <c r="AS529" s="95"/>
      <c r="AT529" s="143"/>
      <c r="AU529" s="144"/>
      <c r="AV529" s="145"/>
      <c r="AW529" s="143"/>
      <c r="AX529" s="146">
        <f>F529</f>
        <v>0</v>
      </c>
      <c r="AY529" s="143"/>
      <c r="AZ529" s="143"/>
      <c r="BA529" s="144"/>
      <c r="BB529" s="145"/>
      <c r="BC529" s="143"/>
      <c r="BD529" s="416"/>
      <c r="BE529" s="413"/>
      <c r="BF529" s="413"/>
      <c r="BG529" s="413"/>
      <c r="BH529" s="413"/>
      <c r="BI529" s="413"/>
      <c r="BJ529" s="432"/>
      <c r="BK529" s="512"/>
      <c r="BL529" s="433"/>
      <c r="BM529" s="414"/>
      <c r="BN529" s="414"/>
      <c r="BO529" s="414"/>
      <c r="CB529" s="227"/>
      <c r="CC529" s="227"/>
      <c r="CD529" s="227"/>
      <c r="CE529" s="227"/>
      <c r="CF529" s="227"/>
      <c r="CG529" s="227"/>
      <c r="CH529" s="227"/>
      <c r="CI529" s="227"/>
      <c r="CJ529" s="227"/>
      <c r="CK529" s="227"/>
      <c r="CL529" s="227"/>
      <c r="CM529" s="227"/>
      <c r="CN529" s="227"/>
      <c r="CO529" s="227"/>
      <c r="CP529" s="227"/>
      <c r="CQ529" s="227"/>
      <c r="CR529" s="227"/>
      <c r="CS529" s="227"/>
      <c r="CT529" s="227"/>
      <c r="CU529" s="227"/>
      <c r="CV529" s="227"/>
      <c r="CW529" s="227"/>
      <c r="CX529" s="227"/>
      <c r="CY529" s="227"/>
      <c r="CZ529" s="227"/>
      <c r="DA529" s="227"/>
      <c r="DB529" s="227"/>
      <c r="DC529" s="227"/>
      <c r="DD529" s="227"/>
      <c r="DE529" s="227"/>
      <c r="DF529" s="227"/>
      <c r="DG529" s="227"/>
      <c r="DH529" s="227"/>
      <c r="DI529" s="227"/>
      <c r="DJ529" s="227"/>
      <c r="DK529" s="227"/>
      <c r="DL529" s="227"/>
      <c r="DM529" s="227"/>
      <c r="DN529" s="227"/>
      <c r="DO529" s="227"/>
      <c r="DP529" s="227"/>
      <c r="DQ529" s="227"/>
      <c r="DR529" s="227"/>
      <c r="DS529" s="227"/>
      <c r="DT529" s="227"/>
      <c r="DU529" s="227"/>
      <c r="DV529" s="227"/>
      <c r="DW529" s="227"/>
      <c r="DX529" s="227"/>
      <c r="DY529" s="227"/>
      <c r="DZ529" s="750"/>
    </row>
    <row r="530" spans="1:130" s="80" customFormat="1" ht="15">
      <c r="A530" s="265"/>
      <c r="B530" s="359" t="s">
        <v>14</v>
      </c>
      <c r="C530" s="11" t="s">
        <v>15</v>
      </c>
      <c r="D530" s="25" t="s">
        <v>11</v>
      </c>
      <c r="E530" s="100">
        <f>SUM(E531:E542)</f>
        <v>2330000</v>
      </c>
      <c r="F530" s="147">
        <f>F531+F532+F533+F534+F535+F536+F537+F538+F539+F540+F541+F542+F543+F544</f>
        <v>690000</v>
      </c>
      <c r="G530" s="148">
        <f>SUM(G531:G542)</f>
        <v>0</v>
      </c>
      <c r="H530" s="149"/>
      <c r="I530" s="147"/>
      <c r="J530" s="609"/>
      <c r="K530" s="100"/>
      <c r="L530" s="147"/>
      <c r="M530" s="148"/>
      <c r="N530" s="149"/>
      <c r="O530" s="147"/>
      <c r="P530" s="150"/>
      <c r="Q530" s="100"/>
      <c r="R530" s="147"/>
      <c r="S530" s="148"/>
      <c r="T530" s="149"/>
      <c r="U530" s="150"/>
      <c r="V530" s="147"/>
      <c r="W530" s="149"/>
      <c r="X530" s="147"/>
      <c r="Y530" s="148"/>
      <c r="Z530" s="149"/>
      <c r="AA530" s="147"/>
      <c r="AB530" s="150"/>
      <c r="AC530" s="609"/>
      <c r="AD530" s="100"/>
      <c r="AE530" s="147"/>
      <c r="AF530" s="148"/>
      <c r="AG530" s="149"/>
      <c r="AH530" s="147"/>
      <c r="AI530" s="150"/>
      <c r="AJ530" s="150"/>
      <c r="AK530" s="150"/>
      <c r="AL530" s="150"/>
      <c r="AM530" s="150"/>
      <c r="AN530" s="150"/>
      <c r="AO530" s="150"/>
      <c r="AP530" s="150"/>
      <c r="AQ530" s="150"/>
      <c r="AR530" s="150"/>
      <c r="AS530" s="100"/>
      <c r="AT530" s="147"/>
      <c r="AU530" s="148"/>
      <c r="AV530" s="149"/>
      <c r="AW530" s="147"/>
      <c r="AX530" s="150"/>
      <c r="AY530" s="147"/>
      <c r="AZ530" s="147"/>
      <c r="BA530" s="148"/>
      <c r="BB530" s="149"/>
      <c r="BC530" s="147"/>
      <c r="BD530" s="423"/>
      <c r="BE530" s="129"/>
      <c r="BF530" s="129"/>
      <c r="BG530" s="129"/>
      <c r="BH530" s="129"/>
      <c r="BI530" s="129"/>
      <c r="BJ530" s="430"/>
      <c r="BK530" s="509"/>
      <c r="BL530" s="433"/>
      <c r="BM530" s="414"/>
      <c r="BN530" s="414"/>
      <c r="BO530" s="414"/>
      <c r="CB530" s="227"/>
      <c r="CC530" s="227"/>
      <c r="CD530" s="227"/>
      <c r="CE530" s="227"/>
      <c r="CF530" s="227"/>
      <c r="CG530" s="227"/>
      <c r="CH530" s="227"/>
      <c r="CI530" s="227"/>
      <c r="CJ530" s="227"/>
      <c r="CK530" s="227"/>
      <c r="CL530" s="227"/>
      <c r="CM530" s="227"/>
      <c r="CN530" s="227"/>
      <c r="CO530" s="227"/>
      <c r="CP530" s="227"/>
      <c r="CQ530" s="227"/>
      <c r="CR530" s="227"/>
      <c r="CS530" s="227"/>
      <c r="CT530" s="227"/>
      <c r="CU530" s="227"/>
      <c r="CV530" s="227"/>
      <c r="CW530" s="227"/>
      <c r="CX530" s="227"/>
      <c r="CY530" s="227"/>
      <c r="CZ530" s="227"/>
      <c r="DA530" s="227"/>
      <c r="DB530" s="227"/>
      <c r="DC530" s="227"/>
      <c r="DD530" s="227"/>
      <c r="DE530" s="227"/>
      <c r="DF530" s="227"/>
      <c r="DG530" s="227"/>
      <c r="DH530" s="227"/>
      <c r="DI530" s="227"/>
      <c r="DJ530" s="227"/>
      <c r="DK530" s="227"/>
      <c r="DL530" s="227"/>
      <c r="DM530" s="227"/>
      <c r="DN530" s="227"/>
      <c r="DO530" s="227"/>
      <c r="DP530" s="227"/>
      <c r="DQ530" s="227"/>
      <c r="DR530" s="227"/>
      <c r="DS530" s="227"/>
      <c r="DT530" s="227"/>
      <c r="DU530" s="227"/>
      <c r="DV530" s="227"/>
      <c r="DW530" s="227"/>
      <c r="DX530" s="227"/>
      <c r="DY530" s="227"/>
    </row>
    <row r="531" spans="1:130" s="80" customFormat="1" ht="15">
      <c r="A531" s="265"/>
      <c r="B531" s="360">
        <v>6021001</v>
      </c>
      <c r="C531" s="12" t="s">
        <v>44</v>
      </c>
      <c r="D531" s="7" t="s">
        <v>11</v>
      </c>
      <c r="E531" s="95"/>
      <c r="F531" s="143"/>
      <c r="G531" s="144"/>
      <c r="H531" s="145"/>
      <c r="I531" s="143"/>
      <c r="J531" s="653"/>
      <c r="K531" s="95"/>
      <c r="L531" s="143"/>
      <c r="M531" s="144"/>
      <c r="N531" s="145"/>
      <c r="O531" s="143"/>
      <c r="P531" s="146"/>
      <c r="Q531" s="95"/>
      <c r="R531" s="143"/>
      <c r="S531" s="144"/>
      <c r="T531" s="145"/>
      <c r="U531" s="146"/>
      <c r="V531" s="143"/>
      <c r="W531" s="145"/>
      <c r="X531" s="143"/>
      <c r="Y531" s="144"/>
      <c r="Z531" s="145"/>
      <c r="AA531" s="143"/>
      <c r="AB531" s="146"/>
      <c r="AC531" s="653"/>
      <c r="AD531" s="95"/>
      <c r="AE531" s="143"/>
      <c r="AF531" s="144"/>
      <c r="AG531" s="145"/>
      <c r="AH531" s="143"/>
      <c r="AI531" s="146"/>
      <c r="AJ531" s="95"/>
      <c r="AK531" s="145"/>
      <c r="AL531" s="143"/>
      <c r="AM531" s="144"/>
      <c r="AN531" s="145"/>
      <c r="AO531" s="145"/>
      <c r="AP531" s="145"/>
      <c r="AQ531" s="145"/>
      <c r="AR531" s="146"/>
      <c r="AS531" s="95"/>
      <c r="AT531" s="143"/>
      <c r="AU531" s="144"/>
      <c r="AV531" s="145"/>
      <c r="AW531" s="143"/>
      <c r="AX531" s="146"/>
      <c r="AY531" s="143"/>
      <c r="AZ531" s="143"/>
      <c r="BA531" s="144"/>
      <c r="BB531" s="145"/>
      <c r="BC531" s="143"/>
      <c r="BD531" s="416"/>
      <c r="BE531" s="413"/>
      <c r="BF531" s="413"/>
      <c r="BG531" s="413"/>
      <c r="BH531" s="413"/>
      <c r="BI531" s="413"/>
      <c r="BJ531" s="432"/>
      <c r="BK531" s="512"/>
      <c r="BL531" s="433"/>
      <c r="BM531" s="414"/>
      <c r="BN531" s="414"/>
      <c r="BO531" s="414"/>
      <c r="CB531" s="227"/>
      <c r="CC531" s="227"/>
      <c r="CD531" s="227"/>
      <c r="CE531" s="227"/>
      <c r="CF531" s="227"/>
      <c r="CG531" s="227"/>
      <c r="CH531" s="227"/>
      <c r="CI531" s="227"/>
      <c r="CJ531" s="227"/>
      <c r="CK531" s="227"/>
      <c r="CL531" s="227"/>
      <c r="CM531" s="227"/>
      <c r="CN531" s="227"/>
      <c r="CO531" s="227"/>
      <c r="CP531" s="227"/>
      <c r="CQ531" s="227"/>
      <c r="CR531" s="227"/>
      <c r="CS531" s="227"/>
      <c r="CT531" s="227"/>
      <c r="CU531" s="227"/>
      <c r="CV531" s="227"/>
      <c r="CW531" s="227"/>
      <c r="CX531" s="227"/>
      <c r="CY531" s="227"/>
      <c r="CZ531" s="227"/>
      <c r="DA531" s="227"/>
      <c r="DB531" s="227"/>
      <c r="DC531" s="227"/>
      <c r="DD531" s="227"/>
      <c r="DE531" s="227"/>
      <c r="DF531" s="227"/>
      <c r="DG531" s="227"/>
      <c r="DH531" s="227"/>
      <c r="DI531" s="227"/>
      <c r="DJ531" s="227"/>
      <c r="DK531" s="227"/>
      <c r="DL531" s="227"/>
      <c r="DM531" s="227"/>
      <c r="DN531" s="227"/>
      <c r="DO531" s="227"/>
      <c r="DP531" s="227"/>
      <c r="DQ531" s="227"/>
      <c r="DR531" s="227"/>
      <c r="DS531" s="227"/>
      <c r="DT531" s="227"/>
      <c r="DU531" s="227"/>
      <c r="DV531" s="227"/>
      <c r="DW531" s="227"/>
      <c r="DX531" s="227"/>
      <c r="DY531" s="227"/>
    </row>
    <row r="532" spans="1:130" s="80" customFormat="1" ht="15">
      <c r="A532" s="265"/>
      <c r="B532" s="360">
        <v>6021002</v>
      </c>
      <c r="C532" s="12" t="s">
        <v>45</v>
      </c>
      <c r="D532" s="7" t="s">
        <v>11</v>
      </c>
      <c r="E532" s="95"/>
      <c r="F532" s="143"/>
      <c r="G532" s="144"/>
      <c r="H532" s="145"/>
      <c r="I532" s="143"/>
      <c r="J532" s="653"/>
      <c r="K532" s="95"/>
      <c r="L532" s="143"/>
      <c r="M532" s="144"/>
      <c r="N532" s="145"/>
      <c r="O532" s="143"/>
      <c r="P532" s="146"/>
      <c r="Q532" s="95"/>
      <c r="R532" s="143"/>
      <c r="S532" s="144"/>
      <c r="T532" s="145"/>
      <c r="U532" s="146"/>
      <c r="V532" s="143"/>
      <c r="W532" s="145"/>
      <c r="X532" s="143"/>
      <c r="Y532" s="144"/>
      <c r="Z532" s="145"/>
      <c r="AA532" s="143"/>
      <c r="AB532" s="146"/>
      <c r="AC532" s="653"/>
      <c r="AD532" s="95"/>
      <c r="AE532" s="143"/>
      <c r="AF532" s="144"/>
      <c r="AG532" s="145"/>
      <c r="AH532" s="143"/>
      <c r="AI532" s="146"/>
      <c r="AJ532" s="95"/>
      <c r="AK532" s="145"/>
      <c r="AL532" s="143"/>
      <c r="AM532" s="144"/>
      <c r="AN532" s="145"/>
      <c r="AO532" s="145"/>
      <c r="AP532" s="145"/>
      <c r="AQ532" s="143"/>
      <c r="AR532" s="146"/>
      <c r="AS532" s="95"/>
      <c r="AT532" s="143"/>
      <c r="AU532" s="144"/>
      <c r="AV532" s="145"/>
      <c r="AW532" s="143"/>
      <c r="AX532" s="146"/>
      <c r="AY532" s="143"/>
      <c r="AZ532" s="143"/>
      <c r="BA532" s="144"/>
      <c r="BB532" s="145"/>
      <c r="BC532" s="143"/>
      <c r="BD532" s="416"/>
      <c r="BE532" s="413"/>
      <c r="BF532" s="413"/>
      <c r="BG532" s="413"/>
      <c r="BH532" s="413"/>
      <c r="BI532" s="413"/>
      <c r="BJ532" s="432"/>
      <c r="BK532" s="512"/>
      <c r="BL532" s="433"/>
      <c r="BM532" s="414"/>
      <c r="BN532" s="414"/>
      <c r="BO532" s="414"/>
      <c r="CB532" s="227"/>
      <c r="CC532" s="227"/>
      <c r="CD532" s="227"/>
      <c r="CE532" s="227"/>
      <c r="CF532" s="227"/>
      <c r="CG532" s="227"/>
      <c r="CH532" s="227"/>
      <c r="CI532" s="227"/>
      <c r="CJ532" s="227"/>
      <c r="CK532" s="227"/>
      <c r="CL532" s="227"/>
      <c r="CM532" s="227"/>
      <c r="CN532" s="227"/>
      <c r="CO532" s="227"/>
      <c r="CP532" s="227"/>
      <c r="CQ532" s="227"/>
      <c r="CR532" s="227"/>
      <c r="CS532" s="227"/>
      <c r="CT532" s="227"/>
      <c r="CU532" s="227"/>
      <c r="CV532" s="227"/>
      <c r="CW532" s="227"/>
      <c r="CX532" s="227"/>
      <c r="CY532" s="227"/>
      <c r="CZ532" s="227"/>
      <c r="DA532" s="227"/>
      <c r="DB532" s="227"/>
      <c r="DC532" s="227"/>
      <c r="DD532" s="227"/>
      <c r="DE532" s="227"/>
      <c r="DF532" s="227"/>
      <c r="DG532" s="227"/>
      <c r="DH532" s="227"/>
      <c r="DI532" s="227"/>
      <c r="DJ532" s="227"/>
      <c r="DK532" s="227"/>
      <c r="DL532" s="227"/>
      <c r="DM532" s="227"/>
      <c r="DN532" s="227"/>
      <c r="DO532" s="227"/>
      <c r="DP532" s="227"/>
      <c r="DQ532" s="227"/>
      <c r="DR532" s="227"/>
      <c r="DS532" s="227"/>
      <c r="DT532" s="227"/>
      <c r="DU532" s="227"/>
      <c r="DV532" s="227"/>
      <c r="DW532" s="227"/>
      <c r="DX532" s="227"/>
      <c r="DY532" s="227"/>
    </row>
    <row r="533" spans="1:130" s="80" customFormat="1" ht="15">
      <c r="A533" s="265"/>
      <c r="B533" s="360">
        <v>6021003</v>
      </c>
      <c r="C533" s="12" t="s">
        <v>46</v>
      </c>
      <c r="D533" s="7" t="s">
        <v>11</v>
      </c>
      <c r="E533" s="95"/>
      <c r="F533" s="143"/>
      <c r="G533" s="144"/>
      <c r="H533" s="145"/>
      <c r="I533" s="143"/>
      <c r="J533" s="653"/>
      <c r="K533" s="95"/>
      <c r="L533" s="143"/>
      <c r="M533" s="144"/>
      <c r="N533" s="145"/>
      <c r="O533" s="143"/>
      <c r="P533" s="146"/>
      <c r="Q533" s="95"/>
      <c r="R533" s="143"/>
      <c r="S533" s="144"/>
      <c r="T533" s="145"/>
      <c r="U533" s="146"/>
      <c r="V533" s="143"/>
      <c r="W533" s="145"/>
      <c r="X533" s="143"/>
      <c r="Y533" s="144"/>
      <c r="Z533" s="145"/>
      <c r="AA533" s="143"/>
      <c r="AB533" s="146"/>
      <c r="AC533" s="653"/>
      <c r="AD533" s="95"/>
      <c r="AE533" s="143"/>
      <c r="AF533" s="144"/>
      <c r="AG533" s="145"/>
      <c r="AH533" s="143"/>
      <c r="AI533" s="146"/>
      <c r="AJ533" s="95"/>
      <c r="AK533" s="145"/>
      <c r="AL533" s="143"/>
      <c r="AM533" s="144"/>
      <c r="AN533" s="145"/>
      <c r="AO533" s="145"/>
      <c r="AP533" s="145"/>
      <c r="AQ533" s="143"/>
      <c r="AR533" s="146"/>
      <c r="AS533" s="95"/>
      <c r="AT533" s="143"/>
      <c r="AU533" s="144"/>
      <c r="AV533" s="145"/>
      <c r="AW533" s="143"/>
      <c r="AX533" s="146"/>
      <c r="AY533" s="143"/>
      <c r="AZ533" s="143"/>
      <c r="BA533" s="144"/>
      <c r="BB533" s="145"/>
      <c r="BC533" s="143"/>
      <c r="BD533" s="416"/>
      <c r="BE533" s="413"/>
      <c r="BF533" s="413"/>
      <c r="BG533" s="413"/>
      <c r="BH533" s="413"/>
      <c r="BI533" s="413"/>
      <c r="BJ533" s="432"/>
      <c r="BK533" s="512"/>
      <c r="BL533" s="433"/>
      <c r="BM533" s="414"/>
      <c r="BN533" s="414"/>
      <c r="BO533" s="414"/>
      <c r="CB533" s="227"/>
      <c r="CC533" s="227"/>
      <c r="CD533" s="227"/>
      <c r="CE533" s="227"/>
      <c r="CF533" s="227"/>
      <c r="CG533" s="227"/>
      <c r="CH533" s="227"/>
      <c r="CI533" s="227"/>
      <c r="CJ533" s="227"/>
      <c r="CK533" s="227"/>
      <c r="CL533" s="227"/>
      <c r="CM533" s="227"/>
      <c r="CN533" s="227"/>
      <c r="CO533" s="227"/>
      <c r="CP533" s="227"/>
      <c r="CQ533" s="227"/>
      <c r="CR533" s="227"/>
      <c r="CS533" s="227"/>
      <c r="CT533" s="227"/>
      <c r="CU533" s="227"/>
      <c r="CV533" s="227"/>
      <c r="CW533" s="227"/>
      <c r="CX533" s="227"/>
      <c r="CY533" s="227"/>
      <c r="CZ533" s="227"/>
      <c r="DA533" s="227"/>
      <c r="DB533" s="227"/>
      <c r="DC533" s="227"/>
      <c r="DD533" s="227"/>
      <c r="DE533" s="227"/>
      <c r="DF533" s="227"/>
      <c r="DG533" s="227"/>
      <c r="DH533" s="227"/>
      <c r="DI533" s="227"/>
      <c r="DJ533" s="227"/>
      <c r="DK533" s="227"/>
      <c r="DL533" s="227"/>
      <c r="DM533" s="227"/>
      <c r="DN533" s="227"/>
      <c r="DO533" s="227"/>
      <c r="DP533" s="227"/>
      <c r="DQ533" s="227"/>
      <c r="DR533" s="227"/>
      <c r="DS533" s="227"/>
      <c r="DT533" s="227"/>
      <c r="DU533" s="227"/>
      <c r="DV533" s="227"/>
      <c r="DW533" s="227"/>
      <c r="DX533" s="227"/>
      <c r="DY533" s="227"/>
    </row>
    <row r="534" spans="1:130" s="80" customFormat="1" ht="15">
      <c r="A534" s="265"/>
      <c r="B534" s="360">
        <v>6021004</v>
      </c>
      <c r="C534" s="12" t="s">
        <v>47</v>
      </c>
      <c r="D534" s="7" t="s">
        <v>11</v>
      </c>
      <c r="E534" s="95"/>
      <c r="F534" s="143"/>
      <c r="G534" s="144"/>
      <c r="H534" s="145"/>
      <c r="I534" s="143"/>
      <c r="J534" s="653"/>
      <c r="K534" s="95"/>
      <c r="L534" s="143"/>
      <c r="M534" s="144"/>
      <c r="N534" s="145"/>
      <c r="O534" s="143"/>
      <c r="P534" s="146"/>
      <c r="Q534" s="95"/>
      <c r="R534" s="143"/>
      <c r="S534" s="144"/>
      <c r="T534" s="145"/>
      <c r="U534" s="146"/>
      <c r="V534" s="143"/>
      <c r="W534" s="145"/>
      <c r="X534" s="143"/>
      <c r="Y534" s="144"/>
      <c r="Z534" s="145"/>
      <c r="AA534" s="143"/>
      <c r="AB534" s="146"/>
      <c r="AC534" s="653"/>
      <c r="AD534" s="95"/>
      <c r="AE534" s="143"/>
      <c r="AF534" s="144"/>
      <c r="AG534" s="145"/>
      <c r="AH534" s="143"/>
      <c r="AI534" s="146"/>
      <c r="AJ534" s="95"/>
      <c r="AK534" s="145"/>
      <c r="AL534" s="143"/>
      <c r="AM534" s="144"/>
      <c r="AN534" s="145"/>
      <c r="AO534" s="145"/>
      <c r="AP534" s="145"/>
      <c r="AQ534" s="143"/>
      <c r="AR534" s="146"/>
      <c r="AS534" s="95"/>
      <c r="AT534" s="143"/>
      <c r="AU534" s="144"/>
      <c r="AV534" s="145"/>
      <c r="AW534" s="143"/>
      <c r="AX534" s="146"/>
      <c r="AY534" s="143"/>
      <c r="AZ534" s="143"/>
      <c r="BA534" s="144"/>
      <c r="BB534" s="145"/>
      <c r="BC534" s="143"/>
      <c r="BD534" s="416"/>
      <c r="BE534" s="413"/>
      <c r="BF534" s="413"/>
      <c r="BG534" s="413"/>
      <c r="BH534" s="413"/>
      <c r="BI534" s="413"/>
      <c r="BJ534" s="432"/>
      <c r="BK534" s="512"/>
      <c r="BL534" s="433"/>
      <c r="BM534" s="414"/>
      <c r="BN534" s="414"/>
      <c r="BO534" s="414"/>
      <c r="CB534" s="227"/>
      <c r="CC534" s="227"/>
      <c r="CD534" s="227"/>
      <c r="CE534" s="227"/>
      <c r="CF534" s="227"/>
      <c r="CG534" s="227"/>
      <c r="CH534" s="227"/>
      <c r="CI534" s="227"/>
      <c r="CJ534" s="227"/>
      <c r="CK534" s="227"/>
      <c r="CL534" s="227"/>
      <c r="CM534" s="227"/>
      <c r="CN534" s="227"/>
      <c r="CO534" s="227"/>
      <c r="CP534" s="227"/>
      <c r="CQ534" s="227"/>
      <c r="CR534" s="227"/>
      <c r="CS534" s="227"/>
      <c r="CT534" s="227"/>
      <c r="CU534" s="227"/>
      <c r="CV534" s="227"/>
      <c r="CW534" s="227"/>
      <c r="CX534" s="227"/>
      <c r="CY534" s="227"/>
      <c r="CZ534" s="227"/>
      <c r="DA534" s="227"/>
      <c r="DB534" s="227"/>
      <c r="DC534" s="227"/>
      <c r="DD534" s="227"/>
      <c r="DE534" s="227"/>
      <c r="DF534" s="227"/>
      <c r="DG534" s="227"/>
      <c r="DH534" s="227"/>
      <c r="DI534" s="227"/>
      <c r="DJ534" s="227"/>
      <c r="DK534" s="227"/>
      <c r="DL534" s="227"/>
      <c r="DM534" s="227"/>
      <c r="DN534" s="227"/>
      <c r="DO534" s="227"/>
      <c r="DP534" s="227"/>
      <c r="DQ534" s="227"/>
      <c r="DR534" s="227"/>
      <c r="DS534" s="227"/>
      <c r="DT534" s="227"/>
      <c r="DU534" s="227"/>
      <c r="DV534" s="227"/>
      <c r="DW534" s="227"/>
      <c r="DX534" s="227"/>
      <c r="DY534" s="227"/>
    </row>
    <row r="535" spans="1:130" s="80" customFormat="1" ht="15">
      <c r="A535" s="265"/>
      <c r="B535" s="360">
        <v>6021005</v>
      </c>
      <c r="C535" s="12" t="s">
        <v>48</v>
      </c>
      <c r="D535" s="7" t="s">
        <v>11</v>
      </c>
      <c r="E535" s="95"/>
      <c r="F535" s="143"/>
      <c r="G535" s="144"/>
      <c r="H535" s="145"/>
      <c r="I535" s="143"/>
      <c r="J535" s="653"/>
      <c r="K535" s="95"/>
      <c r="L535" s="143"/>
      <c r="M535" s="144"/>
      <c r="N535" s="145"/>
      <c r="O535" s="143"/>
      <c r="P535" s="146"/>
      <c r="Q535" s="95"/>
      <c r="R535" s="143"/>
      <c r="S535" s="144"/>
      <c r="T535" s="145"/>
      <c r="U535" s="146"/>
      <c r="V535" s="143"/>
      <c r="W535" s="145"/>
      <c r="X535" s="143"/>
      <c r="Y535" s="144"/>
      <c r="Z535" s="145"/>
      <c r="AA535" s="143"/>
      <c r="AB535" s="143"/>
      <c r="AC535" s="143"/>
      <c r="AD535" s="145"/>
      <c r="AE535" s="143"/>
      <c r="AF535" s="144"/>
      <c r="AG535" s="145"/>
      <c r="AH535" s="143"/>
      <c r="AI535" s="146"/>
      <c r="AJ535" s="95"/>
      <c r="AK535" s="145"/>
      <c r="AL535" s="143"/>
      <c r="AM535" s="144"/>
      <c r="AN535" s="145"/>
      <c r="AO535" s="145"/>
      <c r="AP535" s="145"/>
      <c r="AQ535" s="143"/>
      <c r="AR535" s="146"/>
      <c r="AS535" s="95"/>
      <c r="AT535" s="143"/>
      <c r="AU535" s="144"/>
      <c r="AV535" s="145"/>
      <c r="AW535" s="143"/>
      <c r="AX535" s="146"/>
      <c r="AY535" s="143"/>
      <c r="AZ535" s="143"/>
      <c r="BA535" s="144"/>
      <c r="BB535" s="145"/>
      <c r="BC535" s="143"/>
      <c r="BD535" s="416"/>
      <c r="BE535" s="413"/>
      <c r="BF535" s="413"/>
      <c r="BG535" s="413"/>
      <c r="BH535" s="413"/>
      <c r="BI535" s="413"/>
      <c r="BJ535" s="432"/>
      <c r="BK535" s="512"/>
      <c r="BL535" s="433"/>
      <c r="BM535" s="414"/>
      <c r="BN535" s="414"/>
      <c r="BO535" s="414"/>
      <c r="CB535" s="227"/>
      <c r="CC535" s="227"/>
      <c r="CD535" s="227"/>
      <c r="CE535" s="227"/>
      <c r="CF535" s="227"/>
      <c r="CG535" s="227"/>
      <c r="CH535" s="227"/>
      <c r="CI535" s="227"/>
      <c r="CJ535" s="227"/>
      <c r="CK535" s="227"/>
      <c r="CL535" s="227"/>
      <c r="CM535" s="227"/>
      <c r="CN535" s="227"/>
      <c r="CO535" s="227"/>
      <c r="CP535" s="227"/>
      <c r="CQ535" s="227"/>
      <c r="CR535" s="227"/>
      <c r="CS535" s="227"/>
      <c r="CT535" s="227"/>
      <c r="CU535" s="227"/>
      <c r="CV535" s="227"/>
      <c r="CW535" s="227"/>
      <c r="CX535" s="227"/>
      <c r="CY535" s="227"/>
      <c r="CZ535" s="227"/>
      <c r="DA535" s="227"/>
      <c r="DB535" s="227"/>
      <c r="DC535" s="227"/>
      <c r="DD535" s="227"/>
      <c r="DE535" s="227"/>
      <c r="DF535" s="227"/>
      <c r="DG535" s="227"/>
      <c r="DH535" s="227"/>
      <c r="DI535" s="227"/>
      <c r="DJ535" s="227"/>
      <c r="DK535" s="227"/>
      <c r="DL535" s="227"/>
      <c r="DM535" s="227"/>
      <c r="DN535" s="227"/>
      <c r="DO535" s="227"/>
      <c r="DP535" s="227"/>
      <c r="DQ535" s="227"/>
      <c r="DR535" s="227"/>
      <c r="DS535" s="227"/>
      <c r="DT535" s="227"/>
      <c r="DU535" s="227"/>
      <c r="DV535" s="227"/>
      <c r="DW535" s="227"/>
      <c r="DX535" s="227"/>
      <c r="DY535" s="227"/>
    </row>
    <row r="536" spans="1:130" s="80" customFormat="1" ht="15">
      <c r="A536" s="265"/>
      <c r="B536" s="360">
        <v>6021006</v>
      </c>
      <c r="C536" s="12" t="s">
        <v>49</v>
      </c>
      <c r="D536" s="7" t="s">
        <v>11</v>
      </c>
      <c r="E536" s="95"/>
      <c r="F536" s="143"/>
      <c r="G536" s="144"/>
      <c r="H536" s="145"/>
      <c r="I536" s="143"/>
      <c r="J536" s="653"/>
      <c r="K536" s="95"/>
      <c r="L536" s="143"/>
      <c r="M536" s="144"/>
      <c r="N536" s="145"/>
      <c r="O536" s="143"/>
      <c r="P536" s="146"/>
      <c r="Q536" s="95"/>
      <c r="R536" s="143"/>
      <c r="S536" s="144"/>
      <c r="T536" s="145"/>
      <c r="U536" s="146"/>
      <c r="V536" s="143"/>
      <c r="W536" s="145"/>
      <c r="X536" s="143"/>
      <c r="Y536" s="144"/>
      <c r="Z536" s="145"/>
      <c r="AA536" s="143"/>
      <c r="AB536" s="143"/>
      <c r="AC536" s="143"/>
      <c r="AD536" s="145"/>
      <c r="AE536" s="143"/>
      <c r="AF536" s="144"/>
      <c r="AG536" s="145"/>
      <c r="AH536" s="143"/>
      <c r="AI536" s="146"/>
      <c r="AJ536" s="95"/>
      <c r="AK536" s="145"/>
      <c r="AL536" s="143"/>
      <c r="AM536" s="144"/>
      <c r="AN536" s="145"/>
      <c r="AO536" s="145"/>
      <c r="AP536" s="145"/>
      <c r="AQ536" s="143"/>
      <c r="AR536" s="146"/>
      <c r="AS536" s="95"/>
      <c r="AT536" s="143"/>
      <c r="AU536" s="144"/>
      <c r="AV536" s="145"/>
      <c r="AW536" s="143"/>
      <c r="AX536" s="146"/>
      <c r="AY536" s="143"/>
      <c r="AZ536" s="143"/>
      <c r="BA536" s="144"/>
      <c r="BB536" s="145"/>
      <c r="BC536" s="143"/>
      <c r="BD536" s="416"/>
      <c r="BE536" s="413"/>
      <c r="BF536" s="413"/>
      <c r="BG536" s="413"/>
      <c r="BH536" s="413"/>
      <c r="BI536" s="413"/>
      <c r="BJ536" s="432"/>
      <c r="BK536" s="512"/>
      <c r="BL536" s="433"/>
      <c r="BM536" s="414"/>
      <c r="BN536" s="414"/>
      <c r="BO536" s="414"/>
      <c r="CB536" s="227"/>
      <c r="CC536" s="227"/>
      <c r="CD536" s="227"/>
      <c r="CE536" s="227"/>
      <c r="CF536" s="227"/>
      <c r="CG536" s="227"/>
      <c r="CH536" s="227"/>
      <c r="CI536" s="227"/>
      <c r="CJ536" s="227"/>
      <c r="CK536" s="227"/>
      <c r="CL536" s="227"/>
      <c r="CM536" s="227"/>
      <c r="CN536" s="227"/>
      <c r="CO536" s="227"/>
      <c r="CP536" s="227"/>
      <c r="CQ536" s="227"/>
      <c r="CR536" s="227"/>
      <c r="CS536" s="227"/>
      <c r="CT536" s="227"/>
      <c r="CU536" s="227"/>
      <c r="CV536" s="227"/>
      <c r="CW536" s="227"/>
      <c r="CX536" s="227"/>
      <c r="CY536" s="227"/>
      <c r="CZ536" s="227"/>
      <c r="DA536" s="227"/>
      <c r="DB536" s="227"/>
      <c r="DC536" s="227"/>
      <c r="DD536" s="227"/>
      <c r="DE536" s="227"/>
      <c r="DF536" s="227"/>
      <c r="DG536" s="227"/>
      <c r="DH536" s="227"/>
      <c r="DI536" s="227"/>
      <c r="DJ536" s="227"/>
      <c r="DK536" s="227"/>
      <c r="DL536" s="227"/>
      <c r="DM536" s="227"/>
      <c r="DN536" s="227"/>
      <c r="DO536" s="227"/>
      <c r="DP536" s="227"/>
      <c r="DQ536" s="227"/>
      <c r="DR536" s="227"/>
      <c r="DS536" s="227"/>
      <c r="DT536" s="227"/>
      <c r="DU536" s="227"/>
      <c r="DV536" s="227"/>
      <c r="DW536" s="227"/>
      <c r="DX536" s="227"/>
      <c r="DY536" s="227"/>
    </row>
    <row r="537" spans="1:130" s="80" customFormat="1" ht="15">
      <c r="A537" s="265"/>
      <c r="B537" s="360">
        <v>6021007</v>
      </c>
      <c r="C537" s="12" t="s">
        <v>50</v>
      </c>
      <c r="D537" s="7" t="s">
        <v>11</v>
      </c>
      <c r="E537" s="95">
        <f>'Buxheti 2021'!E491</f>
        <v>0</v>
      </c>
      <c r="F537" s="143">
        <v>480000</v>
      </c>
      <c r="G537" s="144"/>
      <c r="H537" s="145" t="s">
        <v>446</v>
      </c>
      <c r="I537" s="143"/>
      <c r="J537" s="653"/>
      <c r="K537" s="95"/>
      <c r="L537" s="143"/>
      <c r="M537" s="144"/>
      <c r="N537" s="145"/>
      <c r="O537" s="143"/>
      <c r="P537" s="146"/>
      <c r="Q537" s="95"/>
      <c r="R537" s="143"/>
      <c r="S537" s="144"/>
      <c r="T537" s="145"/>
      <c r="U537" s="146"/>
      <c r="V537" s="143"/>
      <c r="W537" s="145"/>
      <c r="X537" s="143"/>
      <c r="Y537" s="144"/>
      <c r="Z537" s="145"/>
      <c r="AA537" s="143"/>
      <c r="AB537" s="143"/>
      <c r="AC537" s="143"/>
      <c r="AD537" s="145"/>
      <c r="AE537" s="143"/>
      <c r="AF537" s="144"/>
      <c r="AG537" s="145"/>
      <c r="AH537" s="143"/>
      <c r="AI537" s="146"/>
      <c r="AJ537" s="143"/>
      <c r="AK537" s="143"/>
      <c r="AL537" s="145"/>
      <c r="AM537" s="144"/>
      <c r="AN537" s="145"/>
      <c r="AO537" s="145"/>
      <c r="AP537" s="145"/>
      <c r="AQ537" s="143"/>
      <c r="AR537" s="146"/>
      <c r="AS537" s="95"/>
      <c r="AT537" s="143"/>
      <c r="AU537" s="144"/>
      <c r="AV537" s="145"/>
      <c r="AW537" s="143"/>
      <c r="AX537" s="146"/>
      <c r="AY537" s="143"/>
      <c r="AZ537" s="143"/>
      <c r="BA537" s="144"/>
      <c r="BB537" s="145"/>
      <c r="BC537" s="143"/>
      <c r="BD537" s="416"/>
      <c r="BE537" s="413"/>
      <c r="BF537" s="413"/>
      <c r="BG537" s="413"/>
      <c r="BH537" s="413"/>
      <c r="BI537" s="413"/>
      <c r="BJ537" s="432"/>
      <c r="BK537" s="512"/>
      <c r="BL537" s="433"/>
      <c r="BM537" s="414"/>
      <c r="BN537" s="414"/>
      <c r="BO537" s="414"/>
      <c r="CB537" s="227"/>
      <c r="CC537" s="227"/>
      <c r="CD537" s="227"/>
      <c r="CE537" s="227"/>
      <c r="CF537" s="227"/>
      <c r="CG537" s="227"/>
      <c r="CH537" s="227"/>
      <c r="CI537" s="227"/>
      <c r="CJ537" s="227"/>
      <c r="CK537" s="227"/>
      <c r="CL537" s="227"/>
      <c r="CM537" s="227"/>
      <c r="CN537" s="227"/>
      <c r="CO537" s="227"/>
      <c r="CP537" s="227"/>
      <c r="CQ537" s="227"/>
      <c r="CR537" s="227"/>
      <c r="CS537" s="227"/>
      <c r="CT537" s="227"/>
      <c r="CU537" s="227"/>
      <c r="CV537" s="227"/>
      <c r="CW537" s="227"/>
      <c r="CX537" s="227"/>
      <c r="CY537" s="227"/>
      <c r="CZ537" s="227"/>
      <c r="DA537" s="227"/>
      <c r="DB537" s="227"/>
      <c r="DC537" s="227"/>
      <c r="DD537" s="227"/>
      <c r="DE537" s="227"/>
      <c r="DF537" s="227"/>
      <c r="DG537" s="227"/>
      <c r="DH537" s="227"/>
      <c r="DI537" s="227"/>
      <c r="DJ537" s="227"/>
      <c r="DK537" s="227"/>
      <c r="DL537" s="227"/>
      <c r="DM537" s="227"/>
      <c r="DN537" s="227"/>
      <c r="DO537" s="227"/>
      <c r="DP537" s="227"/>
      <c r="DQ537" s="227"/>
      <c r="DR537" s="227"/>
      <c r="DS537" s="227"/>
      <c r="DT537" s="227"/>
      <c r="DU537" s="227"/>
      <c r="DV537" s="227"/>
      <c r="DW537" s="227"/>
      <c r="DX537" s="227"/>
      <c r="DY537" s="227"/>
    </row>
    <row r="538" spans="1:130" s="80" customFormat="1" ht="15">
      <c r="A538" s="265"/>
      <c r="B538" s="360">
        <v>6021008</v>
      </c>
      <c r="C538" s="12" t="s">
        <v>51</v>
      </c>
      <c r="D538" s="7" t="s">
        <v>11</v>
      </c>
      <c r="E538" s="95"/>
      <c r="F538" s="143"/>
      <c r="G538" s="144"/>
      <c r="H538" s="145"/>
      <c r="I538" s="143"/>
      <c r="J538" s="653"/>
      <c r="K538" s="95"/>
      <c r="L538" s="143"/>
      <c r="M538" s="144"/>
      <c r="N538" s="145"/>
      <c r="O538" s="143"/>
      <c r="P538" s="146"/>
      <c r="Q538" s="95"/>
      <c r="R538" s="143"/>
      <c r="S538" s="144"/>
      <c r="T538" s="145"/>
      <c r="U538" s="146"/>
      <c r="V538" s="143"/>
      <c r="W538" s="145"/>
      <c r="X538" s="143"/>
      <c r="Y538" s="144"/>
      <c r="Z538" s="145"/>
      <c r="AA538" s="143"/>
      <c r="AB538" s="143"/>
      <c r="AC538" s="143"/>
      <c r="AD538" s="145"/>
      <c r="AE538" s="143"/>
      <c r="AF538" s="144"/>
      <c r="AG538" s="145"/>
      <c r="AH538" s="143"/>
      <c r="AI538" s="146"/>
      <c r="AJ538" s="143"/>
      <c r="AK538" s="143"/>
      <c r="AL538" s="145"/>
      <c r="AM538" s="144"/>
      <c r="AN538" s="145"/>
      <c r="AO538" s="145"/>
      <c r="AP538" s="145"/>
      <c r="AQ538" s="143"/>
      <c r="AR538" s="146"/>
      <c r="AS538" s="95"/>
      <c r="AT538" s="143"/>
      <c r="AU538" s="144"/>
      <c r="AV538" s="145"/>
      <c r="AW538" s="143"/>
      <c r="AX538" s="146"/>
      <c r="AY538" s="143"/>
      <c r="AZ538" s="143"/>
      <c r="BA538" s="144"/>
      <c r="BB538" s="145"/>
      <c r="BC538" s="143"/>
      <c r="BD538" s="415"/>
      <c r="BE538" s="413"/>
      <c r="BF538" s="413"/>
      <c r="BG538" s="413"/>
      <c r="BH538" s="413"/>
      <c r="BI538" s="413"/>
      <c r="BJ538" s="432"/>
      <c r="BK538" s="512"/>
      <c r="BL538" s="433"/>
      <c r="BM538" s="414"/>
      <c r="BN538" s="414"/>
      <c r="BO538" s="414"/>
      <c r="CB538" s="227"/>
      <c r="CC538" s="227"/>
      <c r="CD538" s="227"/>
      <c r="CE538" s="227"/>
      <c r="CF538" s="227"/>
      <c r="CG538" s="227"/>
      <c r="CH538" s="227"/>
      <c r="CI538" s="227"/>
      <c r="CJ538" s="227"/>
      <c r="CK538" s="227"/>
      <c r="CL538" s="227"/>
      <c r="CM538" s="227"/>
      <c r="CN538" s="227"/>
      <c r="CO538" s="227"/>
      <c r="CP538" s="227"/>
      <c r="CQ538" s="227"/>
      <c r="CR538" s="227"/>
      <c r="CS538" s="227"/>
      <c r="CT538" s="227"/>
      <c r="CU538" s="227"/>
      <c r="CV538" s="227"/>
      <c r="CW538" s="227"/>
      <c r="CX538" s="227"/>
      <c r="CY538" s="227"/>
      <c r="CZ538" s="227"/>
      <c r="DA538" s="227"/>
      <c r="DB538" s="227"/>
      <c r="DC538" s="227"/>
      <c r="DD538" s="227"/>
      <c r="DE538" s="227"/>
      <c r="DF538" s="227"/>
      <c r="DG538" s="227"/>
      <c r="DH538" s="227"/>
      <c r="DI538" s="227"/>
      <c r="DJ538" s="227"/>
      <c r="DK538" s="227"/>
      <c r="DL538" s="227"/>
      <c r="DM538" s="227"/>
      <c r="DN538" s="227"/>
      <c r="DO538" s="227"/>
      <c r="DP538" s="227"/>
      <c r="DQ538" s="227"/>
      <c r="DR538" s="227"/>
      <c r="DS538" s="227"/>
      <c r="DT538" s="227"/>
      <c r="DU538" s="227"/>
      <c r="DV538" s="227"/>
      <c r="DW538" s="227"/>
      <c r="DX538" s="227"/>
      <c r="DY538" s="227"/>
    </row>
    <row r="539" spans="1:130" s="80" customFormat="1" ht="15">
      <c r="A539" s="265"/>
      <c r="B539" s="360">
        <v>6021009</v>
      </c>
      <c r="C539" s="12" t="s">
        <v>52</v>
      </c>
      <c r="D539" s="7" t="s">
        <v>11</v>
      </c>
      <c r="E539" s="95"/>
      <c r="F539" s="143"/>
      <c r="G539" s="144"/>
      <c r="H539" s="145"/>
      <c r="I539" s="143"/>
      <c r="J539" s="653"/>
      <c r="K539" s="95"/>
      <c r="L539" s="143"/>
      <c r="M539" s="144"/>
      <c r="N539" s="145"/>
      <c r="O539" s="143"/>
      <c r="P539" s="146"/>
      <c r="Q539" s="95"/>
      <c r="R539" s="143"/>
      <c r="S539" s="144"/>
      <c r="T539" s="145"/>
      <c r="U539" s="146"/>
      <c r="V539" s="143"/>
      <c r="W539" s="145"/>
      <c r="X539" s="143"/>
      <c r="Y539" s="144"/>
      <c r="Z539" s="145"/>
      <c r="AA539" s="143"/>
      <c r="AB539" s="143"/>
      <c r="AC539" s="143"/>
      <c r="AD539" s="145"/>
      <c r="AE539" s="143"/>
      <c r="AF539" s="144"/>
      <c r="AG539" s="145"/>
      <c r="AH539" s="143"/>
      <c r="AI539" s="146"/>
      <c r="AJ539" s="143"/>
      <c r="AK539" s="143"/>
      <c r="AL539" s="145"/>
      <c r="AM539" s="144"/>
      <c r="AN539" s="145"/>
      <c r="AO539" s="145"/>
      <c r="AP539" s="145"/>
      <c r="AQ539" s="143"/>
      <c r="AR539" s="146"/>
      <c r="AS539" s="95"/>
      <c r="AT539" s="143"/>
      <c r="AU539" s="144"/>
      <c r="AV539" s="145"/>
      <c r="AW539" s="143"/>
      <c r="AX539" s="146"/>
      <c r="AY539" s="143"/>
      <c r="AZ539" s="143"/>
      <c r="BA539" s="144"/>
      <c r="BB539" s="145"/>
      <c r="BC539" s="143"/>
      <c r="BD539" s="415"/>
      <c r="BE539" s="413"/>
      <c r="BF539" s="413"/>
      <c r="BG539" s="413"/>
      <c r="BH539" s="413"/>
      <c r="BI539" s="413"/>
      <c r="BJ539" s="432"/>
      <c r="BK539" s="512"/>
      <c r="BL539" s="433"/>
      <c r="BM539" s="414"/>
      <c r="BN539" s="414"/>
      <c r="BO539" s="414"/>
      <c r="CB539" s="227"/>
      <c r="CC539" s="227"/>
      <c r="CD539" s="227"/>
      <c r="CE539" s="227"/>
      <c r="CF539" s="227"/>
      <c r="CG539" s="227"/>
      <c r="CH539" s="227"/>
      <c r="CI539" s="227"/>
      <c r="CJ539" s="227"/>
      <c r="CK539" s="227"/>
      <c r="CL539" s="227"/>
      <c r="CM539" s="227"/>
      <c r="CN539" s="227"/>
      <c r="CO539" s="227"/>
      <c r="CP539" s="227"/>
      <c r="CQ539" s="227"/>
      <c r="CR539" s="227"/>
      <c r="CS539" s="227"/>
      <c r="CT539" s="227"/>
      <c r="CU539" s="227"/>
      <c r="CV539" s="227"/>
      <c r="CW539" s="227"/>
      <c r="CX539" s="227"/>
      <c r="CY539" s="227"/>
      <c r="CZ539" s="227"/>
      <c r="DA539" s="227"/>
      <c r="DB539" s="227"/>
      <c r="DC539" s="227"/>
      <c r="DD539" s="227"/>
      <c r="DE539" s="227"/>
      <c r="DF539" s="227"/>
      <c r="DG539" s="227"/>
      <c r="DH539" s="227"/>
      <c r="DI539" s="227"/>
      <c r="DJ539" s="227"/>
      <c r="DK539" s="227"/>
      <c r="DL539" s="227"/>
      <c r="DM539" s="227"/>
      <c r="DN539" s="227"/>
      <c r="DO539" s="227"/>
      <c r="DP539" s="227"/>
      <c r="DQ539" s="227"/>
      <c r="DR539" s="227"/>
      <c r="DS539" s="227"/>
      <c r="DT539" s="227"/>
      <c r="DU539" s="227"/>
      <c r="DV539" s="227"/>
      <c r="DW539" s="227"/>
      <c r="DX539" s="227"/>
      <c r="DY539" s="227"/>
    </row>
    <row r="540" spans="1:130" s="80" customFormat="1" ht="15">
      <c r="A540" s="265"/>
      <c r="B540" s="361">
        <v>6021010</v>
      </c>
      <c r="C540" s="13" t="s">
        <v>53</v>
      </c>
      <c r="D540" s="7" t="s">
        <v>11</v>
      </c>
      <c r="E540" s="105"/>
      <c r="F540" s="151"/>
      <c r="G540" s="152"/>
      <c r="H540" s="153"/>
      <c r="I540" s="151"/>
      <c r="J540" s="604"/>
      <c r="K540" s="105"/>
      <c r="L540" s="151"/>
      <c r="M540" s="152"/>
      <c r="N540" s="153"/>
      <c r="O540" s="151"/>
      <c r="P540" s="154"/>
      <c r="Q540" s="105"/>
      <c r="R540" s="151"/>
      <c r="S540" s="152"/>
      <c r="T540" s="153"/>
      <c r="U540" s="154"/>
      <c r="V540" s="151"/>
      <c r="W540" s="153"/>
      <c r="X540" s="151"/>
      <c r="Y540" s="152"/>
      <c r="Z540" s="153"/>
      <c r="AA540" s="151"/>
      <c r="AB540" s="151"/>
      <c r="AC540" s="151"/>
      <c r="AD540" s="153"/>
      <c r="AE540" s="151"/>
      <c r="AF540" s="152"/>
      <c r="AG540" s="153"/>
      <c r="AH540" s="151"/>
      <c r="AI540" s="154"/>
      <c r="AJ540" s="151"/>
      <c r="AK540" s="151"/>
      <c r="AL540" s="153"/>
      <c r="AM540" s="152"/>
      <c r="AN540" s="153"/>
      <c r="AO540" s="153"/>
      <c r="AP540" s="153"/>
      <c r="AQ540" s="153"/>
      <c r="AR540" s="154"/>
      <c r="AS540" s="105"/>
      <c r="AT540" s="151"/>
      <c r="AU540" s="152"/>
      <c r="AV540" s="153"/>
      <c r="AW540" s="151"/>
      <c r="AX540" s="154"/>
      <c r="AY540" s="151"/>
      <c r="AZ540" s="151"/>
      <c r="BA540" s="152"/>
      <c r="BB540" s="153"/>
      <c r="BC540" s="151"/>
      <c r="BD540" s="415"/>
      <c r="BE540" s="413"/>
      <c r="BF540" s="413"/>
      <c r="BG540" s="413"/>
      <c r="BH540" s="413"/>
      <c r="BI540" s="413"/>
      <c r="BJ540" s="432"/>
      <c r="BK540" s="512"/>
      <c r="BL540" s="433"/>
      <c r="BM540" s="414"/>
      <c r="BN540" s="414"/>
      <c r="BO540" s="414"/>
      <c r="CB540" s="227"/>
      <c r="CC540" s="227"/>
      <c r="CD540" s="227"/>
      <c r="CE540" s="227"/>
      <c r="CF540" s="227"/>
      <c r="CG540" s="227"/>
      <c r="CH540" s="227"/>
      <c r="CI540" s="227"/>
      <c r="CJ540" s="227"/>
      <c r="CK540" s="227"/>
      <c r="CL540" s="227"/>
      <c r="CM540" s="227"/>
      <c r="CN540" s="227"/>
      <c r="CO540" s="227"/>
      <c r="CP540" s="227"/>
      <c r="CQ540" s="227"/>
      <c r="CR540" s="227"/>
      <c r="CS540" s="227"/>
      <c r="CT540" s="227"/>
      <c r="CU540" s="227"/>
      <c r="CV540" s="227"/>
      <c r="CW540" s="227"/>
      <c r="CX540" s="227"/>
      <c r="CY540" s="227"/>
      <c r="CZ540" s="227"/>
      <c r="DA540" s="227"/>
      <c r="DB540" s="227"/>
      <c r="DC540" s="227"/>
      <c r="DD540" s="227"/>
      <c r="DE540" s="227"/>
      <c r="DF540" s="227"/>
      <c r="DG540" s="227"/>
      <c r="DH540" s="227"/>
      <c r="DI540" s="227"/>
      <c r="DJ540" s="227"/>
      <c r="DK540" s="227"/>
      <c r="DL540" s="227"/>
      <c r="DM540" s="227"/>
      <c r="DN540" s="227"/>
      <c r="DO540" s="227"/>
      <c r="DP540" s="227"/>
      <c r="DQ540" s="227"/>
      <c r="DR540" s="227"/>
      <c r="DS540" s="227"/>
      <c r="DT540" s="227"/>
      <c r="DU540" s="227"/>
      <c r="DV540" s="227"/>
      <c r="DW540" s="227"/>
      <c r="DX540" s="227"/>
      <c r="DY540" s="227"/>
    </row>
    <row r="541" spans="1:130" s="80" customFormat="1" ht="15">
      <c r="A541" s="369"/>
      <c r="B541" s="361">
        <v>6021011</v>
      </c>
      <c r="C541" s="13" t="s">
        <v>16</v>
      </c>
      <c r="D541" s="7" t="s">
        <v>11</v>
      </c>
      <c r="E541" s="105"/>
      <c r="F541" s="151"/>
      <c r="G541" s="152"/>
      <c r="H541" s="153"/>
      <c r="I541" s="151"/>
      <c r="J541" s="604"/>
      <c r="K541" s="105"/>
      <c r="L541" s="151"/>
      <c r="M541" s="152"/>
      <c r="N541" s="153"/>
      <c r="O541" s="151"/>
      <c r="P541" s="154"/>
      <c r="Q541" s="105"/>
      <c r="R541" s="151"/>
      <c r="S541" s="152"/>
      <c r="T541" s="153"/>
      <c r="U541" s="154"/>
      <c r="V541" s="151"/>
      <c r="W541" s="153"/>
      <c r="X541" s="151"/>
      <c r="Y541" s="152"/>
      <c r="Z541" s="153"/>
      <c r="AA541" s="151"/>
      <c r="AB541" s="151"/>
      <c r="AC541" s="151"/>
      <c r="AD541" s="153"/>
      <c r="AE541" s="151"/>
      <c r="AF541" s="152"/>
      <c r="AG541" s="153"/>
      <c r="AH541" s="151"/>
      <c r="AI541" s="154"/>
      <c r="AJ541" s="151"/>
      <c r="AK541" s="151"/>
      <c r="AL541" s="153"/>
      <c r="AM541" s="152"/>
      <c r="AN541" s="153"/>
      <c r="AO541" s="153"/>
      <c r="AP541" s="153"/>
      <c r="AQ541" s="151"/>
      <c r="AR541" s="154"/>
      <c r="AS541" s="105"/>
      <c r="AT541" s="151"/>
      <c r="AU541" s="152"/>
      <c r="AV541" s="153"/>
      <c r="AW541" s="151"/>
      <c r="AX541" s="154"/>
      <c r="AY541" s="151"/>
      <c r="AZ541" s="151"/>
      <c r="BA541" s="152"/>
      <c r="BB541" s="153"/>
      <c r="BC541" s="151"/>
      <c r="BD541" s="412"/>
      <c r="BE541" s="413"/>
      <c r="BF541" s="413"/>
      <c r="BG541" s="413"/>
      <c r="BH541" s="413"/>
      <c r="BI541" s="413"/>
      <c r="BJ541" s="432"/>
      <c r="BK541" s="512"/>
      <c r="BL541" s="435"/>
      <c r="BM541" s="414"/>
      <c r="BN541" s="414"/>
      <c r="BO541" s="414"/>
      <c r="CB541" s="227"/>
      <c r="CC541" s="227"/>
      <c r="CD541" s="227"/>
      <c r="CE541" s="227"/>
      <c r="CF541" s="227"/>
      <c r="CG541" s="227"/>
      <c r="CH541" s="227"/>
      <c r="CI541" s="227"/>
      <c r="CJ541" s="227"/>
      <c r="CK541" s="227"/>
      <c r="CL541" s="227"/>
      <c r="CM541" s="227"/>
      <c r="CN541" s="227"/>
      <c r="CO541" s="227"/>
      <c r="CP541" s="227"/>
      <c r="CQ541" s="227"/>
      <c r="CR541" s="227"/>
      <c r="CS541" s="227"/>
      <c r="CT541" s="227"/>
      <c r="CU541" s="227"/>
      <c r="CV541" s="227"/>
      <c r="CW541" s="227"/>
      <c r="CX541" s="227"/>
      <c r="CY541" s="227"/>
      <c r="CZ541" s="227"/>
      <c r="DA541" s="227"/>
      <c r="DB541" s="227"/>
      <c r="DC541" s="227"/>
      <c r="DD541" s="227"/>
      <c r="DE541" s="227"/>
      <c r="DF541" s="227"/>
      <c r="DG541" s="227"/>
      <c r="DH541" s="227"/>
      <c r="DI541" s="227"/>
      <c r="DJ541" s="227"/>
      <c r="DK541" s="227"/>
      <c r="DL541" s="227"/>
      <c r="DM541" s="227"/>
      <c r="DN541" s="227"/>
      <c r="DO541" s="227"/>
      <c r="DP541" s="227"/>
      <c r="DQ541" s="227"/>
      <c r="DR541" s="227"/>
      <c r="DS541" s="227"/>
      <c r="DT541" s="227"/>
      <c r="DU541" s="227"/>
      <c r="DV541" s="227"/>
      <c r="DW541" s="227"/>
      <c r="DX541" s="227"/>
      <c r="DY541" s="227"/>
    </row>
    <row r="542" spans="1:130" s="763" customFormat="1" ht="15">
      <c r="A542" s="793"/>
      <c r="B542" s="850">
        <v>6021099</v>
      </c>
      <c r="C542" s="756" t="s">
        <v>54</v>
      </c>
      <c r="D542" s="24" t="s">
        <v>11</v>
      </c>
      <c r="E542" s="700">
        <f>'Buxheti 2021'!E32</f>
        <v>2330000</v>
      </c>
      <c r="F542" s="546">
        <v>210000</v>
      </c>
      <c r="G542" s="757"/>
      <c r="H542" s="754">
        <v>44335</v>
      </c>
      <c r="I542" s="546"/>
      <c r="J542" s="862"/>
      <c r="K542" s="700"/>
      <c r="L542" s="546"/>
      <c r="M542" s="757"/>
      <c r="N542" s="759"/>
      <c r="O542" s="546"/>
      <c r="P542" s="758"/>
      <c r="Q542" s="700"/>
      <c r="R542" s="546"/>
      <c r="S542" s="757"/>
      <c r="T542" s="759"/>
      <c r="U542" s="758"/>
      <c r="V542" s="546"/>
      <c r="W542" s="759"/>
      <c r="X542" s="546"/>
      <c r="Y542" s="757"/>
      <c r="Z542" s="759"/>
      <c r="AA542" s="546"/>
      <c r="AB542" s="546"/>
      <c r="AC542" s="546"/>
      <c r="AD542" s="759"/>
      <c r="AE542" s="546"/>
      <c r="AF542" s="757"/>
      <c r="AG542" s="759"/>
      <c r="AH542" s="546"/>
      <c r="AI542" s="758"/>
      <c r="AJ542" s="546"/>
      <c r="AK542" s="546">
        <f>F542</f>
        <v>210000</v>
      </c>
      <c r="AL542" s="759"/>
      <c r="AM542" s="757"/>
      <c r="AN542" s="759"/>
      <c r="AO542" s="759"/>
      <c r="AP542" s="759"/>
      <c r="AQ542" s="546"/>
      <c r="AR542" s="758"/>
      <c r="AS542" s="700"/>
      <c r="AT542" s="546"/>
      <c r="AU542" s="757"/>
      <c r="AV542" s="759"/>
      <c r="AW542" s="546"/>
      <c r="AX542" s="758"/>
      <c r="AY542" s="546"/>
      <c r="AZ542" s="546"/>
      <c r="BA542" s="757"/>
      <c r="BB542" s="759"/>
      <c r="BC542" s="546"/>
      <c r="BD542" s="758"/>
      <c r="BE542" s="128"/>
      <c r="BF542" s="128"/>
      <c r="BG542" s="891"/>
      <c r="BH542" s="546"/>
      <c r="BI542" s="128"/>
      <c r="BJ542" s="421"/>
      <c r="BK542" s="510"/>
      <c r="BL542" s="764"/>
      <c r="BM542" s="762"/>
      <c r="BN542" s="762"/>
      <c r="BO542" s="762"/>
      <c r="CB542" s="793"/>
      <c r="CC542" s="793"/>
      <c r="CD542" s="793"/>
      <c r="CE542" s="793"/>
      <c r="CF542" s="793"/>
      <c r="CG542" s="793"/>
      <c r="CH542" s="793"/>
      <c r="CI542" s="793"/>
      <c r="CJ542" s="793"/>
      <c r="CK542" s="793"/>
      <c r="CL542" s="793"/>
      <c r="CM542" s="793"/>
      <c r="CN542" s="793"/>
      <c r="CO542" s="793"/>
      <c r="CP542" s="793"/>
      <c r="CQ542" s="793"/>
      <c r="CR542" s="793"/>
      <c r="CS542" s="793"/>
      <c r="CT542" s="793"/>
      <c r="CU542" s="793"/>
      <c r="CV542" s="793"/>
      <c r="CW542" s="793"/>
      <c r="CX542" s="793"/>
      <c r="CY542" s="793"/>
      <c r="CZ542" s="793"/>
      <c r="DA542" s="793"/>
      <c r="DB542" s="793"/>
      <c r="DC542" s="793"/>
      <c r="DD542" s="793"/>
      <c r="DE542" s="793"/>
      <c r="DF542" s="793"/>
      <c r="DG542" s="793"/>
      <c r="DH542" s="793"/>
      <c r="DI542" s="793"/>
      <c r="DJ542" s="793"/>
      <c r="DK542" s="793"/>
      <c r="DL542" s="793"/>
      <c r="DM542" s="793"/>
      <c r="DN542" s="793"/>
      <c r="DO542" s="793"/>
      <c r="DP542" s="793"/>
      <c r="DQ542" s="793"/>
      <c r="DR542" s="793"/>
      <c r="DS542" s="793"/>
      <c r="DT542" s="793"/>
      <c r="DU542" s="793"/>
      <c r="DV542" s="793"/>
      <c r="DW542" s="793"/>
      <c r="DX542" s="793"/>
      <c r="DY542" s="793"/>
    </row>
    <row r="543" spans="1:130" s="763" customFormat="1" ht="15">
      <c r="A543" s="748">
        <v>122</v>
      </c>
      <c r="B543" s="850">
        <v>6021099</v>
      </c>
      <c r="C543" s="756" t="s">
        <v>54</v>
      </c>
      <c r="D543" s="24" t="s">
        <v>11</v>
      </c>
      <c r="E543" s="700"/>
      <c r="F543" s="546"/>
      <c r="G543" s="757"/>
      <c r="H543" s="754"/>
      <c r="I543" s="546"/>
      <c r="J543" s="862"/>
      <c r="K543" s="700"/>
      <c r="L543" s="546"/>
      <c r="M543" s="757"/>
      <c r="N543" s="759"/>
      <c r="O543" s="546"/>
      <c r="P543" s="758"/>
      <c r="Q543" s="700"/>
      <c r="R543" s="546"/>
      <c r="S543" s="757"/>
      <c r="T543" s="759"/>
      <c r="U543" s="758"/>
      <c r="V543" s="546"/>
      <c r="W543" s="759"/>
      <c r="X543" s="546"/>
      <c r="Y543" s="757"/>
      <c r="Z543" s="759"/>
      <c r="AA543" s="546"/>
      <c r="AB543" s="546"/>
      <c r="AC543" s="546">
        <f>F543</f>
        <v>0</v>
      </c>
      <c r="AD543" s="759"/>
      <c r="AE543" s="546"/>
      <c r="AF543" s="757"/>
      <c r="AG543" s="759"/>
      <c r="AH543" s="546"/>
      <c r="AI543" s="758"/>
      <c r="AJ543" s="546"/>
      <c r="AK543" s="546"/>
      <c r="AL543" s="862"/>
      <c r="AM543" s="758"/>
      <c r="AN543" s="862"/>
      <c r="AO543" s="862"/>
      <c r="AP543" s="862"/>
      <c r="AQ543" s="758"/>
      <c r="AR543" s="758"/>
      <c r="AS543" s="700"/>
      <c r="AT543" s="546"/>
      <c r="AU543" s="757"/>
      <c r="AV543" s="759"/>
      <c r="AW543" s="546"/>
      <c r="AX543" s="758"/>
      <c r="AY543" s="546"/>
      <c r="AZ543" s="546"/>
      <c r="BA543" s="757"/>
      <c r="BB543" s="759"/>
      <c r="BC543" s="546"/>
      <c r="BD543" s="758"/>
      <c r="BE543" s="128"/>
      <c r="BF543" s="128"/>
      <c r="BG543" s="891"/>
      <c r="BH543" s="759"/>
      <c r="BI543" s="128"/>
      <c r="BJ543" s="421"/>
      <c r="BK543" s="510"/>
      <c r="BL543" s="764"/>
      <c r="BM543" s="762"/>
      <c r="BN543" s="762"/>
      <c r="BO543" s="762"/>
      <c r="CB543" s="793"/>
      <c r="CC543" s="793"/>
      <c r="CD543" s="793"/>
      <c r="CE543" s="793"/>
      <c r="CF543" s="793"/>
      <c r="CG543" s="793"/>
      <c r="CH543" s="793"/>
      <c r="CI543" s="793"/>
      <c r="CJ543" s="793"/>
      <c r="CK543" s="793"/>
      <c r="CL543" s="793"/>
      <c r="CM543" s="793"/>
      <c r="CN543" s="793"/>
      <c r="CO543" s="793"/>
      <c r="CP543" s="793"/>
      <c r="CQ543" s="793"/>
      <c r="CR543" s="793"/>
      <c r="CS543" s="793"/>
      <c r="CT543" s="793"/>
      <c r="CU543" s="793"/>
      <c r="CV543" s="793"/>
      <c r="CW543" s="793"/>
      <c r="CX543" s="793"/>
      <c r="CY543" s="793"/>
      <c r="CZ543" s="793"/>
      <c r="DA543" s="793"/>
      <c r="DB543" s="793"/>
      <c r="DC543" s="793"/>
      <c r="DD543" s="793"/>
      <c r="DE543" s="793"/>
      <c r="DF543" s="793"/>
      <c r="DG543" s="793"/>
      <c r="DH543" s="793"/>
      <c r="DI543" s="793"/>
      <c r="DJ543" s="793"/>
      <c r="DK543" s="793"/>
      <c r="DL543" s="793"/>
      <c r="DM543" s="793"/>
      <c r="DN543" s="793"/>
      <c r="DO543" s="793"/>
      <c r="DP543" s="793"/>
      <c r="DQ543" s="793"/>
      <c r="DR543" s="793"/>
      <c r="DS543" s="793"/>
      <c r="DT543" s="793"/>
      <c r="DU543" s="793"/>
      <c r="DV543" s="793"/>
      <c r="DW543" s="793"/>
      <c r="DX543" s="793"/>
      <c r="DY543" s="793"/>
    </row>
    <row r="544" spans="1:130" s="763" customFormat="1" ht="15">
      <c r="A544" s="748"/>
      <c r="B544" s="850">
        <v>6021099</v>
      </c>
      <c r="C544" s="756" t="s">
        <v>54</v>
      </c>
      <c r="D544" s="24" t="s">
        <v>11</v>
      </c>
      <c r="E544" s="700"/>
      <c r="F544" s="546"/>
      <c r="G544" s="757"/>
      <c r="H544" s="754"/>
      <c r="I544" s="546"/>
      <c r="J544" s="862"/>
      <c r="K544" s="700"/>
      <c r="L544" s="546"/>
      <c r="M544" s="757"/>
      <c r="N544" s="759"/>
      <c r="O544" s="546"/>
      <c r="P544" s="758"/>
      <c r="Q544" s="700"/>
      <c r="R544" s="546"/>
      <c r="S544" s="757"/>
      <c r="T544" s="759"/>
      <c r="U544" s="758"/>
      <c r="V544" s="546"/>
      <c r="W544" s="759"/>
      <c r="X544" s="546"/>
      <c r="Y544" s="757"/>
      <c r="Z544" s="759"/>
      <c r="AA544" s="546"/>
      <c r="AB544" s="546"/>
      <c r="AC544" s="546"/>
      <c r="AD544" s="759"/>
      <c r="AE544" s="546"/>
      <c r="AF544" s="757"/>
      <c r="AG544" s="759"/>
      <c r="AH544" s="546"/>
      <c r="AI544" s="758"/>
      <c r="AJ544" s="546"/>
      <c r="AK544" s="546"/>
      <c r="AL544" s="862"/>
      <c r="AM544" s="758"/>
      <c r="AN544" s="862"/>
      <c r="AO544" s="862"/>
      <c r="AP544" s="862"/>
      <c r="AQ544" s="758">
        <f>F544</f>
        <v>0</v>
      </c>
      <c r="AR544" s="758"/>
      <c r="AS544" s="700"/>
      <c r="AT544" s="546"/>
      <c r="AU544" s="757"/>
      <c r="AV544" s="759"/>
      <c r="AW544" s="546"/>
      <c r="AX544" s="758"/>
      <c r="AY544" s="546"/>
      <c r="AZ544" s="546"/>
      <c r="BA544" s="757"/>
      <c r="BB544" s="759"/>
      <c r="BC544" s="546"/>
      <c r="BD544" s="758"/>
      <c r="BE544" s="128"/>
      <c r="BF544" s="128"/>
      <c r="BG544" s="128"/>
      <c r="BH544" s="890"/>
      <c r="BI544" s="128"/>
      <c r="BJ544" s="421"/>
      <c r="BK544" s="510"/>
      <c r="BL544" s="764"/>
      <c r="BM544" s="762"/>
      <c r="BN544" s="762"/>
      <c r="BO544" s="762"/>
      <c r="CB544" s="793"/>
      <c r="CC544" s="793"/>
      <c r="CD544" s="793"/>
      <c r="CE544" s="793"/>
      <c r="CF544" s="793"/>
      <c r="CG544" s="793"/>
      <c r="CH544" s="793"/>
      <c r="CI544" s="793"/>
      <c r="CJ544" s="793"/>
      <c r="CK544" s="793"/>
      <c r="CL544" s="793"/>
      <c r="CM544" s="793"/>
      <c r="CN544" s="793"/>
      <c r="CO544" s="793"/>
      <c r="CP544" s="793"/>
      <c r="CQ544" s="793"/>
      <c r="CR544" s="793"/>
      <c r="CS544" s="793"/>
      <c r="CT544" s="793"/>
      <c r="CU544" s="793"/>
      <c r="CV544" s="793"/>
      <c r="CW544" s="793"/>
      <c r="CX544" s="793"/>
      <c r="CY544" s="793"/>
      <c r="CZ544" s="793"/>
      <c r="DA544" s="793"/>
      <c r="DB544" s="793"/>
      <c r="DC544" s="793"/>
      <c r="DD544" s="793"/>
      <c r="DE544" s="793"/>
      <c r="DF544" s="793"/>
      <c r="DG544" s="793"/>
      <c r="DH544" s="793"/>
      <c r="DI544" s="793"/>
      <c r="DJ544" s="793"/>
      <c r="DK544" s="793"/>
      <c r="DL544" s="793"/>
      <c r="DM544" s="793"/>
      <c r="DN544" s="793"/>
      <c r="DO544" s="793"/>
      <c r="DP544" s="793"/>
      <c r="DQ544" s="793"/>
      <c r="DR544" s="793"/>
      <c r="DS544" s="793"/>
      <c r="DT544" s="793"/>
      <c r="DU544" s="793"/>
      <c r="DV544" s="793"/>
      <c r="DW544" s="793"/>
      <c r="DX544" s="793"/>
      <c r="DY544" s="793"/>
    </row>
    <row r="545" spans="1:129" s="80" customFormat="1" ht="15">
      <c r="A545" s="265"/>
      <c r="B545" s="359" t="s">
        <v>90</v>
      </c>
      <c r="C545" s="14" t="s">
        <v>89</v>
      </c>
      <c r="D545" s="25" t="s">
        <v>11</v>
      </c>
      <c r="E545" s="100">
        <f>SUM(E546:E560)</f>
        <v>0</v>
      </c>
      <c r="F545" s="664">
        <f>F546+F547+F548+F549+F550+F551+F552+F553+F554+F555+F556+F557+F558+F559+F560+F561</f>
        <v>536391.30000000005</v>
      </c>
      <c r="G545" s="148">
        <f>SUM(G546:G560)</f>
        <v>0</v>
      </c>
      <c r="H545" s="149"/>
      <c r="I545" s="147"/>
      <c r="J545" s="609"/>
      <c r="K545" s="100"/>
      <c r="L545" s="147"/>
      <c r="M545" s="148"/>
      <c r="N545" s="149"/>
      <c r="O545" s="147"/>
      <c r="P545" s="150"/>
      <c r="Q545" s="100"/>
      <c r="R545" s="147"/>
      <c r="S545" s="148"/>
      <c r="T545" s="149"/>
      <c r="U545" s="150"/>
      <c r="V545" s="147"/>
      <c r="W545" s="149"/>
      <c r="X545" s="147"/>
      <c r="Y545" s="148"/>
      <c r="Z545" s="149"/>
      <c r="AA545" s="147"/>
      <c r="AB545" s="150"/>
      <c r="AC545" s="609"/>
      <c r="AD545" s="100"/>
      <c r="AE545" s="147"/>
      <c r="AF545" s="148"/>
      <c r="AG545" s="149"/>
      <c r="AH545" s="147"/>
      <c r="AI545" s="150"/>
      <c r="AJ545" s="147"/>
      <c r="AK545" s="147"/>
      <c r="AL545" s="609"/>
      <c r="AM545" s="150"/>
      <c r="AN545" s="150"/>
      <c r="AO545" s="150"/>
      <c r="AP545" s="150"/>
      <c r="AQ545" s="150"/>
      <c r="AR545" s="150"/>
      <c r="AS545" s="100"/>
      <c r="AT545" s="147"/>
      <c r="AU545" s="148"/>
      <c r="AV545" s="149"/>
      <c r="AW545" s="147"/>
      <c r="AX545" s="150"/>
      <c r="AY545" s="147"/>
      <c r="AZ545" s="147"/>
      <c r="BA545" s="148"/>
      <c r="BB545" s="149"/>
      <c r="BC545" s="147"/>
      <c r="BD545" s="419"/>
      <c r="BE545" s="129"/>
      <c r="BF545" s="129"/>
      <c r="BG545" s="129"/>
      <c r="BH545" s="129"/>
      <c r="BI545" s="129"/>
      <c r="BJ545" s="430"/>
      <c r="BK545" s="509"/>
      <c r="BL545" s="433"/>
      <c r="BM545" s="414"/>
      <c r="BN545" s="414"/>
      <c r="BO545" s="414"/>
      <c r="CB545" s="227"/>
      <c r="CC545" s="227"/>
      <c r="CD545" s="227"/>
      <c r="CE545" s="227"/>
      <c r="CF545" s="227"/>
      <c r="CG545" s="227"/>
      <c r="CH545" s="227"/>
      <c r="CI545" s="227"/>
      <c r="CJ545" s="227"/>
      <c r="CK545" s="227"/>
      <c r="CL545" s="227"/>
      <c r="CM545" s="227"/>
      <c r="CN545" s="227"/>
      <c r="CO545" s="227"/>
      <c r="CP545" s="227"/>
      <c r="CQ545" s="227"/>
      <c r="CR545" s="227"/>
      <c r="CS545" s="227"/>
      <c r="CT545" s="227"/>
      <c r="CU545" s="227"/>
      <c r="CV545" s="227"/>
      <c r="CW545" s="227"/>
      <c r="CX545" s="227"/>
      <c r="CY545" s="227"/>
      <c r="CZ545" s="227"/>
      <c r="DA545" s="227"/>
      <c r="DB545" s="227"/>
      <c r="DC545" s="227"/>
      <c r="DD545" s="227"/>
      <c r="DE545" s="227"/>
      <c r="DF545" s="227"/>
      <c r="DG545" s="227"/>
      <c r="DH545" s="227"/>
      <c r="DI545" s="227"/>
      <c r="DJ545" s="227"/>
      <c r="DK545" s="227"/>
      <c r="DL545" s="227"/>
      <c r="DM545" s="227"/>
      <c r="DN545" s="227"/>
      <c r="DO545" s="227"/>
      <c r="DP545" s="227"/>
      <c r="DQ545" s="227"/>
      <c r="DR545" s="227"/>
      <c r="DS545" s="227"/>
      <c r="DT545" s="227"/>
      <c r="DU545" s="227"/>
      <c r="DV545" s="227"/>
      <c r="DW545" s="227"/>
      <c r="DX545" s="227"/>
      <c r="DY545" s="227"/>
    </row>
    <row r="546" spans="1:129" s="763" customFormat="1" ht="15">
      <c r="A546" s="748">
        <v>97</v>
      </c>
      <c r="B546" s="755">
        <v>6022001</v>
      </c>
      <c r="C546" s="756" t="s">
        <v>17</v>
      </c>
      <c r="D546" s="24" t="s">
        <v>11</v>
      </c>
      <c r="E546" s="700">
        <f>'Buxheti 2021'!E395</f>
        <v>0</v>
      </c>
      <c r="F546" s="702">
        <f>70706.1+2034+48803.2</f>
        <v>121543.3</v>
      </c>
      <c r="G546" s="757"/>
      <c r="H546" s="542">
        <v>44320</v>
      </c>
      <c r="I546" s="546"/>
      <c r="J546" s="862"/>
      <c r="K546" s="700"/>
      <c r="L546" s="546"/>
      <c r="M546" s="757"/>
      <c r="N546" s="759"/>
      <c r="O546" s="546"/>
      <c r="P546" s="758"/>
      <c r="Q546" s="700"/>
      <c r="R546" s="546"/>
      <c r="S546" s="757"/>
      <c r="T546" s="759"/>
      <c r="U546" s="758"/>
      <c r="V546" s="546"/>
      <c r="W546" s="759"/>
      <c r="X546" s="546"/>
      <c r="Y546" s="757"/>
      <c r="Z546" s="759"/>
      <c r="AA546" s="546"/>
      <c r="AB546" s="546"/>
      <c r="AC546" s="546"/>
      <c r="AD546" s="759"/>
      <c r="AE546" s="546"/>
      <c r="AF546" s="757"/>
      <c r="AG546" s="759"/>
      <c r="AH546" s="546"/>
      <c r="AI546" s="758"/>
      <c r="AJ546" s="546"/>
      <c r="AK546" s="546"/>
      <c r="AL546" s="759"/>
      <c r="AM546" s="757"/>
      <c r="AN546" s="759"/>
      <c r="AO546" s="759"/>
      <c r="AP546" s="759"/>
      <c r="AQ546" s="759"/>
      <c r="AR546" s="758"/>
      <c r="AS546" s="700"/>
      <c r="AT546" s="546"/>
      <c r="AU546" s="757"/>
      <c r="AV546" s="759"/>
      <c r="AW546" s="546"/>
      <c r="AX546" s="758"/>
      <c r="AY546" s="546"/>
      <c r="AZ546" s="546"/>
      <c r="BA546" s="757"/>
      <c r="BB546" s="759"/>
      <c r="BC546" s="546"/>
      <c r="BD546" s="758"/>
      <c r="BE546" s="128"/>
      <c r="BF546" s="702">
        <f>F546</f>
        <v>121543.3</v>
      </c>
      <c r="BG546" s="941"/>
      <c r="BH546" s="128"/>
      <c r="BI546" s="128"/>
      <c r="BJ546" s="421"/>
      <c r="BK546" s="510"/>
      <c r="BL546" s="764"/>
      <c r="BM546" s="762"/>
      <c r="BN546" s="762"/>
      <c r="BO546" s="762"/>
      <c r="CB546" s="793"/>
      <c r="CC546" s="793"/>
      <c r="CD546" s="793"/>
      <c r="CE546" s="793"/>
      <c r="CF546" s="793"/>
      <c r="CG546" s="793"/>
      <c r="CH546" s="793"/>
      <c r="CI546" s="793"/>
      <c r="CJ546" s="793"/>
      <c r="CK546" s="793"/>
      <c r="CL546" s="793"/>
      <c r="CM546" s="793"/>
      <c r="CN546" s="793"/>
      <c r="CO546" s="793"/>
      <c r="CP546" s="793"/>
      <c r="CQ546" s="793"/>
      <c r="CR546" s="793"/>
      <c r="CS546" s="793"/>
      <c r="CT546" s="793"/>
      <c r="CU546" s="793"/>
      <c r="CV546" s="793"/>
      <c r="CW546" s="793"/>
      <c r="CX546" s="793"/>
      <c r="CY546" s="793"/>
      <c r="CZ546" s="793"/>
      <c r="DA546" s="793"/>
      <c r="DB546" s="793"/>
      <c r="DC546" s="793"/>
      <c r="DD546" s="793"/>
      <c r="DE546" s="793"/>
      <c r="DF546" s="793"/>
      <c r="DG546" s="793"/>
      <c r="DH546" s="793"/>
      <c r="DI546" s="793"/>
      <c r="DJ546" s="793"/>
      <c r="DK546" s="793"/>
      <c r="DL546" s="793"/>
      <c r="DM546" s="793"/>
      <c r="DN546" s="793"/>
      <c r="DO546" s="793"/>
      <c r="DP546" s="793"/>
      <c r="DQ546" s="793"/>
      <c r="DR546" s="793"/>
      <c r="DS546" s="793"/>
      <c r="DT546" s="793"/>
      <c r="DU546" s="793"/>
      <c r="DV546" s="793"/>
      <c r="DW546" s="793"/>
      <c r="DX546" s="793"/>
      <c r="DY546" s="793"/>
    </row>
    <row r="547" spans="1:129" s="763" customFormat="1" ht="15">
      <c r="A547" s="748"/>
      <c r="B547" s="755">
        <v>6022002</v>
      </c>
      <c r="C547" s="756" t="s">
        <v>18</v>
      </c>
      <c r="D547" s="24" t="s">
        <v>11</v>
      </c>
      <c r="E547" s="700">
        <f>'Buxheti 2021'!E396</f>
        <v>0</v>
      </c>
      <c r="F547" s="546">
        <v>2205</v>
      </c>
      <c r="G547" s="757"/>
      <c r="H547" s="542" t="s">
        <v>448</v>
      </c>
      <c r="I547" s="546"/>
      <c r="J547" s="862"/>
      <c r="K547" s="700"/>
      <c r="L547" s="546"/>
      <c r="M547" s="757"/>
      <c r="N547" s="759"/>
      <c r="O547" s="546"/>
      <c r="P547" s="758"/>
      <c r="Q547" s="700"/>
      <c r="R547" s="546"/>
      <c r="S547" s="757"/>
      <c r="T547" s="759"/>
      <c r="U547" s="758"/>
      <c r="V547" s="546"/>
      <c r="W547" s="759"/>
      <c r="X547" s="546"/>
      <c r="Y547" s="757"/>
      <c r="Z547" s="759"/>
      <c r="AA547" s="546"/>
      <c r="AB547" s="546"/>
      <c r="AC547" s="546"/>
      <c r="AD547" s="759"/>
      <c r="AE547" s="546"/>
      <c r="AF547" s="757"/>
      <c r="AG547" s="759"/>
      <c r="AH547" s="546"/>
      <c r="AI547" s="758"/>
      <c r="AJ547" s="546"/>
      <c r="AK547" s="546"/>
      <c r="AL547" s="759"/>
      <c r="AM547" s="757"/>
      <c r="AN547" s="759"/>
      <c r="AO547" s="759"/>
      <c r="AP547" s="759"/>
      <c r="AQ547" s="759"/>
      <c r="AR547" s="758"/>
      <c r="AS547" s="700"/>
      <c r="AT547" s="546"/>
      <c r="AU547" s="757"/>
      <c r="AV547" s="759"/>
      <c r="AW547" s="546"/>
      <c r="AX547" s="758"/>
      <c r="AY547" s="546"/>
      <c r="AZ547" s="546"/>
      <c r="BA547" s="757"/>
      <c r="BB547" s="759"/>
      <c r="BC547" s="546"/>
      <c r="BD547" s="758"/>
      <c r="BE547" s="128"/>
      <c r="BF547" s="128"/>
      <c r="BG547" s="128"/>
      <c r="BH547" s="128"/>
      <c r="BI547" s="128"/>
      <c r="BJ547" s="421"/>
      <c r="BK547" s="546"/>
      <c r="BL547" s="764"/>
      <c r="BM547" s="762"/>
      <c r="BN547" s="762"/>
      <c r="BO547" s="762"/>
      <c r="CB547" s="793"/>
      <c r="CC547" s="793"/>
      <c r="CD547" s="793"/>
      <c r="CE547" s="793"/>
      <c r="CF547" s="793"/>
      <c r="CG547" s="793"/>
      <c r="CH547" s="793"/>
      <c r="CI547" s="793"/>
      <c r="CJ547" s="793"/>
      <c r="CK547" s="793"/>
      <c r="CL547" s="793"/>
      <c r="CM547" s="793"/>
      <c r="CN547" s="793"/>
      <c r="CO547" s="793"/>
      <c r="CP547" s="793"/>
      <c r="CQ547" s="793"/>
      <c r="CR547" s="793"/>
      <c r="CS547" s="793"/>
      <c r="CT547" s="793"/>
      <c r="CU547" s="793"/>
      <c r="CV547" s="793"/>
      <c r="CW547" s="793"/>
      <c r="CX547" s="793"/>
      <c r="CY547" s="793"/>
      <c r="CZ547" s="793"/>
      <c r="DA547" s="793"/>
      <c r="DB547" s="793"/>
      <c r="DC547" s="793"/>
      <c r="DD547" s="793"/>
      <c r="DE547" s="793"/>
      <c r="DF547" s="793"/>
      <c r="DG547" s="793"/>
      <c r="DH547" s="793"/>
      <c r="DI547" s="793"/>
      <c r="DJ547" s="793"/>
      <c r="DK547" s="793"/>
      <c r="DL547" s="793"/>
      <c r="DM547" s="793"/>
      <c r="DN547" s="793"/>
      <c r="DO547" s="793"/>
      <c r="DP547" s="793"/>
      <c r="DQ547" s="793"/>
      <c r="DR547" s="793"/>
      <c r="DS547" s="793"/>
      <c r="DT547" s="793"/>
      <c r="DU547" s="793"/>
      <c r="DV547" s="793"/>
      <c r="DW547" s="793"/>
      <c r="DX547" s="793"/>
      <c r="DY547" s="793"/>
    </row>
    <row r="548" spans="1:129" s="763" customFormat="1" ht="15">
      <c r="A548" s="932">
        <v>124</v>
      </c>
      <c r="B548" s="755">
        <v>6022003</v>
      </c>
      <c r="C548" s="756" t="s">
        <v>83</v>
      </c>
      <c r="D548" s="24" t="s">
        <v>11</v>
      </c>
      <c r="E548" s="700">
        <f>'Buxheti 2021'!I169</f>
        <v>0</v>
      </c>
      <c r="F548" s="703">
        <v>20899.599999999999</v>
      </c>
      <c r="G548" s="757"/>
      <c r="H548" s="754" t="s">
        <v>447</v>
      </c>
      <c r="I548" s="546"/>
      <c r="J548" s="862"/>
      <c r="K548" s="700"/>
      <c r="L548" s="546"/>
      <c r="M548" s="757"/>
      <c r="N548" s="759"/>
      <c r="O548" s="546"/>
      <c r="P548" s="758"/>
      <c r="Q548" s="700"/>
      <c r="R548" s="546"/>
      <c r="S548" s="757"/>
      <c r="T548" s="759"/>
      <c r="U548" s="758"/>
      <c r="V548" s="546"/>
      <c r="W548" s="759"/>
      <c r="X548" s="546"/>
      <c r="Y548" s="757"/>
      <c r="Z548" s="759"/>
      <c r="AA548" s="546"/>
      <c r="AB548" s="546"/>
      <c r="AC548" s="546"/>
      <c r="AD548" s="759"/>
      <c r="AE548" s="546"/>
      <c r="AF548" s="757"/>
      <c r="AG548" s="759"/>
      <c r="AH548" s="546"/>
      <c r="AI548" s="758"/>
      <c r="AJ548" s="546"/>
      <c r="AK548" s="546"/>
      <c r="AL548" s="759"/>
      <c r="AM548" s="757"/>
      <c r="AN548" s="759"/>
      <c r="AO548" s="759"/>
      <c r="AP548" s="759"/>
      <c r="AQ548" s="546"/>
      <c r="AR548" s="758"/>
      <c r="AS548" s="700"/>
      <c r="AT548" s="546"/>
      <c r="AU548" s="757"/>
      <c r="AV548" s="759"/>
      <c r="AW548" s="546"/>
      <c r="AX548" s="758"/>
      <c r="AY548" s="546"/>
      <c r="AZ548" s="546"/>
      <c r="BA548" s="757"/>
      <c r="BB548" s="759"/>
      <c r="BC548" s="546"/>
      <c r="BD548" s="758"/>
      <c r="BE548" s="544"/>
      <c r="BF548" s="128"/>
      <c r="BG548" s="128"/>
      <c r="BH548" s="128"/>
      <c r="BI548" s="128"/>
      <c r="BJ548" s="421"/>
      <c r="BK548" s="510"/>
      <c r="BL548" s="764"/>
      <c r="BM548" s="762"/>
      <c r="BN548" s="762"/>
      <c r="BO548" s="762"/>
      <c r="CB548" s="793"/>
      <c r="CC548" s="793"/>
      <c r="CD548" s="793"/>
      <c r="CE548" s="793"/>
      <c r="CF548" s="793"/>
      <c r="CG548" s="793"/>
      <c r="CH548" s="793"/>
      <c r="CI548" s="793"/>
      <c r="CJ548" s="793"/>
      <c r="CK548" s="793"/>
      <c r="CL548" s="793"/>
      <c r="CM548" s="793"/>
      <c r="CN548" s="793"/>
      <c r="CO548" s="793"/>
      <c r="CP548" s="793"/>
      <c r="CQ548" s="793"/>
      <c r="CR548" s="793"/>
      <c r="CS548" s="793"/>
      <c r="CT548" s="793"/>
      <c r="CU548" s="793"/>
      <c r="CV548" s="793"/>
      <c r="CW548" s="793"/>
      <c r="CX548" s="793"/>
      <c r="CY548" s="793"/>
      <c r="CZ548" s="793"/>
      <c r="DA548" s="793"/>
      <c r="DB548" s="793"/>
      <c r="DC548" s="793"/>
      <c r="DD548" s="793"/>
      <c r="DE548" s="793"/>
      <c r="DF548" s="793"/>
      <c r="DG548" s="793"/>
      <c r="DH548" s="793"/>
      <c r="DI548" s="793"/>
      <c r="DJ548" s="793"/>
      <c r="DK548" s="793"/>
      <c r="DL548" s="793"/>
      <c r="DM548" s="793"/>
      <c r="DN548" s="793"/>
      <c r="DO548" s="793"/>
      <c r="DP548" s="793"/>
      <c r="DQ548" s="793"/>
      <c r="DR548" s="793"/>
      <c r="DS548" s="793"/>
      <c r="DT548" s="793"/>
      <c r="DU548" s="793"/>
      <c r="DV548" s="793"/>
      <c r="DW548" s="793"/>
      <c r="DX548" s="793"/>
      <c r="DY548" s="793"/>
    </row>
    <row r="549" spans="1:129" s="763" customFormat="1" ht="15">
      <c r="A549" s="932"/>
      <c r="B549" s="755">
        <v>6022004</v>
      </c>
      <c r="C549" s="756" t="s">
        <v>356</v>
      </c>
      <c r="D549" s="24" t="s">
        <v>11</v>
      </c>
      <c r="E549" s="942">
        <f>'Buxheti 2021'!E172</f>
        <v>0</v>
      </c>
      <c r="F549" s="705"/>
      <c r="G549" s="757"/>
      <c r="H549" s="754"/>
      <c r="I549" s="546"/>
      <c r="J549" s="862"/>
      <c r="K549" s="700"/>
      <c r="L549" s="546"/>
      <c r="M549" s="757"/>
      <c r="N549" s="759"/>
      <c r="O549" s="546"/>
      <c r="P549" s="758"/>
      <c r="Q549" s="700"/>
      <c r="R549" s="546"/>
      <c r="S549" s="757"/>
      <c r="T549" s="759"/>
      <c r="U549" s="758"/>
      <c r="V549" s="546"/>
      <c r="W549" s="759"/>
      <c r="X549" s="546"/>
      <c r="Y549" s="757"/>
      <c r="Z549" s="759"/>
      <c r="AA549" s="546"/>
      <c r="AB549" s="546"/>
      <c r="AC549" s="546"/>
      <c r="AD549" s="759"/>
      <c r="AE549" s="546"/>
      <c r="AF549" s="757"/>
      <c r="AG549" s="759"/>
      <c r="AH549" s="546"/>
      <c r="AI549" s="758"/>
      <c r="AJ549" s="546"/>
      <c r="AK549" s="546"/>
      <c r="AL549" s="759"/>
      <c r="AM549" s="757"/>
      <c r="AN549" s="759"/>
      <c r="AO549" s="759"/>
      <c r="AP549" s="759"/>
      <c r="AQ549" s="759"/>
      <c r="AR549" s="758"/>
      <c r="AS549" s="700"/>
      <c r="AT549" s="546"/>
      <c r="AU549" s="757"/>
      <c r="AV549" s="759"/>
      <c r="AW549" s="546"/>
      <c r="AX549" s="758"/>
      <c r="AY549" s="546"/>
      <c r="AZ549" s="546"/>
      <c r="BA549" s="757"/>
      <c r="BB549" s="759"/>
      <c r="BC549" s="546"/>
      <c r="BD549" s="943">
        <f>F549</f>
        <v>0</v>
      </c>
      <c r="BE549" s="544"/>
      <c r="BF549" s="128"/>
      <c r="BG549" s="128"/>
      <c r="BH549" s="128"/>
      <c r="BI549" s="128"/>
      <c r="BJ549" s="421"/>
      <c r="BK549" s="510"/>
      <c r="BL549" s="764"/>
      <c r="BM549" s="762"/>
      <c r="BN549" s="762"/>
      <c r="BO549" s="762"/>
      <c r="CB549" s="793"/>
      <c r="CC549" s="793"/>
      <c r="CD549" s="793"/>
      <c r="CE549" s="793"/>
      <c r="CF549" s="793"/>
      <c r="CG549" s="793"/>
      <c r="CH549" s="793"/>
      <c r="CI549" s="793"/>
      <c r="CJ549" s="793"/>
      <c r="CK549" s="793"/>
      <c r="CL549" s="793"/>
      <c r="CM549" s="793"/>
      <c r="CN549" s="793"/>
      <c r="CO549" s="793"/>
      <c r="CP549" s="793"/>
      <c r="CQ549" s="793"/>
      <c r="CR549" s="793"/>
      <c r="CS549" s="793"/>
      <c r="CT549" s="793"/>
      <c r="CU549" s="793"/>
      <c r="CV549" s="793"/>
      <c r="CW549" s="793"/>
      <c r="CX549" s="793"/>
      <c r="CY549" s="793"/>
      <c r="CZ549" s="793"/>
      <c r="DA549" s="793"/>
      <c r="DB549" s="793"/>
      <c r="DC549" s="793"/>
      <c r="DD549" s="793"/>
      <c r="DE549" s="793"/>
      <c r="DF549" s="793"/>
      <c r="DG549" s="793"/>
      <c r="DH549" s="793"/>
      <c r="DI549" s="793"/>
      <c r="DJ549" s="793"/>
      <c r="DK549" s="793"/>
      <c r="DL549" s="793"/>
      <c r="DM549" s="793"/>
      <c r="DN549" s="793"/>
      <c r="DO549" s="793"/>
      <c r="DP549" s="793"/>
      <c r="DQ549" s="793"/>
      <c r="DR549" s="793"/>
      <c r="DS549" s="793"/>
      <c r="DT549" s="793"/>
      <c r="DU549" s="793"/>
      <c r="DV549" s="793"/>
      <c r="DW549" s="793"/>
      <c r="DX549" s="793"/>
      <c r="DY549" s="793"/>
    </row>
    <row r="550" spans="1:129" s="763" customFormat="1" ht="15">
      <c r="A550" s="748">
        <v>110</v>
      </c>
      <c r="B550" s="755">
        <v>6022004</v>
      </c>
      <c r="C550" s="756" t="s">
        <v>19</v>
      </c>
      <c r="D550" s="24" t="s">
        <v>11</v>
      </c>
      <c r="E550" s="700">
        <f>'Buxheti 2021'!E295</f>
        <v>0</v>
      </c>
      <c r="F550" s="546">
        <v>15895</v>
      </c>
      <c r="G550" s="757"/>
      <c r="H550" s="754">
        <v>44326</v>
      </c>
      <c r="I550" s="546"/>
      <c r="J550" s="862"/>
      <c r="K550" s="700"/>
      <c r="L550" s="546"/>
      <c r="M550" s="757"/>
      <c r="N550" s="759"/>
      <c r="O550" s="546"/>
      <c r="P550" s="758"/>
      <c r="Q550" s="700"/>
      <c r="R550" s="546"/>
      <c r="S550" s="757"/>
      <c r="T550" s="759"/>
      <c r="U550" s="758"/>
      <c r="V550" s="546"/>
      <c r="W550" s="759"/>
      <c r="X550" s="546"/>
      <c r="Y550" s="757"/>
      <c r="Z550" s="759"/>
      <c r="AA550" s="546"/>
      <c r="AB550" s="546"/>
      <c r="AC550" s="546"/>
      <c r="AD550" s="759"/>
      <c r="AE550" s="546"/>
      <c r="AF550" s="757"/>
      <c r="AG550" s="759"/>
      <c r="AH550" s="546"/>
      <c r="AI550" s="758"/>
      <c r="AJ550" s="546"/>
      <c r="AK550" s="546"/>
      <c r="AL550" s="759"/>
      <c r="AM550" s="757"/>
      <c r="AN550" s="759"/>
      <c r="AO550" s="759"/>
      <c r="AP550" s="759"/>
      <c r="AQ550" s="759"/>
      <c r="AR550" s="758"/>
      <c r="AS550" s="700"/>
      <c r="AT550" s="546"/>
      <c r="AU550" s="757"/>
      <c r="AV550" s="759"/>
      <c r="AW550" s="546"/>
      <c r="AX550" s="758"/>
      <c r="AY550" s="546"/>
      <c r="AZ550" s="546"/>
      <c r="BA550" s="757"/>
      <c r="BB550" s="759"/>
      <c r="BC550" s="546"/>
      <c r="BD550" s="758">
        <f>F550</f>
        <v>15895</v>
      </c>
      <c r="BE550" s="128"/>
      <c r="BF550" s="128"/>
      <c r="BG550" s="128"/>
      <c r="BH550" s="128"/>
      <c r="BI550" s="128"/>
      <c r="BJ550" s="421"/>
      <c r="BK550" s="510"/>
      <c r="BL550" s="764"/>
      <c r="BM550" s="762"/>
      <c r="BN550" s="762"/>
      <c r="BO550" s="762"/>
      <c r="CB550" s="793"/>
      <c r="CC550" s="793"/>
      <c r="CD550" s="793"/>
      <c r="CE550" s="793"/>
      <c r="CF550" s="793"/>
      <c r="CG550" s="793"/>
      <c r="CH550" s="793"/>
      <c r="CI550" s="793"/>
      <c r="CJ550" s="793"/>
      <c r="CK550" s="793"/>
      <c r="CL550" s="793"/>
      <c r="CM550" s="793"/>
      <c r="CN550" s="793"/>
      <c r="CO550" s="793"/>
      <c r="CP550" s="793"/>
      <c r="CQ550" s="793"/>
      <c r="CR550" s="793"/>
      <c r="CS550" s="793"/>
      <c r="CT550" s="793"/>
      <c r="CU550" s="793"/>
      <c r="CV550" s="793"/>
      <c r="CW550" s="793"/>
      <c r="CX550" s="793"/>
      <c r="CY550" s="793"/>
      <c r="CZ550" s="793"/>
      <c r="DA550" s="793"/>
      <c r="DB550" s="793"/>
      <c r="DC550" s="793"/>
      <c r="DD550" s="793"/>
      <c r="DE550" s="793"/>
      <c r="DF550" s="793"/>
      <c r="DG550" s="793"/>
      <c r="DH550" s="793"/>
      <c r="DI550" s="793"/>
      <c r="DJ550" s="793"/>
      <c r="DK550" s="793"/>
      <c r="DL550" s="793"/>
      <c r="DM550" s="793"/>
      <c r="DN550" s="793"/>
      <c r="DO550" s="793"/>
      <c r="DP550" s="793"/>
      <c r="DQ550" s="793"/>
      <c r="DR550" s="793"/>
      <c r="DS550" s="793"/>
      <c r="DT550" s="793"/>
      <c r="DU550" s="793"/>
      <c r="DV550" s="793"/>
      <c r="DW550" s="793"/>
      <c r="DX550" s="793"/>
      <c r="DY550" s="793"/>
    </row>
    <row r="551" spans="1:129" s="763" customFormat="1" ht="15">
      <c r="A551" s="748"/>
      <c r="B551" s="755">
        <v>6022005</v>
      </c>
      <c r="C551" s="756" t="s">
        <v>20</v>
      </c>
      <c r="D551" s="24" t="s">
        <v>11</v>
      </c>
      <c r="E551" s="700"/>
      <c r="F551" s="546"/>
      <c r="G551" s="757"/>
      <c r="H551" s="759"/>
      <c r="I551" s="546"/>
      <c r="J551" s="862"/>
      <c r="K551" s="700"/>
      <c r="L551" s="546"/>
      <c r="M551" s="757"/>
      <c r="N551" s="759"/>
      <c r="O551" s="546"/>
      <c r="P551" s="758"/>
      <c r="Q551" s="700"/>
      <c r="R551" s="546"/>
      <c r="S551" s="757"/>
      <c r="T551" s="759"/>
      <c r="U551" s="758"/>
      <c r="V551" s="546"/>
      <c r="W551" s="759"/>
      <c r="X551" s="546"/>
      <c r="Y551" s="757"/>
      <c r="Z551" s="759"/>
      <c r="AA551" s="546"/>
      <c r="AB551" s="546"/>
      <c r="AC551" s="546"/>
      <c r="AD551" s="759"/>
      <c r="AE551" s="546"/>
      <c r="AF551" s="757"/>
      <c r="AG551" s="759"/>
      <c r="AH551" s="546"/>
      <c r="AI551" s="758"/>
      <c r="AJ551" s="546"/>
      <c r="AK551" s="546"/>
      <c r="AL551" s="759"/>
      <c r="AM551" s="757"/>
      <c r="AN551" s="759"/>
      <c r="AO551" s="759"/>
      <c r="AP551" s="759"/>
      <c r="AQ551" s="759"/>
      <c r="AR551" s="758"/>
      <c r="AS551" s="700"/>
      <c r="AT551" s="546"/>
      <c r="AU551" s="757"/>
      <c r="AV551" s="759"/>
      <c r="AW551" s="546"/>
      <c r="AX551" s="758"/>
      <c r="AY551" s="546"/>
      <c r="AZ551" s="546"/>
      <c r="BA551" s="757"/>
      <c r="BB551" s="759"/>
      <c r="BC551" s="546"/>
      <c r="BD551" s="871"/>
      <c r="BE551" s="128"/>
      <c r="BF551" s="128"/>
      <c r="BG551" s="128"/>
      <c r="BH551" s="128"/>
      <c r="BI551" s="128"/>
      <c r="BJ551" s="421"/>
      <c r="BK551" s="510"/>
      <c r="BL551" s="764"/>
      <c r="BM551" s="762"/>
      <c r="BN551" s="762"/>
      <c r="BO551" s="762"/>
      <c r="CB551" s="793"/>
      <c r="CC551" s="793"/>
      <c r="CD551" s="793"/>
      <c r="CE551" s="793"/>
      <c r="CF551" s="793"/>
      <c r="CG551" s="793"/>
      <c r="CH551" s="793"/>
      <c r="CI551" s="793"/>
      <c r="CJ551" s="793"/>
      <c r="CK551" s="793"/>
      <c r="CL551" s="793"/>
      <c r="CM551" s="793"/>
      <c r="CN551" s="793"/>
      <c r="CO551" s="793"/>
      <c r="CP551" s="793"/>
      <c r="CQ551" s="793"/>
      <c r="CR551" s="793"/>
      <c r="CS551" s="793"/>
      <c r="CT551" s="793"/>
      <c r="CU551" s="793"/>
      <c r="CV551" s="793"/>
      <c r="CW551" s="793"/>
      <c r="CX551" s="793"/>
      <c r="CY551" s="793"/>
      <c r="CZ551" s="793"/>
      <c r="DA551" s="793"/>
      <c r="DB551" s="793"/>
      <c r="DC551" s="793"/>
      <c r="DD551" s="793"/>
      <c r="DE551" s="793"/>
      <c r="DF551" s="793"/>
      <c r="DG551" s="793"/>
      <c r="DH551" s="793"/>
      <c r="DI551" s="793"/>
      <c r="DJ551" s="793"/>
      <c r="DK551" s="793"/>
      <c r="DL551" s="793"/>
      <c r="DM551" s="793"/>
      <c r="DN551" s="793"/>
      <c r="DO551" s="793"/>
      <c r="DP551" s="793"/>
      <c r="DQ551" s="793"/>
      <c r="DR551" s="793"/>
      <c r="DS551" s="793"/>
      <c r="DT551" s="793"/>
      <c r="DU551" s="793"/>
      <c r="DV551" s="793"/>
      <c r="DW551" s="793"/>
      <c r="DX551" s="793"/>
      <c r="DY551" s="793"/>
    </row>
    <row r="552" spans="1:129" s="763" customFormat="1" ht="15">
      <c r="A552" s="748"/>
      <c r="B552" s="755">
        <v>6022006</v>
      </c>
      <c r="C552" s="756" t="s">
        <v>55</v>
      </c>
      <c r="D552" s="24" t="s">
        <v>11</v>
      </c>
      <c r="E552" s="700"/>
      <c r="F552" s="546"/>
      <c r="G552" s="757"/>
      <c r="H552" s="759"/>
      <c r="I552" s="546"/>
      <c r="J552" s="862"/>
      <c r="K552" s="700"/>
      <c r="L552" s="546"/>
      <c r="M552" s="757"/>
      <c r="N552" s="759"/>
      <c r="O552" s="546"/>
      <c r="P552" s="758"/>
      <c r="Q552" s="700"/>
      <c r="R552" s="546"/>
      <c r="S552" s="757"/>
      <c r="T552" s="759"/>
      <c r="U552" s="758"/>
      <c r="V552" s="546"/>
      <c r="W552" s="759"/>
      <c r="X552" s="546"/>
      <c r="Y552" s="757"/>
      <c r="Z552" s="759"/>
      <c r="AA552" s="546"/>
      <c r="AB552" s="546"/>
      <c r="AC552" s="546"/>
      <c r="AD552" s="759"/>
      <c r="AE552" s="546"/>
      <c r="AF552" s="757"/>
      <c r="AG552" s="759"/>
      <c r="AH552" s="546"/>
      <c r="AI552" s="758"/>
      <c r="AJ552" s="546"/>
      <c r="AK552" s="546"/>
      <c r="AL552" s="759"/>
      <c r="AM552" s="757"/>
      <c r="AN552" s="759"/>
      <c r="AO552" s="759"/>
      <c r="AP552" s="759"/>
      <c r="AQ552" s="546"/>
      <c r="AR552" s="758"/>
      <c r="AS552" s="700"/>
      <c r="AT552" s="546"/>
      <c r="AU552" s="757"/>
      <c r="AV552" s="759"/>
      <c r="AW552" s="546"/>
      <c r="AX552" s="758"/>
      <c r="AY552" s="546"/>
      <c r="AZ552" s="546"/>
      <c r="BA552" s="757"/>
      <c r="BB552" s="759"/>
      <c r="BC552" s="546"/>
      <c r="BD552" s="758"/>
      <c r="BE552" s="128"/>
      <c r="BF552" s="128"/>
      <c r="BG552" s="128"/>
      <c r="BH552" s="128"/>
      <c r="BI552" s="128"/>
      <c r="BJ552" s="421"/>
      <c r="BK552" s="510"/>
      <c r="BL552" s="764"/>
      <c r="BM552" s="762"/>
      <c r="BN552" s="762"/>
      <c r="BO552" s="762"/>
      <c r="CB552" s="793"/>
      <c r="CC552" s="793"/>
      <c r="CD552" s="793"/>
      <c r="CE552" s="793"/>
      <c r="CF552" s="793"/>
      <c r="CG552" s="793"/>
      <c r="CH552" s="793"/>
      <c r="CI552" s="793"/>
      <c r="CJ552" s="793"/>
      <c r="CK552" s="793"/>
      <c r="CL552" s="793"/>
      <c r="CM552" s="793"/>
      <c r="CN552" s="793"/>
      <c r="CO552" s="793"/>
      <c r="CP552" s="793"/>
      <c r="CQ552" s="793"/>
      <c r="CR552" s="793"/>
      <c r="CS552" s="793"/>
      <c r="CT552" s="793"/>
      <c r="CU552" s="793"/>
      <c r="CV552" s="793"/>
      <c r="CW552" s="793"/>
      <c r="CX552" s="793"/>
      <c r="CY552" s="793"/>
      <c r="CZ552" s="793"/>
      <c r="DA552" s="793"/>
      <c r="DB552" s="793"/>
      <c r="DC552" s="793"/>
      <c r="DD552" s="793"/>
      <c r="DE552" s="793"/>
      <c r="DF552" s="793"/>
      <c r="DG552" s="793"/>
      <c r="DH552" s="793"/>
      <c r="DI552" s="793"/>
      <c r="DJ552" s="793"/>
      <c r="DK552" s="793"/>
      <c r="DL552" s="793"/>
      <c r="DM552" s="793"/>
      <c r="DN552" s="793"/>
      <c r="DO552" s="793"/>
      <c r="DP552" s="793"/>
      <c r="DQ552" s="793"/>
      <c r="DR552" s="793"/>
      <c r="DS552" s="793"/>
      <c r="DT552" s="793"/>
      <c r="DU552" s="793"/>
      <c r="DV552" s="793"/>
      <c r="DW552" s="793"/>
      <c r="DX552" s="793"/>
      <c r="DY552" s="793"/>
    </row>
    <row r="553" spans="1:129" s="763" customFormat="1" ht="15">
      <c r="A553" s="748"/>
      <c r="B553" s="892">
        <v>6022007</v>
      </c>
      <c r="C553" s="756" t="s">
        <v>94</v>
      </c>
      <c r="D553" s="24" t="s">
        <v>11</v>
      </c>
      <c r="E553" s="700">
        <f>'Buxheti 2021'!E297</f>
        <v>0</v>
      </c>
      <c r="F553" s="702"/>
      <c r="G553" s="757"/>
      <c r="H553" s="754"/>
      <c r="I553" s="546"/>
      <c r="J553" s="862"/>
      <c r="K553" s="700"/>
      <c r="L553" s="546"/>
      <c r="M553" s="757"/>
      <c r="N553" s="759"/>
      <c r="O553" s="546"/>
      <c r="P553" s="758"/>
      <c r="Q553" s="700"/>
      <c r="R553" s="546"/>
      <c r="S553" s="757"/>
      <c r="T553" s="759"/>
      <c r="U553" s="758"/>
      <c r="V553" s="546"/>
      <c r="W553" s="759"/>
      <c r="X553" s="546"/>
      <c r="Y553" s="757"/>
      <c r="Z553" s="759"/>
      <c r="AA553" s="546"/>
      <c r="AB553" s="546"/>
      <c r="AC553" s="546">
        <f>F553</f>
        <v>0</v>
      </c>
      <c r="AD553" s="759"/>
      <c r="AE553" s="546"/>
      <c r="AF553" s="757"/>
      <c r="AG553" s="759"/>
      <c r="AH553" s="546"/>
      <c r="AI553" s="758"/>
      <c r="AJ553" s="546"/>
      <c r="AK553" s="546"/>
      <c r="AL553" s="759"/>
      <c r="AM553" s="757"/>
      <c r="AN553" s="759"/>
      <c r="AO553" s="759"/>
      <c r="AP553" s="759"/>
      <c r="AQ553" s="546"/>
      <c r="AR553" s="758"/>
      <c r="AS553" s="700"/>
      <c r="AT553" s="546"/>
      <c r="AU553" s="757"/>
      <c r="AV553" s="759"/>
      <c r="AW553" s="546"/>
      <c r="AX553" s="758"/>
      <c r="AY553" s="546"/>
      <c r="AZ553" s="546"/>
      <c r="BA553" s="757"/>
      <c r="BB553" s="759"/>
      <c r="BC553" s="546"/>
      <c r="BD553" s="758"/>
      <c r="BE553" s="128"/>
      <c r="BF553" s="128"/>
      <c r="BG553" s="128"/>
      <c r="BH553" s="128"/>
      <c r="BI553" s="128"/>
      <c r="BJ553" s="421"/>
      <c r="BK553" s="510"/>
      <c r="BL553" s="764"/>
      <c r="BM553" s="762"/>
      <c r="BN553" s="762"/>
      <c r="BO553" s="762"/>
      <c r="CB553" s="793"/>
      <c r="CC553" s="793"/>
      <c r="CD553" s="793"/>
      <c r="CE553" s="793"/>
      <c r="CF553" s="793"/>
      <c r="CG553" s="793"/>
      <c r="CH553" s="793"/>
      <c r="CI553" s="793"/>
      <c r="CJ553" s="793"/>
      <c r="CK553" s="793"/>
      <c r="CL553" s="793"/>
      <c r="CM553" s="793"/>
      <c r="CN553" s="793"/>
      <c r="CO553" s="793"/>
      <c r="CP553" s="793"/>
      <c r="CQ553" s="793"/>
      <c r="CR553" s="793"/>
      <c r="CS553" s="793"/>
      <c r="CT553" s="793"/>
      <c r="CU553" s="793"/>
      <c r="CV553" s="793"/>
      <c r="CW553" s="793"/>
      <c r="CX553" s="793"/>
      <c r="CY553" s="793"/>
      <c r="CZ553" s="793"/>
      <c r="DA553" s="793"/>
      <c r="DB553" s="793"/>
      <c r="DC553" s="793"/>
      <c r="DD553" s="793"/>
      <c r="DE553" s="793"/>
      <c r="DF553" s="793"/>
      <c r="DG553" s="793"/>
      <c r="DH553" s="793"/>
      <c r="DI553" s="793"/>
      <c r="DJ553" s="793"/>
      <c r="DK553" s="793"/>
      <c r="DL553" s="793"/>
      <c r="DM553" s="793"/>
      <c r="DN553" s="793"/>
      <c r="DO553" s="793"/>
      <c r="DP553" s="793"/>
      <c r="DQ553" s="793"/>
      <c r="DR553" s="793"/>
      <c r="DS553" s="793"/>
      <c r="DT553" s="793"/>
      <c r="DU553" s="793"/>
      <c r="DV553" s="793"/>
      <c r="DW553" s="793"/>
      <c r="DX553" s="793"/>
      <c r="DY553" s="793"/>
    </row>
    <row r="554" spans="1:129" s="763" customFormat="1">
      <c r="A554" s="342"/>
      <c r="B554" s="892">
        <v>6022007</v>
      </c>
      <c r="C554" s="756" t="s">
        <v>94</v>
      </c>
      <c r="D554" s="24" t="s">
        <v>11</v>
      </c>
      <c r="E554" s="342"/>
      <c r="F554" s="937">
        <f>33782+100</f>
        <v>33882</v>
      </c>
      <c r="G554" s="342"/>
      <c r="H554" s="667"/>
      <c r="I554" s="342"/>
      <c r="J554" s="1025"/>
      <c r="K554" s="342"/>
      <c r="L554" s="342"/>
      <c r="M554" s="342"/>
      <c r="N554" s="342"/>
      <c r="O554" s="342"/>
      <c r="P554" s="342"/>
      <c r="Q554" s="342"/>
      <c r="R554" s="342"/>
      <c r="S554" s="342"/>
      <c r="T554" s="342"/>
      <c r="U554" s="342"/>
      <c r="V554" s="342"/>
      <c r="W554" s="342"/>
      <c r="X554" s="342"/>
      <c r="Y554" s="342"/>
      <c r="Z554" s="342"/>
      <c r="AA554" s="342"/>
      <c r="AB554" s="342"/>
      <c r="AC554" s="342">
        <f>F554</f>
        <v>33882</v>
      </c>
      <c r="AD554" s="342"/>
      <c r="AE554" s="342"/>
      <c r="AF554" s="342"/>
      <c r="AG554" s="342"/>
      <c r="AH554" s="342"/>
      <c r="AI554" s="342"/>
      <c r="AJ554" s="342"/>
      <c r="AK554" s="342"/>
      <c r="AL554" s="342"/>
      <c r="AM554" s="342"/>
      <c r="AN554" s="342"/>
      <c r="AO554" s="342"/>
      <c r="AP554" s="342"/>
      <c r="AQ554" s="342"/>
      <c r="AR554" s="342"/>
      <c r="AS554" s="342"/>
      <c r="AT554" s="342"/>
      <c r="AU554" s="342"/>
      <c r="AV554" s="342"/>
      <c r="AW554" s="342"/>
      <c r="AX554" s="342"/>
      <c r="AY554" s="342"/>
      <c r="AZ554" s="342"/>
      <c r="BA554" s="342"/>
      <c r="BB554" s="342"/>
      <c r="BC554" s="342"/>
      <c r="BD554" s="342"/>
      <c r="BE554" s="342"/>
      <c r="BF554" s="342"/>
      <c r="BG554" s="342"/>
      <c r="BH554" s="342"/>
      <c r="BI554" s="342"/>
      <c r="BJ554" s="342"/>
      <c r="BK554" s="342"/>
      <c r="BL554" s="342"/>
      <c r="BM554" s="342"/>
      <c r="BN554" s="342"/>
      <c r="BO554" s="342"/>
      <c r="CB554" s="793"/>
      <c r="CC554" s="793"/>
      <c r="CD554" s="793"/>
      <c r="CE554" s="793"/>
      <c r="CF554" s="793"/>
      <c r="CG554" s="793"/>
      <c r="CH554" s="793"/>
      <c r="CI554" s="793"/>
      <c r="CJ554" s="793"/>
      <c r="CK554" s="793"/>
      <c r="CL554" s="793"/>
      <c r="CM554" s="793"/>
      <c r="CN554" s="793"/>
      <c r="CO554" s="793"/>
      <c r="CP554" s="793"/>
      <c r="CQ554" s="793"/>
      <c r="CR554" s="793"/>
      <c r="CS554" s="793"/>
      <c r="CT554" s="793"/>
      <c r="CU554" s="793"/>
      <c r="CV554" s="793"/>
      <c r="CW554" s="793"/>
      <c r="CX554" s="793"/>
      <c r="CY554" s="793"/>
      <c r="CZ554" s="793"/>
      <c r="DA554" s="793"/>
      <c r="DB554" s="793"/>
      <c r="DC554" s="793"/>
      <c r="DD554" s="793"/>
      <c r="DE554" s="793"/>
      <c r="DF554" s="793"/>
      <c r="DG554" s="793"/>
      <c r="DH554" s="793"/>
      <c r="DI554" s="793"/>
      <c r="DJ554" s="793"/>
      <c r="DK554" s="793"/>
      <c r="DL554" s="793"/>
      <c r="DM554" s="793"/>
      <c r="DN554" s="793"/>
      <c r="DO554" s="793"/>
      <c r="DP554" s="793"/>
      <c r="DQ554" s="793"/>
      <c r="DR554" s="793"/>
      <c r="DS554" s="793"/>
      <c r="DT554" s="793"/>
      <c r="DU554" s="793"/>
      <c r="DV554" s="793"/>
      <c r="DW554" s="793"/>
      <c r="DX554" s="793"/>
      <c r="DY554" s="793"/>
    </row>
    <row r="555" spans="1:129" s="763" customFormat="1" ht="15">
      <c r="A555" s="748"/>
      <c r="B555" s="892">
        <v>6022007</v>
      </c>
      <c r="C555" s="876" t="s">
        <v>94</v>
      </c>
      <c r="D555" s="24" t="s">
        <v>11</v>
      </c>
      <c r="E555" s="893"/>
      <c r="F555" s="545"/>
      <c r="G555" s="894"/>
      <c r="H555" s="858"/>
      <c r="I555" s="895"/>
      <c r="J555" s="889"/>
      <c r="K555" s="893"/>
      <c r="L555" s="545"/>
      <c r="M555" s="894"/>
      <c r="N555" s="872"/>
      <c r="O555" s="895"/>
      <c r="P555" s="871"/>
      <c r="Q555" s="893"/>
      <c r="R555" s="545"/>
      <c r="S555" s="894"/>
      <c r="T555" s="872"/>
      <c r="U555" s="896"/>
      <c r="V555" s="545"/>
      <c r="W555" s="897"/>
      <c r="X555" s="545"/>
      <c r="Y555" s="894"/>
      <c r="Z555" s="872"/>
      <c r="AA555" s="895"/>
      <c r="AB555" s="545"/>
      <c r="AC555" s="545">
        <f>F555</f>
        <v>0</v>
      </c>
      <c r="AD555" s="897"/>
      <c r="AE555" s="545"/>
      <c r="AF555" s="894"/>
      <c r="AG555" s="872"/>
      <c r="AH555" s="895"/>
      <c r="AI555" s="871"/>
      <c r="AJ555" s="546"/>
      <c r="AK555" s="546"/>
      <c r="AL555" s="759"/>
      <c r="AM555" s="757"/>
      <c r="AN555" s="759"/>
      <c r="AO555" s="759"/>
      <c r="AP555" s="759"/>
      <c r="AQ555" s="546"/>
      <c r="AR555" s="758"/>
      <c r="AS555" s="893"/>
      <c r="AT555" s="545"/>
      <c r="AU555" s="894"/>
      <c r="AV555" s="872"/>
      <c r="AW555" s="895"/>
      <c r="AX555" s="871"/>
      <c r="AY555" s="545"/>
      <c r="AZ555" s="545"/>
      <c r="BA555" s="894"/>
      <c r="BB555" s="872"/>
      <c r="BC555" s="895"/>
      <c r="BD555" s="758"/>
      <c r="BE555" s="128"/>
      <c r="BF555" s="128"/>
      <c r="BG555" s="128"/>
      <c r="BH555" s="128"/>
      <c r="BI555" s="128"/>
      <c r="BJ555" s="421"/>
      <c r="BK555" s="510"/>
      <c r="BL555" s="764"/>
      <c r="BM555" s="762"/>
      <c r="BN555" s="762"/>
      <c r="BO555" s="762"/>
      <c r="CB555" s="793"/>
      <c r="CC555" s="793"/>
      <c r="CD555" s="793"/>
      <c r="CE555" s="793"/>
      <c r="CF555" s="793"/>
      <c r="CG555" s="793"/>
      <c r="CH555" s="793"/>
      <c r="CI555" s="793"/>
      <c r="CJ555" s="793"/>
      <c r="CK555" s="793"/>
      <c r="CL555" s="793"/>
      <c r="CM555" s="793"/>
      <c r="CN555" s="793"/>
      <c r="CO555" s="793"/>
      <c r="CP555" s="793"/>
      <c r="CQ555" s="793"/>
      <c r="CR555" s="793"/>
      <c r="CS555" s="793"/>
      <c r="CT555" s="793"/>
      <c r="CU555" s="793"/>
      <c r="CV555" s="793"/>
      <c r="CW555" s="793"/>
      <c r="CX555" s="793"/>
      <c r="CY555" s="793"/>
      <c r="CZ555" s="793"/>
      <c r="DA555" s="793"/>
      <c r="DB555" s="793"/>
      <c r="DC555" s="793"/>
      <c r="DD555" s="793"/>
      <c r="DE555" s="793"/>
      <c r="DF555" s="793"/>
      <c r="DG555" s="793"/>
      <c r="DH555" s="793"/>
      <c r="DI555" s="793"/>
      <c r="DJ555" s="793"/>
      <c r="DK555" s="793"/>
      <c r="DL555" s="793"/>
      <c r="DM555" s="793"/>
      <c r="DN555" s="793"/>
      <c r="DO555" s="793"/>
      <c r="DP555" s="793"/>
      <c r="DQ555" s="793"/>
      <c r="DR555" s="793"/>
      <c r="DS555" s="793"/>
      <c r="DT555" s="793"/>
      <c r="DU555" s="793"/>
      <c r="DV555" s="793"/>
      <c r="DW555" s="793"/>
      <c r="DX555" s="793"/>
      <c r="DY555" s="793"/>
    </row>
    <row r="556" spans="1:129" s="763" customFormat="1" ht="15">
      <c r="A556" s="748">
        <v>102</v>
      </c>
      <c r="B556" s="755">
        <v>6022008</v>
      </c>
      <c r="C556" s="756" t="s">
        <v>21</v>
      </c>
      <c r="D556" s="24" t="s">
        <v>11</v>
      </c>
      <c r="E556" s="700">
        <f>'Buxheti 2021'!E175</f>
        <v>0</v>
      </c>
      <c r="F556" s="702">
        <v>341966.4</v>
      </c>
      <c r="G556" s="757"/>
      <c r="H556" s="754">
        <v>44320</v>
      </c>
      <c r="I556" s="546"/>
      <c r="J556" s="862"/>
      <c r="K556" s="700"/>
      <c r="L556" s="546"/>
      <c r="M556" s="757"/>
      <c r="N556" s="759"/>
      <c r="O556" s="546"/>
      <c r="P556" s="758"/>
      <c r="Q556" s="700"/>
      <c r="R556" s="546"/>
      <c r="S556" s="757"/>
      <c r="T556" s="759"/>
      <c r="U556" s="758"/>
      <c r="V556" s="546"/>
      <c r="W556" s="759"/>
      <c r="X556" s="546"/>
      <c r="Y556" s="757"/>
      <c r="Z556" s="759"/>
      <c r="AA556" s="546"/>
      <c r="AB556" s="546"/>
      <c r="AC556" s="546"/>
      <c r="AD556" s="759"/>
      <c r="AE556" s="546"/>
      <c r="AF556" s="757"/>
      <c r="AG556" s="759"/>
      <c r="AH556" s="546"/>
      <c r="AI556" s="758"/>
      <c r="AJ556" s="895"/>
      <c r="AK556" s="895"/>
      <c r="AL556" s="897"/>
      <c r="AM556" s="894"/>
      <c r="AN556" s="872"/>
      <c r="AO556" s="872"/>
      <c r="AP556" s="872">
        <f>F556</f>
        <v>341966.4</v>
      </c>
      <c r="AQ556" s="546"/>
      <c r="AR556" s="758"/>
      <c r="AS556" s="700"/>
      <c r="AT556" s="546"/>
      <c r="AU556" s="757"/>
      <c r="AV556" s="759"/>
      <c r="AW556" s="546"/>
      <c r="AX556" s="758"/>
      <c r="AY556" s="546"/>
      <c r="AZ556" s="546"/>
      <c r="BA556" s="757"/>
      <c r="BB556" s="759"/>
      <c r="BC556" s="546"/>
      <c r="BD556" s="758"/>
      <c r="BE556" s="128"/>
      <c r="BF556" s="128"/>
      <c r="BG556" s="128"/>
      <c r="BH556" s="128"/>
      <c r="BI556" s="128"/>
      <c r="BJ556" s="421"/>
      <c r="BK556" s="510"/>
      <c r="BL556" s="764"/>
      <c r="BM556" s="762"/>
      <c r="BN556" s="762"/>
      <c r="BO556" s="762"/>
      <c r="CB556" s="793"/>
      <c r="CC556" s="793"/>
      <c r="CD556" s="793"/>
      <c r="CE556" s="793"/>
      <c r="CF556" s="793"/>
      <c r="CG556" s="793"/>
      <c r="CH556" s="793"/>
      <c r="CI556" s="793"/>
      <c r="CJ556" s="793"/>
      <c r="CK556" s="793"/>
      <c r="CL556" s="793"/>
      <c r="CM556" s="793"/>
      <c r="CN556" s="793"/>
      <c r="CO556" s="793"/>
      <c r="CP556" s="793"/>
      <c r="CQ556" s="793"/>
      <c r="CR556" s="793"/>
      <c r="CS556" s="793"/>
      <c r="CT556" s="793"/>
      <c r="CU556" s="793"/>
      <c r="CV556" s="793"/>
      <c r="CW556" s="793"/>
      <c r="CX556" s="793"/>
      <c r="CY556" s="793"/>
      <c r="CZ556" s="793"/>
      <c r="DA556" s="793"/>
      <c r="DB556" s="793"/>
      <c r="DC556" s="793"/>
      <c r="DD556" s="793"/>
      <c r="DE556" s="793"/>
      <c r="DF556" s="793"/>
      <c r="DG556" s="793"/>
      <c r="DH556" s="793"/>
      <c r="DI556" s="793"/>
      <c r="DJ556" s="793"/>
      <c r="DK556" s="793"/>
      <c r="DL556" s="793"/>
      <c r="DM556" s="793"/>
      <c r="DN556" s="793"/>
      <c r="DO556" s="793"/>
      <c r="DP556" s="793"/>
      <c r="DQ556" s="793"/>
      <c r="DR556" s="793"/>
      <c r="DS556" s="793"/>
      <c r="DT556" s="793"/>
      <c r="DU556" s="793"/>
      <c r="DV556" s="793"/>
      <c r="DW556" s="793"/>
      <c r="DX556" s="793"/>
      <c r="DY556" s="793"/>
    </row>
    <row r="557" spans="1:129" s="763" customFormat="1" ht="15">
      <c r="A557" s="748"/>
      <c r="B557" s="755">
        <v>6022009</v>
      </c>
      <c r="C557" s="756" t="s">
        <v>93</v>
      </c>
      <c r="D557" s="24" t="s">
        <v>11</v>
      </c>
      <c r="E557" s="700"/>
      <c r="F557" s="546"/>
      <c r="G557" s="757"/>
      <c r="H557" s="759"/>
      <c r="I557" s="546"/>
      <c r="J557" s="862"/>
      <c r="K557" s="700"/>
      <c r="L557" s="546"/>
      <c r="M557" s="757"/>
      <c r="N557" s="759"/>
      <c r="O557" s="546"/>
      <c r="P557" s="758"/>
      <c r="Q557" s="700"/>
      <c r="R557" s="546"/>
      <c r="S557" s="757"/>
      <c r="T557" s="759"/>
      <c r="U557" s="758"/>
      <c r="V557" s="546"/>
      <c r="W557" s="759"/>
      <c r="X557" s="546"/>
      <c r="Y557" s="757"/>
      <c r="Z557" s="759"/>
      <c r="AA557" s="546"/>
      <c r="AB557" s="546"/>
      <c r="AC557" s="546"/>
      <c r="AD557" s="759"/>
      <c r="AE557" s="546"/>
      <c r="AF557" s="757"/>
      <c r="AG557" s="759"/>
      <c r="AH557" s="546"/>
      <c r="AI557" s="758"/>
      <c r="AJ557" s="895"/>
      <c r="AK557" s="895"/>
      <c r="AL557" s="897"/>
      <c r="AM557" s="894"/>
      <c r="AN557" s="872"/>
      <c r="AO557" s="872"/>
      <c r="AP557" s="872"/>
      <c r="AQ557" s="872"/>
      <c r="AR557" s="871"/>
      <c r="AS557" s="700"/>
      <c r="AT557" s="546"/>
      <c r="AU557" s="757"/>
      <c r="AV557" s="759"/>
      <c r="AW557" s="546"/>
      <c r="AX557" s="758"/>
      <c r="AY557" s="546"/>
      <c r="AZ557" s="546"/>
      <c r="BA557" s="757"/>
      <c r="BB557" s="759"/>
      <c r="BC557" s="546"/>
      <c r="BD557" s="758"/>
      <c r="BE557" s="128"/>
      <c r="BF557" s="128"/>
      <c r="BG557" s="128"/>
      <c r="BH557" s="128"/>
      <c r="BI557" s="128"/>
      <c r="BJ557" s="421"/>
      <c r="BK557" s="510"/>
      <c r="BL557" s="764"/>
      <c r="BM557" s="762"/>
      <c r="BN557" s="762"/>
      <c r="BO557" s="762"/>
      <c r="CB557" s="793"/>
      <c r="CC557" s="793"/>
      <c r="CD557" s="793"/>
      <c r="CE557" s="793"/>
      <c r="CF557" s="793"/>
      <c r="CG557" s="793"/>
      <c r="CH557" s="793"/>
      <c r="CI557" s="793"/>
      <c r="CJ557" s="793"/>
      <c r="CK557" s="793"/>
      <c r="CL557" s="793"/>
      <c r="CM557" s="793"/>
      <c r="CN557" s="793"/>
      <c r="CO557" s="793"/>
      <c r="CP557" s="793"/>
      <c r="CQ557" s="793"/>
      <c r="CR557" s="793"/>
      <c r="CS557" s="793"/>
      <c r="CT557" s="793"/>
      <c r="CU557" s="793"/>
      <c r="CV557" s="793"/>
      <c r="CW557" s="793"/>
      <c r="CX557" s="793"/>
      <c r="CY557" s="793"/>
      <c r="CZ557" s="793"/>
      <c r="DA557" s="793"/>
      <c r="DB557" s="793"/>
      <c r="DC557" s="793"/>
      <c r="DD557" s="793"/>
      <c r="DE557" s="793"/>
      <c r="DF557" s="793"/>
      <c r="DG557" s="793"/>
      <c r="DH557" s="793"/>
      <c r="DI557" s="793"/>
      <c r="DJ557" s="793"/>
      <c r="DK557" s="793"/>
      <c r="DL557" s="793"/>
      <c r="DM557" s="793"/>
      <c r="DN557" s="793"/>
      <c r="DO557" s="793"/>
      <c r="DP557" s="793"/>
      <c r="DQ557" s="793"/>
      <c r="DR557" s="793"/>
      <c r="DS557" s="793"/>
      <c r="DT557" s="793"/>
      <c r="DU557" s="793"/>
      <c r="DV557" s="793"/>
      <c r="DW557" s="793"/>
      <c r="DX557" s="793"/>
      <c r="DY557" s="793"/>
    </row>
    <row r="558" spans="1:129" s="763" customFormat="1" ht="15">
      <c r="A558" s="748"/>
      <c r="B558" s="755">
        <v>6022010</v>
      </c>
      <c r="C558" s="756" t="s">
        <v>22</v>
      </c>
      <c r="D558" s="24" t="s">
        <v>11</v>
      </c>
      <c r="E558" s="700"/>
      <c r="F558" s="546"/>
      <c r="G558" s="757"/>
      <c r="H558" s="759"/>
      <c r="I558" s="546"/>
      <c r="J558" s="862"/>
      <c r="K558" s="700"/>
      <c r="L558" s="546"/>
      <c r="M558" s="757"/>
      <c r="N558" s="759"/>
      <c r="O558" s="546"/>
      <c r="P558" s="758"/>
      <c r="Q558" s="700"/>
      <c r="R558" s="546"/>
      <c r="S558" s="757"/>
      <c r="T558" s="759"/>
      <c r="U558" s="758"/>
      <c r="V558" s="546"/>
      <c r="W558" s="759"/>
      <c r="X558" s="546"/>
      <c r="Y558" s="757"/>
      <c r="Z558" s="759"/>
      <c r="AA558" s="546"/>
      <c r="AB558" s="546"/>
      <c r="AC558" s="546"/>
      <c r="AD558" s="759"/>
      <c r="AE558" s="546"/>
      <c r="AF558" s="757"/>
      <c r="AG558" s="759"/>
      <c r="AH558" s="546"/>
      <c r="AI558" s="758"/>
      <c r="AJ558" s="546"/>
      <c r="AK558" s="546"/>
      <c r="AL558" s="759"/>
      <c r="AM558" s="757"/>
      <c r="AN558" s="759"/>
      <c r="AO558" s="759"/>
      <c r="AP558" s="759"/>
      <c r="AQ558" s="546"/>
      <c r="AR558" s="758"/>
      <c r="AS558" s="700"/>
      <c r="AT558" s="546"/>
      <c r="AU558" s="757"/>
      <c r="AV558" s="759"/>
      <c r="AW558" s="546"/>
      <c r="AX558" s="758"/>
      <c r="AY558" s="546"/>
      <c r="AZ558" s="546"/>
      <c r="BA558" s="757"/>
      <c r="BB558" s="759"/>
      <c r="BC558" s="546"/>
      <c r="BD558" s="758"/>
      <c r="BE558" s="128"/>
      <c r="BF558" s="128"/>
      <c r="BG558" s="128"/>
      <c r="BH558" s="128"/>
      <c r="BI558" s="128"/>
      <c r="BJ558" s="421"/>
      <c r="BK558" s="510"/>
      <c r="BL558" s="764"/>
      <c r="BM558" s="762"/>
      <c r="BN558" s="762"/>
      <c r="BO558" s="762"/>
      <c r="CB558" s="793"/>
      <c r="CC558" s="793"/>
      <c r="CD558" s="793"/>
      <c r="CE558" s="793"/>
      <c r="CF558" s="793"/>
      <c r="CG558" s="793"/>
      <c r="CH558" s="793"/>
      <c r="CI558" s="793"/>
      <c r="CJ558" s="793"/>
      <c r="CK558" s="793"/>
      <c r="CL558" s="793"/>
      <c r="CM558" s="793"/>
      <c r="CN558" s="793"/>
      <c r="CO558" s="793"/>
      <c r="CP558" s="793"/>
      <c r="CQ558" s="793"/>
      <c r="CR558" s="793"/>
      <c r="CS558" s="793"/>
      <c r="CT558" s="793"/>
      <c r="CU558" s="793"/>
      <c r="CV558" s="793"/>
      <c r="CW558" s="793"/>
      <c r="CX558" s="793"/>
      <c r="CY558" s="793"/>
      <c r="CZ558" s="793"/>
      <c r="DA558" s="793"/>
      <c r="DB558" s="793"/>
      <c r="DC558" s="793"/>
      <c r="DD558" s="793"/>
      <c r="DE558" s="793"/>
      <c r="DF558" s="793"/>
      <c r="DG558" s="793"/>
      <c r="DH558" s="793"/>
      <c r="DI558" s="793"/>
      <c r="DJ558" s="793"/>
      <c r="DK558" s="793"/>
      <c r="DL558" s="793"/>
      <c r="DM558" s="793"/>
      <c r="DN558" s="793"/>
      <c r="DO558" s="793"/>
      <c r="DP558" s="793"/>
      <c r="DQ558" s="793"/>
      <c r="DR558" s="793"/>
      <c r="DS558" s="793"/>
      <c r="DT558" s="793"/>
      <c r="DU558" s="793"/>
      <c r="DV558" s="793"/>
      <c r="DW558" s="793"/>
      <c r="DX558" s="793"/>
      <c r="DY558" s="793"/>
    </row>
    <row r="559" spans="1:129" s="763" customFormat="1" ht="15">
      <c r="A559" s="550"/>
      <c r="B559" s="755">
        <v>6022011</v>
      </c>
      <c r="C559" s="756" t="s">
        <v>23</v>
      </c>
      <c r="D559" s="24" t="s">
        <v>11</v>
      </c>
      <c r="E559" s="700"/>
      <c r="F559" s="546"/>
      <c r="G559" s="757"/>
      <c r="H559" s="759"/>
      <c r="I559" s="546"/>
      <c r="J559" s="862"/>
      <c r="K559" s="700"/>
      <c r="L559" s="546"/>
      <c r="M559" s="757"/>
      <c r="N559" s="759"/>
      <c r="O559" s="546"/>
      <c r="P559" s="758"/>
      <c r="Q559" s="700"/>
      <c r="R559" s="546"/>
      <c r="S559" s="757"/>
      <c r="T559" s="759"/>
      <c r="U559" s="758"/>
      <c r="V559" s="546"/>
      <c r="W559" s="759"/>
      <c r="X559" s="546"/>
      <c r="Y559" s="757"/>
      <c r="Z559" s="759"/>
      <c r="AA559" s="546"/>
      <c r="AB559" s="546"/>
      <c r="AC559" s="546"/>
      <c r="AD559" s="759"/>
      <c r="AE559" s="546"/>
      <c r="AF559" s="757"/>
      <c r="AG559" s="759"/>
      <c r="AH559" s="546"/>
      <c r="AI559" s="758"/>
      <c r="AJ559" s="546"/>
      <c r="AK559" s="546"/>
      <c r="AL559" s="759"/>
      <c r="AM559" s="757"/>
      <c r="AN559" s="759"/>
      <c r="AO559" s="759"/>
      <c r="AP559" s="759"/>
      <c r="AQ559" s="546"/>
      <c r="AR559" s="758"/>
      <c r="AS559" s="700"/>
      <c r="AT559" s="546"/>
      <c r="AU559" s="757"/>
      <c r="AV559" s="759"/>
      <c r="AW559" s="546"/>
      <c r="AX559" s="758"/>
      <c r="AY559" s="546"/>
      <c r="AZ559" s="546"/>
      <c r="BA559" s="757"/>
      <c r="BB559" s="759"/>
      <c r="BC559" s="546"/>
      <c r="BD559" s="760"/>
      <c r="BE559" s="128"/>
      <c r="BF559" s="128"/>
      <c r="BG559" s="128"/>
      <c r="BH559" s="128"/>
      <c r="BI559" s="128"/>
      <c r="BJ559" s="421"/>
      <c r="BK559" s="510"/>
      <c r="BL559" s="761"/>
      <c r="BM559" s="762"/>
      <c r="BN559" s="762"/>
      <c r="BO559" s="762"/>
      <c r="CB559" s="793"/>
      <c r="CC559" s="793"/>
      <c r="CD559" s="793"/>
      <c r="CE559" s="793"/>
      <c r="CF559" s="793"/>
      <c r="CG559" s="793"/>
      <c r="CH559" s="793"/>
      <c r="CI559" s="793"/>
      <c r="CJ559" s="793"/>
      <c r="CK559" s="793"/>
      <c r="CL559" s="793"/>
      <c r="CM559" s="793"/>
      <c r="CN559" s="793"/>
      <c r="CO559" s="793"/>
      <c r="CP559" s="793"/>
      <c r="CQ559" s="793"/>
      <c r="CR559" s="793"/>
      <c r="CS559" s="793"/>
      <c r="CT559" s="793"/>
      <c r="CU559" s="793"/>
      <c r="CV559" s="793"/>
      <c r="CW559" s="793"/>
      <c r="CX559" s="793"/>
      <c r="CY559" s="793"/>
      <c r="CZ559" s="793"/>
      <c r="DA559" s="793"/>
      <c r="DB559" s="793"/>
      <c r="DC559" s="793"/>
      <c r="DD559" s="793"/>
      <c r="DE559" s="793"/>
      <c r="DF559" s="793"/>
      <c r="DG559" s="793"/>
      <c r="DH559" s="793"/>
      <c r="DI559" s="793"/>
      <c r="DJ559" s="793"/>
      <c r="DK559" s="793"/>
      <c r="DL559" s="793"/>
      <c r="DM559" s="793"/>
      <c r="DN559" s="793"/>
      <c r="DO559" s="793"/>
      <c r="DP559" s="793"/>
      <c r="DQ559" s="793"/>
      <c r="DR559" s="793"/>
      <c r="DS559" s="793"/>
      <c r="DT559" s="793"/>
      <c r="DU559" s="793"/>
      <c r="DV559" s="793"/>
      <c r="DW559" s="793"/>
      <c r="DX559" s="793"/>
      <c r="DY559" s="793"/>
    </row>
    <row r="560" spans="1:129" s="763" customFormat="1" ht="15">
      <c r="A560" s="748"/>
      <c r="B560" s="755">
        <v>6022099</v>
      </c>
      <c r="C560" s="756" t="s">
        <v>24</v>
      </c>
      <c r="D560" s="24" t="s">
        <v>11</v>
      </c>
      <c r="E560" s="700">
        <f>'Buxheti 2021'!E407</f>
        <v>0</v>
      </c>
      <c r="F560" s="546"/>
      <c r="G560" s="757"/>
      <c r="H560" s="759"/>
      <c r="I560" s="546"/>
      <c r="J560" s="862"/>
      <c r="K560" s="700"/>
      <c r="L560" s="546"/>
      <c r="M560" s="757"/>
      <c r="N560" s="759"/>
      <c r="O560" s="546"/>
      <c r="P560" s="758"/>
      <c r="Q560" s="700"/>
      <c r="R560" s="546"/>
      <c r="S560" s="757"/>
      <c r="T560" s="759"/>
      <c r="U560" s="758"/>
      <c r="V560" s="546"/>
      <c r="W560" s="759"/>
      <c r="X560" s="546"/>
      <c r="Y560" s="757"/>
      <c r="Z560" s="759"/>
      <c r="AA560" s="546"/>
      <c r="AB560" s="546"/>
      <c r="AC560" s="546"/>
      <c r="AD560" s="759"/>
      <c r="AE560" s="546"/>
      <c r="AF560" s="757"/>
      <c r="AG560" s="759"/>
      <c r="AH560" s="546"/>
      <c r="AI560" s="758"/>
      <c r="AJ560" s="546"/>
      <c r="AK560" s="546"/>
      <c r="AL560" s="759"/>
      <c r="AM560" s="757"/>
      <c r="AN560" s="759"/>
      <c r="AO560" s="759"/>
      <c r="AP560" s="759"/>
      <c r="AQ560" s="546"/>
      <c r="AR560" s="758"/>
      <c r="AS560" s="700"/>
      <c r="AT560" s="546"/>
      <c r="AU560" s="757"/>
      <c r="AV560" s="759"/>
      <c r="AW560" s="546"/>
      <c r="AX560" s="758"/>
      <c r="AY560" s="546"/>
      <c r="AZ560" s="546"/>
      <c r="BA560" s="757"/>
      <c r="BB560" s="759"/>
      <c r="BC560" s="546"/>
      <c r="BD560" s="900"/>
      <c r="BE560" s="128"/>
      <c r="BF560" s="128"/>
      <c r="BG560" s="128"/>
      <c r="BH560" s="128"/>
      <c r="BI560" s="128"/>
      <c r="BJ560" s="421"/>
      <c r="BK560" s="510"/>
      <c r="BL560" s="764"/>
      <c r="BM560" s="762"/>
      <c r="BN560" s="762"/>
      <c r="BO560" s="762"/>
      <c r="CB560" s="793"/>
      <c r="CC560" s="793"/>
      <c r="CD560" s="793"/>
      <c r="CE560" s="793"/>
      <c r="CF560" s="793"/>
      <c r="CG560" s="793"/>
      <c r="CH560" s="793"/>
      <c r="CI560" s="793"/>
      <c r="CJ560" s="793"/>
      <c r="CK560" s="793"/>
      <c r="CL560" s="793"/>
      <c r="CM560" s="793"/>
      <c r="CN560" s="793"/>
      <c r="CO560" s="793"/>
      <c r="CP560" s="793"/>
      <c r="CQ560" s="793"/>
      <c r="CR560" s="793"/>
      <c r="CS560" s="793"/>
      <c r="CT560" s="793"/>
      <c r="CU560" s="793"/>
      <c r="CV560" s="793"/>
      <c r="CW560" s="793"/>
      <c r="CX560" s="793"/>
      <c r="CY560" s="793"/>
      <c r="CZ560" s="793"/>
      <c r="DA560" s="793"/>
      <c r="DB560" s="793"/>
      <c r="DC560" s="793"/>
      <c r="DD560" s="793"/>
      <c r="DE560" s="793"/>
      <c r="DF560" s="793"/>
      <c r="DG560" s="793"/>
      <c r="DH560" s="793"/>
      <c r="DI560" s="793"/>
      <c r="DJ560" s="793"/>
      <c r="DK560" s="793"/>
      <c r="DL560" s="793"/>
      <c r="DM560" s="793"/>
      <c r="DN560" s="793"/>
      <c r="DO560" s="793"/>
      <c r="DP560" s="793"/>
      <c r="DQ560" s="793"/>
      <c r="DR560" s="793"/>
      <c r="DS560" s="793"/>
      <c r="DT560" s="793"/>
      <c r="DU560" s="793"/>
      <c r="DV560" s="793"/>
      <c r="DW560" s="793"/>
      <c r="DX560" s="793"/>
      <c r="DY560" s="793"/>
    </row>
    <row r="561" spans="1:129" s="763" customFormat="1" ht="15">
      <c r="A561" s="748"/>
      <c r="B561" s="755" t="s">
        <v>346</v>
      </c>
      <c r="C561" s="756" t="s">
        <v>213</v>
      </c>
      <c r="D561" s="24" t="s">
        <v>11</v>
      </c>
      <c r="E561" s="700">
        <f>'Buxheti 2021'!E180</f>
        <v>0</v>
      </c>
      <c r="F561" s="546"/>
      <c r="G561" s="757"/>
      <c r="H561" s="754"/>
      <c r="I561" s="546"/>
      <c r="J561" s="862"/>
      <c r="K561" s="700"/>
      <c r="L561" s="546"/>
      <c r="M561" s="757"/>
      <c r="N561" s="759"/>
      <c r="O561" s="546"/>
      <c r="P561" s="758"/>
      <c r="Q561" s="700"/>
      <c r="R561" s="546"/>
      <c r="S561" s="757"/>
      <c r="T561" s="759"/>
      <c r="U561" s="758"/>
      <c r="V561" s="546"/>
      <c r="W561" s="759"/>
      <c r="X561" s="546"/>
      <c r="Y561" s="757"/>
      <c r="Z561" s="759"/>
      <c r="AA561" s="546"/>
      <c r="AB561" s="546"/>
      <c r="AC561" s="546"/>
      <c r="AD561" s="759"/>
      <c r="AE561" s="546"/>
      <c r="AF561" s="757"/>
      <c r="AG561" s="759"/>
      <c r="AH561" s="546"/>
      <c r="AI561" s="758"/>
      <c r="AJ561" s="546"/>
      <c r="AK561" s="546"/>
      <c r="AL561" s="546"/>
      <c r="AM561" s="546"/>
      <c r="AN561" s="546"/>
      <c r="AO561" s="546">
        <f>F561</f>
        <v>0</v>
      </c>
      <c r="AP561" s="546"/>
      <c r="AQ561" s="546"/>
      <c r="AR561" s="546"/>
      <c r="AS561" s="546"/>
      <c r="AT561" s="546"/>
      <c r="AU561" s="546"/>
      <c r="AV561" s="546"/>
      <c r="AW561" s="546"/>
      <c r="AX561" s="546"/>
      <c r="AY561" s="546"/>
      <c r="AZ561" s="546"/>
      <c r="BA561" s="546"/>
      <c r="BB561" s="546"/>
      <c r="BC561" s="546"/>
      <c r="BD561" s="547"/>
      <c r="BE561" s="440"/>
      <c r="BF561" s="440"/>
      <c r="BG561" s="440"/>
      <c r="BH561" s="440"/>
      <c r="BI561" s="440"/>
      <c r="BJ561" s="440"/>
      <c r="BK561" s="440"/>
      <c r="BL561" s="764"/>
      <c r="BM561" s="762"/>
      <c r="BN561" s="762"/>
      <c r="BO561" s="762"/>
      <c r="CB561" s="793"/>
      <c r="CC561" s="793"/>
      <c r="CD561" s="793"/>
      <c r="CE561" s="793"/>
      <c r="CF561" s="793"/>
      <c r="CG561" s="793"/>
      <c r="CH561" s="793"/>
      <c r="CI561" s="793"/>
      <c r="CJ561" s="793"/>
      <c r="CK561" s="793"/>
      <c r="CL561" s="793"/>
      <c r="CM561" s="793"/>
      <c r="CN561" s="793"/>
      <c r="CO561" s="793"/>
      <c r="CP561" s="793"/>
      <c r="CQ561" s="793"/>
      <c r="CR561" s="793"/>
      <c r="CS561" s="793"/>
      <c r="CT561" s="793"/>
      <c r="CU561" s="793"/>
      <c r="CV561" s="793"/>
      <c r="CW561" s="793"/>
      <c r="CX561" s="793"/>
      <c r="CY561" s="793"/>
      <c r="CZ561" s="793"/>
      <c r="DA561" s="793"/>
      <c r="DB561" s="793"/>
      <c r="DC561" s="793"/>
      <c r="DD561" s="793"/>
      <c r="DE561" s="793"/>
      <c r="DF561" s="793"/>
      <c r="DG561" s="793"/>
      <c r="DH561" s="793"/>
      <c r="DI561" s="793"/>
      <c r="DJ561" s="793"/>
      <c r="DK561" s="793"/>
      <c r="DL561" s="793"/>
      <c r="DM561" s="793"/>
      <c r="DN561" s="793"/>
      <c r="DO561" s="793"/>
      <c r="DP561" s="793"/>
      <c r="DQ561" s="793"/>
      <c r="DR561" s="793"/>
      <c r="DS561" s="793"/>
      <c r="DT561" s="793"/>
      <c r="DU561" s="793"/>
      <c r="DV561" s="793"/>
      <c r="DW561" s="793"/>
      <c r="DX561" s="793"/>
      <c r="DY561" s="793"/>
    </row>
    <row r="562" spans="1:129" s="80" customFormat="1" ht="15">
      <c r="A562" s="265"/>
      <c r="B562" s="359" t="s">
        <v>56</v>
      </c>
      <c r="C562" s="14" t="s">
        <v>57</v>
      </c>
      <c r="D562" s="25" t="s">
        <v>11</v>
      </c>
      <c r="E562" s="100">
        <f t="shared" ref="E562" si="47">SUM(E563:E568)</f>
        <v>0</v>
      </c>
      <c r="F562" s="147">
        <f>F563+F564+F565+F566+F567+F568</f>
        <v>0</v>
      </c>
      <c r="G562" s="148">
        <f t="shared" ref="G562" si="48">SUM(G563:G568)</f>
        <v>0</v>
      </c>
      <c r="H562" s="149"/>
      <c r="I562" s="147"/>
      <c r="J562" s="609"/>
      <c r="K562" s="100"/>
      <c r="L562" s="147"/>
      <c r="M562" s="148"/>
      <c r="N562" s="149"/>
      <c r="O562" s="147"/>
      <c r="P562" s="150"/>
      <c r="Q562" s="100"/>
      <c r="R562" s="147"/>
      <c r="S562" s="148"/>
      <c r="T562" s="149"/>
      <c r="U562" s="150"/>
      <c r="V562" s="147"/>
      <c r="W562" s="149"/>
      <c r="X562" s="147"/>
      <c r="Y562" s="148"/>
      <c r="Z562" s="149"/>
      <c r="AA562" s="147"/>
      <c r="AB562" s="147"/>
      <c r="AC562" s="147"/>
      <c r="AD562" s="149"/>
      <c r="AE562" s="147"/>
      <c r="AF562" s="148"/>
      <c r="AG562" s="149"/>
      <c r="AH562" s="147"/>
      <c r="AI562" s="150"/>
      <c r="AJ562" s="147"/>
      <c r="AK562" s="147"/>
      <c r="AL562" s="609"/>
      <c r="AM562" s="150"/>
      <c r="AN562" s="150"/>
      <c r="AO562" s="150"/>
      <c r="AP562" s="150"/>
      <c r="AQ562" s="150"/>
      <c r="AR562" s="150"/>
      <c r="AS562" s="100"/>
      <c r="AT562" s="147"/>
      <c r="AU562" s="148"/>
      <c r="AV562" s="149"/>
      <c r="AW562" s="147"/>
      <c r="AX562" s="150"/>
      <c r="AY562" s="147"/>
      <c r="AZ562" s="147"/>
      <c r="BA562" s="148"/>
      <c r="BB562" s="149"/>
      <c r="BC562" s="147"/>
      <c r="BD562" s="426"/>
      <c r="BE562" s="129"/>
      <c r="BF562" s="129"/>
      <c r="BG562" s="129"/>
      <c r="BH562" s="129"/>
      <c r="BI562" s="129"/>
      <c r="BJ562" s="430"/>
      <c r="BK562" s="509"/>
      <c r="BL562" s="433"/>
      <c r="BM562" s="414"/>
      <c r="BN562" s="414"/>
      <c r="BO562" s="414"/>
      <c r="CB562" s="227"/>
      <c r="CC562" s="227"/>
      <c r="CD562" s="227"/>
      <c r="CE562" s="227"/>
      <c r="CF562" s="227"/>
      <c r="CG562" s="227"/>
      <c r="CH562" s="227"/>
      <c r="CI562" s="227"/>
      <c r="CJ562" s="227"/>
      <c r="CK562" s="227"/>
      <c r="CL562" s="227"/>
      <c r="CM562" s="227"/>
      <c r="CN562" s="227"/>
      <c r="CO562" s="227"/>
      <c r="CP562" s="227"/>
      <c r="CQ562" s="227"/>
      <c r="CR562" s="227"/>
      <c r="CS562" s="227"/>
      <c r="CT562" s="227"/>
      <c r="CU562" s="227"/>
      <c r="CV562" s="227"/>
      <c r="CW562" s="227"/>
      <c r="CX562" s="227"/>
      <c r="CY562" s="227"/>
      <c r="CZ562" s="227"/>
      <c r="DA562" s="227"/>
      <c r="DB562" s="227"/>
      <c r="DC562" s="227"/>
      <c r="DD562" s="227"/>
      <c r="DE562" s="227"/>
      <c r="DF562" s="227"/>
      <c r="DG562" s="227"/>
      <c r="DH562" s="227"/>
      <c r="DI562" s="227"/>
      <c r="DJ562" s="227"/>
      <c r="DK562" s="227"/>
      <c r="DL562" s="227"/>
      <c r="DM562" s="227"/>
      <c r="DN562" s="227"/>
      <c r="DO562" s="227"/>
      <c r="DP562" s="227"/>
      <c r="DQ562" s="227"/>
      <c r="DR562" s="227"/>
      <c r="DS562" s="227"/>
      <c r="DT562" s="227"/>
      <c r="DU562" s="227"/>
      <c r="DV562" s="227"/>
      <c r="DW562" s="227"/>
      <c r="DX562" s="227"/>
      <c r="DY562" s="227"/>
    </row>
    <row r="563" spans="1:129" s="80" customFormat="1" ht="15">
      <c r="A563" s="265"/>
      <c r="B563" s="361">
        <v>60231</v>
      </c>
      <c r="C563" s="15" t="s">
        <v>25</v>
      </c>
      <c r="D563" s="7" t="s">
        <v>11</v>
      </c>
      <c r="E563" s="105">
        <f>'Buxheti 2021'!E510</f>
        <v>0</v>
      </c>
      <c r="F563" s="157"/>
      <c r="G563" s="152"/>
      <c r="H563" s="158"/>
      <c r="I563" s="151"/>
      <c r="J563" s="655"/>
      <c r="K563" s="105"/>
      <c r="L563" s="157"/>
      <c r="M563" s="152"/>
      <c r="N563" s="158"/>
      <c r="O563" s="151"/>
      <c r="P563" s="159"/>
      <c r="Q563" s="105"/>
      <c r="R563" s="157"/>
      <c r="S563" s="152"/>
      <c r="T563" s="158"/>
      <c r="U563" s="154"/>
      <c r="V563" s="157"/>
      <c r="W563" s="153"/>
      <c r="X563" s="157"/>
      <c r="Y563" s="152"/>
      <c r="Z563" s="158"/>
      <c r="AA563" s="151"/>
      <c r="AB563" s="157"/>
      <c r="AC563" s="157"/>
      <c r="AD563" s="153"/>
      <c r="AE563" s="157"/>
      <c r="AF563" s="152"/>
      <c r="AG563" s="158"/>
      <c r="AH563" s="151"/>
      <c r="AI563" s="159"/>
      <c r="AJ563" s="151"/>
      <c r="AK563" s="151"/>
      <c r="AL563" s="153"/>
      <c r="AM563" s="152"/>
      <c r="AN563" s="158"/>
      <c r="AO563" s="158"/>
      <c r="AP563" s="158"/>
      <c r="AQ563" s="151"/>
      <c r="AR563" s="159"/>
      <c r="AS563" s="105"/>
      <c r="AT563" s="157"/>
      <c r="AU563" s="152"/>
      <c r="AV563" s="158"/>
      <c r="AW563" s="151"/>
      <c r="AX563" s="159"/>
      <c r="AY563" s="157"/>
      <c r="AZ563" s="157"/>
      <c r="BA563" s="152"/>
      <c r="BB563" s="158"/>
      <c r="BC563" s="151"/>
      <c r="BD563" s="425"/>
      <c r="BE563" s="413"/>
      <c r="BF563" s="413"/>
      <c r="BG563" s="413"/>
      <c r="BH563" s="413"/>
      <c r="BI563" s="413"/>
      <c r="BJ563" s="432"/>
      <c r="BK563" s="512"/>
      <c r="BL563" s="433"/>
      <c r="BM563" s="414"/>
      <c r="BN563" s="414"/>
      <c r="BO563" s="414"/>
      <c r="CB563" s="227"/>
      <c r="CC563" s="227"/>
      <c r="CD563" s="227"/>
      <c r="CE563" s="227"/>
      <c r="CF563" s="227"/>
      <c r="CG563" s="227"/>
      <c r="CH563" s="227"/>
      <c r="CI563" s="227"/>
      <c r="CJ563" s="227"/>
      <c r="CK563" s="227"/>
      <c r="CL563" s="227"/>
      <c r="CM563" s="227"/>
      <c r="CN563" s="227"/>
      <c r="CO563" s="227"/>
      <c r="CP563" s="227"/>
      <c r="CQ563" s="227"/>
      <c r="CR563" s="227"/>
      <c r="CS563" s="227"/>
      <c r="CT563" s="227"/>
      <c r="CU563" s="227"/>
      <c r="CV563" s="227"/>
      <c r="CW563" s="227"/>
      <c r="CX563" s="227"/>
      <c r="CY563" s="227"/>
      <c r="CZ563" s="227"/>
      <c r="DA563" s="227"/>
      <c r="DB563" s="227"/>
      <c r="DC563" s="227"/>
      <c r="DD563" s="227"/>
      <c r="DE563" s="227"/>
      <c r="DF563" s="227"/>
      <c r="DG563" s="227"/>
      <c r="DH563" s="227"/>
      <c r="DI563" s="227"/>
      <c r="DJ563" s="227"/>
      <c r="DK563" s="227"/>
      <c r="DL563" s="227"/>
      <c r="DM563" s="227"/>
      <c r="DN563" s="227"/>
      <c r="DO563" s="227"/>
      <c r="DP563" s="227"/>
      <c r="DQ563" s="227"/>
      <c r="DR563" s="227"/>
      <c r="DS563" s="227"/>
      <c r="DT563" s="227"/>
      <c r="DU563" s="227"/>
      <c r="DV563" s="227"/>
      <c r="DW563" s="227"/>
      <c r="DX563" s="227"/>
      <c r="DY563" s="227"/>
    </row>
    <row r="564" spans="1:129" s="80" customFormat="1" ht="15">
      <c r="A564" s="265"/>
      <c r="B564" s="361">
        <v>60232</v>
      </c>
      <c r="C564" s="15" t="s">
        <v>26</v>
      </c>
      <c r="D564" s="7" t="s">
        <v>11</v>
      </c>
      <c r="E564" s="105"/>
      <c r="F564" s="157"/>
      <c r="G564" s="152"/>
      <c r="H564" s="158"/>
      <c r="I564" s="151"/>
      <c r="J564" s="655"/>
      <c r="K564" s="105"/>
      <c r="L564" s="157"/>
      <c r="M564" s="152"/>
      <c r="N564" s="158"/>
      <c r="O564" s="151"/>
      <c r="P564" s="159"/>
      <c r="Q564" s="105"/>
      <c r="R564" s="157"/>
      <c r="S564" s="152"/>
      <c r="T564" s="158"/>
      <c r="U564" s="154"/>
      <c r="V564" s="157"/>
      <c r="W564" s="153"/>
      <c r="X564" s="157"/>
      <c r="Y564" s="152"/>
      <c r="Z564" s="158"/>
      <c r="AA564" s="151"/>
      <c r="AB564" s="157"/>
      <c r="AC564" s="157"/>
      <c r="AD564" s="153"/>
      <c r="AE564" s="157"/>
      <c r="AF564" s="152"/>
      <c r="AG564" s="158"/>
      <c r="AH564" s="151"/>
      <c r="AI564" s="159"/>
      <c r="AJ564" s="151"/>
      <c r="AK564" s="151"/>
      <c r="AL564" s="158"/>
      <c r="AM564" s="152"/>
      <c r="AN564" s="158"/>
      <c r="AO564" s="158"/>
      <c r="AP564" s="158"/>
      <c r="AQ564" s="151"/>
      <c r="AR564" s="159"/>
      <c r="AS564" s="105"/>
      <c r="AT564" s="157"/>
      <c r="AU564" s="152"/>
      <c r="AV564" s="158"/>
      <c r="AW564" s="151"/>
      <c r="AX564" s="159"/>
      <c r="AY564" s="157"/>
      <c r="AZ564" s="157"/>
      <c r="BA564" s="152"/>
      <c r="BB564" s="158"/>
      <c r="BC564" s="151"/>
      <c r="BD564" s="425"/>
      <c r="BE564" s="413"/>
      <c r="BF564" s="413"/>
      <c r="BG564" s="413"/>
      <c r="BH564" s="413"/>
      <c r="BI564" s="413"/>
      <c r="BJ564" s="432"/>
      <c r="BK564" s="512"/>
      <c r="BL564" s="433"/>
      <c r="BM564" s="414"/>
      <c r="BN564" s="414"/>
      <c r="BO564" s="414"/>
      <c r="CB564" s="227"/>
      <c r="CC564" s="227"/>
      <c r="CD564" s="227"/>
      <c r="CE564" s="227"/>
      <c r="CF564" s="227"/>
      <c r="CG564" s="227"/>
      <c r="CH564" s="227"/>
      <c r="CI564" s="227"/>
      <c r="CJ564" s="227"/>
      <c r="CK564" s="227"/>
      <c r="CL564" s="227"/>
      <c r="CM564" s="227"/>
      <c r="CN564" s="227"/>
      <c r="CO564" s="227"/>
      <c r="CP564" s="227"/>
      <c r="CQ564" s="227"/>
      <c r="CR564" s="227"/>
      <c r="CS564" s="227"/>
      <c r="CT564" s="227"/>
      <c r="CU564" s="227"/>
      <c r="CV564" s="227"/>
      <c r="CW564" s="227"/>
      <c r="CX564" s="227"/>
      <c r="CY564" s="227"/>
      <c r="CZ564" s="227"/>
      <c r="DA564" s="227"/>
      <c r="DB564" s="227"/>
      <c r="DC564" s="227"/>
      <c r="DD564" s="227"/>
      <c r="DE564" s="227"/>
      <c r="DF564" s="227"/>
      <c r="DG564" s="227"/>
      <c r="DH564" s="227"/>
      <c r="DI564" s="227"/>
      <c r="DJ564" s="227"/>
      <c r="DK564" s="227"/>
      <c r="DL564" s="227"/>
      <c r="DM564" s="227"/>
      <c r="DN564" s="227"/>
      <c r="DO564" s="227"/>
      <c r="DP564" s="227"/>
      <c r="DQ564" s="227"/>
      <c r="DR564" s="227"/>
      <c r="DS564" s="227"/>
      <c r="DT564" s="227"/>
      <c r="DU564" s="227"/>
      <c r="DV564" s="227"/>
      <c r="DW564" s="227"/>
      <c r="DX564" s="227"/>
      <c r="DY564" s="227"/>
    </row>
    <row r="565" spans="1:129" s="80" customFormat="1" ht="15">
      <c r="A565" s="369"/>
      <c r="B565" s="361">
        <v>60233</v>
      </c>
      <c r="C565" s="15" t="s">
        <v>27</v>
      </c>
      <c r="D565" s="7" t="s">
        <v>11</v>
      </c>
      <c r="E565" s="105"/>
      <c r="F565" s="157"/>
      <c r="G565" s="152"/>
      <c r="H565" s="158"/>
      <c r="I565" s="151"/>
      <c r="J565" s="655"/>
      <c r="K565" s="105"/>
      <c r="L565" s="157"/>
      <c r="M565" s="152"/>
      <c r="N565" s="158"/>
      <c r="O565" s="151"/>
      <c r="P565" s="159"/>
      <c r="Q565" s="105"/>
      <c r="R565" s="157"/>
      <c r="S565" s="152"/>
      <c r="T565" s="158"/>
      <c r="U565" s="154"/>
      <c r="V565" s="157"/>
      <c r="W565" s="153"/>
      <c r="X565" s="157"/>
      <c r="Y565" s="152"/>
      <c r="Z565" s="158"/>
      <c r="AA565" s="151"/>
      <c r="AB565" s="157"/>
      <c r="AC565" s="157"/>
      <c r="AD565" s="153"/>
      <c r="AE565" s="157"/>
      <c r="AF565" s="152"/>
      <c r="AG565" s="158"/>
      <c r="AH565" s="151"/>
      <c r="AI565" s="159"/>
      <c r="AJ565" s="151"/>
      <c r="AK565" s="151"/>
      <c r="AL565" s="158"/>
      <c r="AM565" s="152"/>
      <c r="AN565" s="158"/>
      <c r="AO565" s="158"/>
      <c r="AP565" s="158"/>
      <c r="AQ565" s="151"/>
      <c r="AR565" s="159"/>
      <c r="AS565" s="105"/>
      <c r="AT565" s="157"/>
      <c r="AU565" s="152"/>
      <c r="AV565" s="158"/>
      <c r="AW565" s="151"/>
      <c r="AX565" s="159"/>
      <c r="AY565" s="157"/>
      <c r="AZ565" s="157"/>
      <c r="BA565" s="152"/>
      <c r="BB565" s="158"/>
      <c r="BC565" s="151"/>
      <c r="BD565" s="412"/>
      <c r="BE565" s="413"/>
      <c r="BF565" s="413"/>
      <c r="BG565" s="413"/>
      <c r="BH565" s="413"/>
      <c r="BI565" s="413"/>
      <c r="BJ565" s="432"/>
      <c r="BK565" s="512"/>
      <c r="BL565" s="435"/>
      <c r="BM565" s="414"/>
      <c r="BN565" s="414"/>
      <c r="BO565" s="414"/>
      <c r="CB565" s="227"/>
      <c r="CC565" s="227"/>
      <c r="CD565" s="227"/>
      <c r="CE565" s="227"/>
      <c r="CF565" s="227"/>
      <c r="CG565" s="227"/>
      <c r="CH565" s="227"/>
      <c r="CI565" s="227"/>
      <c r="CJ565" s="227"/>
      <c r="CK565" s="227"/>
      <c r="CL565" s="227"/>
      <c r="CM565" s="227"/>
      <c r="CN565" s="227"/>
      <c r="CO565" s="227"/>
      <c r="CP565" s="227"/>
      <c r="CQ565" s="227"/>
      <c r="CR565" s="227"/>
      <c r="CS565" s="227"/>
      <c r="CT565" s="227"/>
      <c r="CU565" s="227"/>
      <c r="CV565" s="227"/>
      <c r="CW565" s="227"/>
      <c r="CX565" s="227"/>
      <c r="CY565" s="227"/>
      <c r="CZ565" s="227"/>
      <c r="DA565" s="227"/>
      <c r="DB565" s="227"/>
      <c r="DC565" s="227"/>
      <c r="DD565" s="227"/>
      <c r="DE565" s="227"/>
      <c r="DF565" s="227"/>
      <c r="DG565" s="227"/>
      <c r="DH565" s="227"/>
      <c r="DI565" s="227"/>
      <c r="DJ565" s="227"/>
      <c r="DK565" s="227"/>
      <c r="DL565" s="227"/>
      <c r="DM565" s="227"/>
      <c r="DN565" s="227"/>
      <c r="DO565" s="227"/>
      <c r="DP565" s="227"/>
      <c r="DQ565" s="227"/>
      <c r="DR565" s="227"/>
      <c r="DS565" s="227"/>
      <c r="DT565" s="227"/>
      <c r="DU565" s="227"/>
      <c r="DV565" s="227"/>
      <c r="DW565" s="227"/>
      <c r="DX565" s="227"/>
      <c r="DY565" s="227"/>
    </row>
    <row r="566" spans="1:129" s="763" customFormat="1" ht="15">
      <c r="A566" s="550"/>
      <c r="B566" s="755">
        <v>60239</v>
      </c>
      <c r="C566" s="898" t="s">
        <v>28</v>
      </c>
      <c r="D566" s="24"/>
      <c r="E566" s="700">
        <f>'Buxheti 2021'!E185</f>
        <v>0</v>
      </c>
      <c r="F566" s="547"/>
      <c r="G566" s="757"/>
      <c r="H566" s="901"/>
      <c r="I566" s="546"/>
      <c r="J566" s="1198"/>
      <c r="K566" s="700"/>
      <c r="L566" s="547"/>
      <c r="M566" s="757"/>
      <c r="N566" s="899"/>
      <c r="O566" s="546"/>
      <c r="P566" s="900"/>
      <c r="Q566" s="700"/>
      <c r="R566" s="547"/>
      <c r="S566" s="757"/>
      <c r="T566" s="899"/>
      <c r="U566" s="758"/>
      <c r="V566" s="547"/>
      <c r="W566" s="759"/>
      <c r="X566" s="547"/>
      <c r="Y566" s="757"/>
      <c r="Z566" s="899"/>
      <c r="AA566" s="546"/>
      <c r="AB566" s="547"/>
      <c r="AC566" s="547"/>
      <c r="AD566" s="759"/>
      <c r="AE566" s="547"/>
      <c r="AF566" s="757"/>
      <c r="AG566" s="899"/>
      <c r="AH566" s="546"/>
      <c r="AI566" s="900"/>
      <c r="AJ566" s="546"/>
      <c r="AK566" s="546"/>
      <c r="AL566" s="899"/>
      <c r="AM566" s="757"/>
      <c r="AN566" s="899"/>
      <c r="AO566" s="899"/>
      <c r="AP566" s="899"/>
      <c r="AQ566" s="546"/>
      <c r="AR566" s="900"/>
      <c r="AS566" s="700">
        <f>F566</f>
        <v>0</v>
      </c>
      <c r="AT566" s="547"/>
      <c r="AU566" s="757"/>
      <c r="AV566" s="899"/>
      <c r="AW566" s="546"/>
      <c r="AX566" s="900"/>
      <c r="AY566" s="547"/>
      <c r="AZ566" s="547"/>
      <c r="BA566" s="757"/>
      <c r="BB566" s="899"/>
      <c r="BC566" s="546"/>
      <c r="BD566" s="760"/>
      <c r="BE566" s="128"/>
      <c r="BF566" s="128"/>
      <c r="BG566" s="128"/>
      <c r="BH566" s="128"/>
      <c r="BI566" s="128"/>
      <c r="BJ566" s="421"/>
      <c r="BK566" s="510"/>
      <c r="BL566" s="761"/>
      <c r="BM566" s="762"/>
      <c r="BN566" s="762"/>
      <c r="BO566" s="762"/>
      <c r="CB566" s="793"/>
      <c r="CC566" s="793"/>
      <c r="CD566" s="793"/>
      <c r="CE566" s="793"/>
      <c r="CF566" s="793"/>
      <c r="CG566" s="793"/>
      <c r="CH566" s="793"/>
      <c r="CI566" s="793"/>
      <c r="CJ566" s="793"/>
      <c r="CK566" s="793"/>
      <c r="CL566" s="793"/>
      <c r="CM566" s="793"/>
      <c r="CN566" s="793"/>
      <c r="CO566" s="793"/>
      <c r="CP566" s="793"/>
      <c r="CQ566" s="793"/>
      <c r="CR566" s="793"/>
      <c r="CS566" s="793"/>
      <c r="CT566" s="793"/>
      <c r="CU566" s="793"/>
      <c r="CV566" s="793"/>
      <c r="CW566" s="793"/>
      <c r="CX566" s="793"/>
      <c r="CY566" s="793"/>
      <c r="CZ566" s="793"/>
      <c r="DA566" s="793"/>
      <c r="DB566" s="793"/>
      <c r="DC566" s="793"/>
      <c r="DD566" s="793"/>
      <c r="DE566" s="793"/>
      <c r="DF566" s="793"/>
      <c r="DG566" s="793"/>
      <c r="DH566" s="793"/>
      <c r="DI566" s="793"/>
      <c r="DJ566" s="793"/>
      <c r="DK566" s="793"/>
      <c r="DL566" s="793"/>
      <c r="DM566" s="793"/>
      <c r="DN566" s="793"/>
      <c r="DO566" s="793"/>
      <c r="DP566" s="793"/>
      <c r="DQ566" s="793"/>
      <c r="DR566" s="793"/>
      <c r="DS566" s="793"/>
      <c r="DT566" s="793"/>
      <c r="DU566" s="793"/>
      <c r="DV566" s="793"/>
      <c r="DW566" s="793"/>
      <c r="DX566" s="793"/>
      <c r="DY566" s="793"/>
    </row>
    <row r="567" spans="1:129" s="763" customFormat="1" ht="15">
      <c r="A567" s="550"/>
      <c r="B567" s="755">
        <v>60239</v>
      </c>
      <c r="C567" s="898" t="s">
        <v>28</v>
      </c>
      <c r="D567" s="24"/>
      <c r="E567" s="700"/>
      <c r="F567" s="547"/>
      <c r="G567" s="757"/>
      <c r="H567" s="901"/>
      <c r="I567" s="546"/>
      <c r="J567" s="1198"/>
      <c r="K567" s="700"/>
      <c r="L567" s="547"/>
      <c r="M567" s="757"/>
      <c r="N567" s="899"/>
      <c r="O567" s="546"/>
      <c r="P567" s="900"/>
      <c r="Q567" s="700"/>
      <c r="R567" s="547"/>
      <c r="S567" s="757"/>
      <c r="T567" s="899"/>
      <c r="U567" s="758"/>
      <c r="V567" s="547"/>
      <c r="W567" s="759"/>
      <c r="X567" s="547"/>
      <c r="Y567" s="757"/>
      <c r="Z567" s="899"/>
      <c r="AA567" s="546"/>
      <c r="AB567" s="547"/>
      <c r="AC567" s="547"/>
      <c r="AD567" s="759"/>
      <c r="AE567" s="547"/>
      <c r="AF567" s="757"/>
      <c r="AG567" s="899"/>
      <c r="AH567" s="546"/>
      <c r="AI567" s="900"/>
      <c r="AJ567" s="546"/>
      <c r="AK567" s="546"/>
      <c r="AL567" s="899"/>
      <c r="AM567" s="757"/>
      <c r="AN567" s="899"/>
      <c r="AO567" s="899"/>
      <c r="AP567" s="899"/>
      <c r="AQ567" s="546"/>
      <c r="AR567" s="900"/>
      <c r="AS567" s="700"/>
      <c r="AT567" s="547"/>
      <c r="AU567" s="757"/>
      <c r="AV567" s="899"/>
      <c r="AW567" s="546"/>
      <c r="AX567" s="900"/>
      <c r="AY567" s="547"/>
      <c r="AZ567" s="547"/>
      <c r="BA567" s="757"/>
      <c r="BB567" s="899"/>
      <c r="BC567" s="546"/>
      <c r="BD567" s="760"/>
      <c r="BE567" s="128"/>
      <c r="BF567" s="128"/>
      <c r="BG567" s="128"/>
      <c r="BH567" s="128"/>
      <c r="BI567" s="128"/>
      <c r="BJ567" s="421"/>
      <c r="BK567" s="510"/>
      <c r="BL567" s="761"/>
      <c r="BM567" s="762"/>
      <c r="BN567" s="762"/>
      <c r="BO567" s="762"/>
      <c r="CB567" s="793"/>
      <c r="CC567" s="793"/>
      <c r="CD567" s="793"/>
      <c r="CE567" s="793"/>
      <c r="CF567" s="793"/>
      <c r="CG567" s="793"/>
      <c r="CH567" s="793"/>
      <c r="CI567" s="793"/>
      <c r="CJ567" s="793"/>
      <c r="CK567" s="793"/>
      <c r="CL567" s="793"/>
      <c r="CM567" s="793"/>
      <c r="CN567" s="793"/>
      <c r="CO567" s="793"/>
      <c r="CP567" s="793"/>
      <c r="CQ567" s="793"/>
      <c r="CR567" s="793"/>
      <c r="CS567" s="793"/>
      <c r="CT567" s="793"/>
      <c r="CU567" s="793"/>
      <c r="CV567" s="793"/>
      <c r="CW567" s="793"/>
      <c r="CX567" s="793"/>
      <c r="CY567" s="793"/>
      <c r="CZ567" s="793"/>
      <c r="DA567" s="793"/>
      <c r="DB567" s="793"/>
      <c r="DC567" s="793"/>
      <c r="DD567" s="793"/>
      <c r="DE567" s="793"/>
      <c r="DF567" s="793"/>
      <c r="DG567" s="793"/>
      <c r="DH567" s="793"/>
      <c r="DI567" s="793"/>
      <c r="DJ567" s="793"/>
      <c r="DK567" s="793"/>
      <c r="DL567" s="793"/>
      <c r="DM567" s="793"/>
      <c r="DN567" s="793"/>
      <c r="DO567" s="793"/>
      <c r="DP567" s="793"/>
      <c r="DQ567" s="793"/>
      <c r="DR567" s="793"/>
      <c r="DS567" s="793"/>
      <c r="DT567" s="793"/>
      <c r="DU567" s="793"/>
      <c r="DV567" s="793"/>
      <c r="DW567" s="793"/>
      <c r="DX567" s="793"/>
      <c r="DY567" s="793"/>
    </row>
    <row r="568" spans="1:129" s="763" customFormat="1" ht="15">
      <c r="A568" s="748"/>
      <c r="B568" s="755">
        <v>60239</v>
      </c>
      <c r="C568" s="898" t="s">
        <v>28</v>
      </c>
      <c r="D568" s="24" t="s">
        <v>11</v>
      </c>
      <c r="E568" s="700">
        <f>'Buxheti 2021'!E513</f>
        <v>0</v>
      </c>
      <c r="F568" s="547"/>
      <c r="G568" s="757"/>
      <c r="H568" s="901"/>
      <c r="I568" s="546"/>
      <c r="J568" s="1198"/>
      <c r="K568" s="700"/>
      <c r="L568" s="547"/>
      <c r="M568" s="757"/>
      <c r="N568" s="899"/>
      <c r="O568" s="546"/>
      <c r="P568" s="900"/>
      <c r="Q568" s="700"/>
      <c r="R568" s="547"/>
      <c r="S568" s="757"/>
      <c r="T568" s="899"/>
      <c r="U568" s="758"/>
      <c r="V568" s="547"/>
      <c r="W568" s="759"/>
      <c r="X568" s="547"/>
      <c r="Y568" s="757"/>
      <c r="Z568" s="899"/>
      <c r="AA568" s="546"/>
      <c r="AB568" s="547"/>
      <c r="AC568" s="547"/>
      <c r="AD568" s="759"/>
      <c r="AE568" s="547"/>
      <c r="AF568" s="757"/>
      <c r="AG568" s="899"/>
      <c r="AH568" s="546"/>
      <c r="AI568" s="900"/>
      <c r="AJ568" s="546"/>
      <c r="AK568" s="546"/>
      <c r="AL568" s="899"/>
      <c r="AM568" s="757"/>
      <c r="AN568" s="899"/>
      <c r="AO568" s="899"/>
      <c r="AP568" s="899"/>
      <c r="AQ568" s="546"/>
      <c r="AR568" s="900"/>
      <c r="AS568" s="700">
        <f>F568</f>
        <v>0</v>
      </c>
      <c r="AT568" s="547"/>
      <c r="AU568" s="757"/>
      <c r="AV568" s="899"/>
      <c r="AW568" s="546"/>
      <c r="AX568" s="900"/>
      <c r="AY568" s="547"/>
      <c r="AZ568" s="547"/>
      <c r="BA568" s="757"/>
      <c r="BB568" s="899"/>
      <c r="BC568" s="546"/>
      <c r="BD568" s="758"/>
      <c r="BE568" s="128"/>
      <c r="BF568" s="128"/>
      <c r="BG568" s="128"/>
      <c r="BH568" s="128"/>
      <c r="BI568" s="128"/>
      <c r="BJ568" s="421"/>
      <c r="BK568" s="510"/>
      <c r="BL568" s="764"/>
      <c r="BM568" s="762"/>
      <c r="BN568" s="762"/>
      <c r="BO568" s="762"/>
      <c r="CB568" s="793"/>
      <c r="CC568" s="793"/>
      <c r="CD568" s="793"/>
      <c r="CE568" s="793"/>
      <c r="CF568" s="793"/>
      <c r="CG568" s="793"/>
      <c r="CH568" s="793"/>
      <c r="CI568" s="793"/>
      <c r="CJ568" s="793"/>
      <c r="CK568" s="793"/>
      <c r="CL568" s="793"/>
      <c r="CM568" s="793"/>
      <c r="CN568" s="793"/>
      <c r="CO568" s="793"/>
      <c r="CP568" s="793"/>
      <c r="CQ568" s="793"/>
      <c r="CR568" s="793"/>
      <c r="CS568" s="793"/>
      <c r="CT568" s="793"/>
      <c r="CU568" s="793"/>
      <c r="CV568" s="793"/>
      <c r="CW568" s="793"/>
      <c r="CX568" s="793"/>
      <c r="CY568" s="793"/>
      <c r="CZ568" s="793"/>
      <c r="DA568" s="793"/>
      <c r="DB568" s="793"/>
      <c r="DC568" s="793"/>
      <c r="DD568" s="793"/>
      <c r="DE568" s="793"/>
      <c r="DF568" s="793"/>
      <c r="DG568" s="793"/>
      <c r="DH568" s="793"/>
      <c r="DI568" s="793"/>
      <c r="DJ568" s="793"/>
      <c r="DK568" s="793"/>
      <c r="DL568" s="793"/>
      <c r="DM568" s="793"/>
      <c r="DN568" s="793"/>
      <c r="DO568" s="793"/>
      <c r="DP568" s="793"/>
      <c r="DQ568" s="793"/>
      <c r="DR568" s="793"/>
      <c r="DS568" s="793"/>
      <c r="DT568" s="793"/>
      <c r="DU568" s="793"/>
      <c r="DV568" s="793"/>
      <c r="DW568" s="793"/>
      <c r="DX568" s="793"/>
      <c r="DY568" s="793"/>
    </row>
    <row r="569" spans="1:129" s="80" customFormat="1" ht="15">
      <c r="A569" s="265"/>
      <c r="B569" s="359" t="s">
        <v>91</v>
      </c>
      <c r="C569" s="14" t="s">
        <v>92</v>
      </c>
      <c r="D569" s="25" t="s">
        <v>11</v>
      </c>
      <c r="E569" s="100">
        <f>SUM(E570:E582)</f>
        <v>0</v>
      </c>
      <c r="F569" s="147">
        <f>F570+F571+F572+F573+F574+F575+F576+F577+F578+F579+F580+F581+F582</f>
        <v>110000</v>
      </c>
      <c r="G569" s="148">
        <f t="shared" ref="G569" si="49">SUM(G581:G582)</f>
        <v>0</v>
      </c>
      <c r="H569" s="149"/>
      <c r="I569" s="147"/>
      <c r="J569" s="609"/>
      <c r="K569" s="100"/>
      <c r="L569" s="147"/>
      <c r="M569" s="148"/>
      <c r="N569" s="149"/>
      <c r="O569" s="147"/>
      <c r="P569" s="150"/>
      <c r="Q569" s="100"/>
      <c r="R569" s="147"/>
      <c r="S569" s="148"/>
      <c r="T569" s="149"/>
      <c r="U569" s="150"/>
      <c r="V569" s="147"/>
      <c r="W569" s="149"/>
      <c r="X569" s="147"/>
      <c r="Y569" s="148"/>
      <c r="Z569" s="149"/>
      <c r="AA569" s="147"/>
      <c r="AB569" s="147"/>
      <c r="AC569" s="147"/>
      <c r="AD569" s="149"/>
      <c r="AE569" s="147"/>
      <c r="AF569" s="148"/>
      <c r="AG569" s="149"/>
      <c r="AH569" s="147"/>
      <c r="AI569" s="150"/>
      <c r="AJ569" s="147"/>
      <c r="AK569" s="147"/>
      <c r="AL569" s="149"/>
      <c r="AM569" s="147"/>
      <c r="AN569" s="147"/>
      <c r="AO569" s="147"/>
      <c r="AP569" s="150"/>
      <c r="AQ569" s="150"/>
      <c r="AR569" s="150"/>
      <c r="AS569" s="100"/>
      <c r="AT569" s="147"/>
      <c r="AU569" s="148"/>
      <c r="AV569" s="149"/>
      <c r="AW569" s="147"/>
      <c r="AX569" s="150"/>
      <c r="AY569" s="147"/>
      <c r="AZ569" s="147"/>
      <c r="BA569" s="148"/>
      <c r="BB569" s="149"/>
      <c r="BC569" s="147"/>
      <c r="BD569" s="419"/>
      <c r="BE569" s="129"/>
      <c r="BF569" s="129"/>
      <c r="BG569" s="129"/>
      <c r="BH569" s="129"/>
      <c r="BI569" s="129"/>
      <c r="BJ569" s="430"/>
      <c r="BK569" s="509"/>
      <c r="BL569" s="433"/>
      <c r="BM569" s="414"/>
      <c r="BN569" s="414"/>
      <c r="BO569" s="414"/>
      <c r="CB569" s="227"/>
      <c r="CC569" s="227"/>
      <c r="CD569" s="227"/>
      <c r="CE569" s="227"/>
      <c r="CF569" s="227"/>
      <c r="CG569" s="227"/>
      <c r="CH569" s="227"/>
      <c r="CI569" s="227"/>
      <c r="CJ569" s="227"/>
      <c r="CK569" s="227"/>
      <c r="CL569" s="227"/>
      <c r="CM569" s="227"/>
      <c r="CN569" s="227"/>
      <c r="CO569" s="227"/>
      <c r="CP569" s="227"/>
      <c r="CQ569" s="227"/>
      <c r="CR569" s="227"/>
      <c r="CS569" s="227"/>
      <c r="CT569" s="227"/>
      <c r="CU569" s="227"/>
      <c r="CV569" s="227"/>
      <c r="CW569" s="227"/>
      <c r="CX569" s="227"/>
      <c r="CY569" s="227"/>
      <c r="CZ569" s="227"/>
      <c r="DA569" s="227"/>
      <c r="DB569" s="227"/>
      <c r="DC569" s="227"/>
      <c r="DD569" s="227"/>
      <c r="DE569" s="227"/>
      <c r="DF569" s="227"/>
      <c r="DG569" s="227"/>
      <c r="DH569" s="227"/>
      <c r="DI569" s="227"/>
      <c r="DJ569" s="227"/>
      <c r="DK569" s="227"/>
      <c r="DL569" s="227"/>
      <c r="DM569" s="227"/>
      <c r="DN569" s="227"/>
      <c r="DO569" s="227"/>
      <c r="DP569" s="227"/>
      <c r="DQ569" s="227"/>
      <c r="DR569" s="227"/>
      <c r="DS569" s="227"/>
      <c r="DT569" s="227"/>
      <c r="DU569" s="227"/>
      <c r="DV569" s="227"/>
      <c r="DW569" s="227"/>
      <c r="DX569" s="227"/>
      <c r="DY569" s="227"/>
    </row>
    <row r="570" spans="1:129" s="763" customFormat="1" ht="15">
      <c r="A570" s="849"/>
      <c r="B570" s="850">
        <v>60240</v>
      </c>
      <c r="C570" s="756" t="s">
        <v>29</v>
      </c>
      <c r="D570" s="851" t="s">
        <v>11</v>
      </c>
      <c r="E570" s="863">
        <f>'Buxheti 2021'!E187</f>
        <v>0</v>
      </c>
      <c r="F570" s="700">
        <v>11000</v>
      </c>
      <c r="G570" s="852"/>
      <c r="H570" s="754" t="s">
        <v>441</v>
      </c>
      <c r="I570" s="549"/>
      <c r="J570" s="855"/>
      <c r="K570" s="853"/>
      <c r="L570" s="549"/>
      <c r="M570" s="852"/>
      <c r="N570" s="854"/>
      <c r="O570" s="549"/>
      <c r="P570" s="760"/>
      <c r="Q570" s="853"/>
      <c r="R570" s="549"/>
      <c r="S570" s="852"/>
      <c r="T570" s="854"/>
      <c r="U570" s="760"/>
      <c r="V570" s="549"/>
      <c r="W570" s="854"/>
      <c r="X570" s="549"/>
      <c r="Y570" s="852"/>
      <c r="Z570" s="854"/>
      <c r="AA570" s="549"/>
      <c r="AB570" s="549"/>
      <c r="AC570" s="549"/>
      <c r="AD570" s="759">
        <f t="shared" ref="AD570:AD578" si="50">F570</f>
        <v>11000</v>
      </c>
      <c r="AE570" s="549"/>
      <c r="AF570" s="852"/>
      <c r="AG570" s="854"/>
      <c r="AH570" s="549"/>
      <c r="AI570" s="760"/>
      <c r="AJ570" s="549"/>
      <c r="AK570" s="549"/>
      <c r="AL570" s="854"/>
      <c r="AM570" s="549"/>
      <c r="AN570" s="549"/>
      <c r="AO570" s="549"/>
      <c r="AP570" s="760"/>
      <c r="AQ570" s="760"/>
      <c r="AR570" s="760"/>
      <c r="AS570" s="853"/>
      <c r="AT570" s="549"/>
      <c r="AU570" s="852"/>
      <c r="AV570" s="854"/>
      <c r="AW570" s="549"/>
      <c r="AX570" s="760"/>
      <c r="AY570" s="549"/>
      <c r="AZ570" s="549"/>
      <c r="BA570" s="852"/>
      <c r="BB570" s="854"/>
      <c r="BC570" s="549"/>
      <c r="BD570" s="758"/>
      <c r="BE570" s="128"/>
      <c r="BF570" s="128"/>
      <c r="BG570" s="128"/>
      <c r="BH570" s="128"/>
      <c r="BI570" s="128"/>
      <c r="BJ570" s="421"/>
      <c r="BK570" s="510"/>
      <c r="BL570" s="764"/>
      <c r="BM570" s="762"/>
      <c r="BN570" s="762"/>
      <c r="BO570" s="762"/>
      <c r="CB570" s="793"/>
      <c r="CC570" s="793"/>
      <c r="CD570" s="793"/>
      <c r="CE570" s="793"/>
      <c r="CF570" s="793"/>
      <c r="CG570" s="793"/>
      <c r="CH570" s="793"/>
      <c r="CI570" s="793"/>
      <c r="CJ570" s="793"/>
      <c r="CK570" s="793"/>
      <c r="CL570" s="793"/>
      <c r="CM570" s="793"/>
      <c r="CN570" s="793"/>
      <c r="CO570" s="793"/>
      <c r="CP570" s="793"/>
      <c r="CQ570" s="793"/>
      <c r="CR570" s="793"/>
      <c r="CS570" s="793"/>
      <c r="CT570" s="793"/>
      <c r="CU570" s="793"/>
      <c r="CV570" s="793"/>
      <c r="CW570" s="793"/>
      <c r="CX570" s="793"/>
      <c r="CY570" s="793"/>
      <c r="CZ570" s="793"/>
      <c r="DA570" s="793"/>
      <c r="DB570" s="793"/>
      <c r="DC570" s="793"/>
      <c r="DD570" s="793"/>
      <c r="DE570" s="793"/>
      <c r="DF570" s="793"/>
      <c r="DG570" s="793"/>
      <c r="DH570" s="793"/>
      <c r="DI570" s="793"/>
      <c r="DJ570" s="793"/>
      <c r="DK570" s="793"/>
      <c r="DL570" s="793"/>
      <c r="DM570" s="793"/>
      <c r="DN570" s="793"/>
      <c r="DO570" s="793"/>
      <c r="DP570" s="793"/>
      <c r="DQ570" s="793"/>
      <c r="DR570" s="793"/>
      <c r="DS570" s="793"/>
      <c r="DT570" s="793"/>
      <c r="DU570" s="793"/>
      <c r="DV570" s="793"/>
      <c r="DW570" s="793"/>
      <c r="DX570" s="793"/>
      <c r="DY570" s="793"/>
    </row>
    <row r="571" spans="1:129" s="763" customFormat="1" ht="15">
      <c r="A571" s="748"/>
      <c r="B571" s="850">
        <v>60240</v>
      </c>
      <c r="C571" s="756" t="s">
        <v>29</v>
      </c>
      <c r="D571" s="851" t="s">
        <v>11</v>
      </c>
      <c r="E571" s="853"/>
      <c r="F571" s="548">
        <v>11000</v>
      </c>
      <c r="G571" s="852"/>
      <c r="H571" s="754" t="s">
        <v>441</v>
      </c>
      <c r="I571" s="549"/>
      <c r="J571" s="855"/>
      <c r="K571" s="853"/>
      <c r="L571" s="549"/>
      <c r="M571" s="852"/>
      <c r="N571" s="854"/>
      <c r="O571" s="549"/>
      <c r="P571" s="760"/>
      <c r="Q571" s="853"/>
      <c r="R571" s="549"/>
      <c r="S571" s="852"/>
      <c r="T571" s="854"/>
      <c r="U571" s="760"/>
      <c r="V571" s="549"/>
      <c r="W571" s="854"/>
      <c r="X571" s="549"/>
      <c r="Y571" s="852"/>
      <c r="Z571" s="854"/>
      <c r="AA571" s="549"/>
      <c r="AB571" s="549"/>
      <c r="AC571" s="549"/>
      <c r="AD571" s="872">
        <f t="shared" si="50"/>
        <v>11000</v>
      </c>
      <c r="AE571" s="549"/>
      <c r="AF571" s="852"/>
      <c r="AG571" s="854"/>
      <c r="AH571" s="549"/>
      <c r="AI571" s="760"/>
      <c r="AJ571" s="549"/>
      <c r="AK571" s="549"/>
      <c r="AL571" s="854"/>
      <c r="AM571" s="549"/>
      <c r="AN571" s="549"/>
      <c r="AO571" s="549"/>
      <c r="AP571" s="760"/>
      <c r="AQ571" s="760"/>
      <c r="AR571" s="760"/>
      <c r="AS571" s="853"/>
      <c r="AT571" s="549"/>
      <c r="AU571" s="852"/>
      <c r="AV571" s="854"/>
      <c r="AW571" s="549"/>
      <c r="AX571" s="760"/>
      <c r="AY571" s="549"/>
      <c r="AZ571" s="549"/>
      <c r="BA571" s="852"/>
      <c r="BB571" s="854"/>
      <c r="BC571" s="549"/>
      <c r="BD571" s="758"/>
      <c r="BE571" s="128"/>
      <c r="BF571" s="128"/>
      <c r="BG571" s="128"/>
      <c r="BH571" s="128"/>
      <c r="BI571" s="128"/>
      <c r="BJ571" s="421"/>
      <c r="BK571" s="510"/>
      <c r="BL571" s="764"/>
      <c r="BM571" s="762"/>
      <c r="BN571" s="762"/>
      <c r="BO571" s="762"/>
      <c r="CB571" s="793"/>
      <c r="CC571" s="793"/>
      <c r="CD571" s="793"/>
      <c r="CE571" s="793"/>
      <c r="CF571" s="793"/>
      <c r="CG571" s="793"/>
      <c r="CH571" s="793"/>
      <c r="CI571" s="793"/>
      <c r="CJ571" s="793"/>
      <c r="CK571" s="793"/>
      <c r="CL571" s="793"/>
      <c r="CM571" s="793"/>
      <c r="CN571" s="793"/>
      <c r="CO571" s="793"/>
      <c r="CP571" s="793"/>
      <c r="CQ571" s="793"/>
      <c r="CR571" s="793"/>
      <c r="CS571" s="793"/>
      <c r="CT571" s="793"/>
      <c r="CU571" s="793"/>
      <c r="CV571" s="793"/>
      <c r="CW571" s="793"/>
      <c r="CX571" s="793"/>
      <c r="CY571" s="793"/>
      <c r="CZ571" s="793"/>
      <c r="DA571" s="793"/>
      <c r="DB571" s="793"/>
      <c r="DC571" s="793"/>
      <c r="DD571" s="793"/>
      <c r="DE571" s="793"/>
      <c r="DF571" s="793"/>
      <c r="DG571" s="793"/>
      <c r="DH571" s="793"/>
      <c r="DI571" s="793"/>
      <c r="DJ571" s="793"/>
      <c r="DK571" s="793"/>
      <c r="DL571" s="793"/>
      <c r="DM571" s="793"/>
      <c r="DN571" s="793"/>
      <c r="DO571" s="793"/>
      <c r="DP571" s="793"/>
      <c r="DQ571" s="793"/>
      <c r="DR571" s="793"/>
      <c r="DS571" s="793"/>
      <c r="DT571" s="793"/>
      <c r="DU571" s="793"/>
      <c r="DV571" s="793"/>
      <c r="DW571" s="793"/>
      <c r="DX571" s="793"/>
      <c r="DY571" s="793"/>
    </row>
    <row r="572" spans="1:129" s="763" customFormat="1" ht="15">
      <c r="A572" s="748"/>
      <c r="B572" s="850">
        <v>60240</v>
      </c>
      <c r="C572" s="756" t="s">
        <v>29</v>
      </c>
      <c r="D572" s="851" t="s">
        <v>11</v>
      </c>
      <c r="E572" s="853"/>
      <c r="F572" s="548">
        <v>33000</v>
      </c>
      <c r="G572" s="852"/>
      <c r="H572" s="754" t="s">
        <v>441</v>
      </c>
      <c r="I572" s="549"/>
      <c r="J572" s="855"/>
      <c r="K572" s="853"/>
      <c r="L572" s="549"/>
      <c r="M572" s="852"/>
      <c r="N572" s="854"/>
      <c r="O572" s="549"/>
      <c r="P572" s="760"/>
      <c r="Q572" s="853"/>
      <c r="R572" s="549"/>
      <c r="S572" s="852"/>
      <c r="T572" s="854"/>
      <c r="U572" s="760"/>
      <c r="V572" s="549"/>
      <c r="W572" s="854"/>
      <c r="X572" s="549"/>
      <c r="Y572" s="852"/>
      <c r="Z572" s="854"/>
      <c r="AA572" s="549"/>
      <c r="AB572" s="549"/>
      <c r="AC572" s="549"/>
      <c r="AD572" s="872">
        <f t="shared" si="50"/>
        <v>33000</v>
      </c>
      <c r="AE572" s="549"/>
      <c r="AF572" s="852"/>
      <c r="AG572" s="854"/>
      <c r="AH572" s="549"/>
      <c r="AI572" s="760"/>
      <c r="AJ572" s="549"/>
      <c r="AK572" s="549"/>
      <c r="AL572" s="854"/>
      <c r="AM572" s="549"/>
      <c r="AN572" s="549"/>
      <c r="AO572" s="549"/>
      <c r="AP572" s="760"/>
      <c r="AQ572" s="760"/>
      <c r="AR572" s="760"/>
      <c r="AS572" s="853"/>
      <c r="AT572" s="549"/>
      <c r="AU572" s="852"/>
      <c r="AV572" s="854"/>
      <c r="AW572" s="549"/>
      <c r="AX572" s="760"/>
      <c r="AY572" s="549"/>
      <c r="AZ572" s="549"/>
      <c r="BA572" s="852"/>
      <c r="BB572" s="854"/>
      <c r="BC572" s="549"/>
      <c r="BD572" s="758"/>
      <c r="BE572" s="128"/>
      <c r="BF572" s="128"/>
      <c r="BG572" s="128"/>
      <c r="BH572" s="128"/>
      <c r="BI572" s="128"/>
      <c r="BJ572" s="421"/>
      <c r="BK572" s="510"/>
      <c r="BL572" s="764"/>
      <c r="BM572" s="762"/>
      <c r="BN572" s="762"/>
      <c r="BO572" s="762"/>
      <c r="CB572" s="793"/>
      <c r="CC572" s="793"/>
      <c r="CD572" s="793"/>
      <c r="CE572" s="793"/>
      <c r="CF572" s="793"/>
      <c r="CG572" s="793"/>
      <c r="CH572" s="793"/>
      <c r="CI572" s="793"/>
      <c r="CJ572" s="793"/>
      <c r="CK572" s="793"/>
      <c r="CL572" s="793"/>
      <c r="CM572" s="793"/>
      <c r="CN572" s="793"/>
      <c r="CO572" s="793"/>
      <c r="CP572" s="793"/>
      <c r="CQ572" s="793"/>
      <c r="CR572" s="793"/>
      <c r="CS572" s="793"/>
      <c r="CT572" s="793"/>
      <c r="CU572" s="793"/>
      <c r="CV572" s="793"/>
      <c r="CW572" s="793"/>
      <c r="CX572" s="793"/>
      <c r="CY572" s="793"/>
      <c r="CZ572" s="793"/>
      <c r="DA572" s="793"/>
      <c r="DB572" s="793"/>
      <c r="DC572" s="793"/>
      <c r="DD572" s="793"/>
      <c r="DE572" s="793"/>
      <c r="DF572" s="793"/>
      <c r="DG572" s="793"/>
      <c r="DH572" s="793"/>
      <c r="DI572" s="793"/>
      <c r="DJ572" s="793"/>
      <c r="DK572" s="793"/>
      <c r="DL572" s="793"/>
      <c r="DM572" s="793"/>
      <c r="DN572" s="793"/>
      <c r="DO572" s="793"/>
      <c r="DP572" s="793"/>
      <c r="DQ572" s="793"/>
      <c r="DR572" s="793"/>
      <c r="DS572" s="793"/>
      <c r="DT572" s="793"/>
      <c r="DU572" s="793"/>
      <c r="DV572" s="793"/>
      <c r="DW572" s="793"/>
      <c r="DX572" s="793"/>
      <c r="DY572" s="793"/>
    </row>
    <row r="573" spans="1:129" s="763" customFormat="1" ht="15">
      <c r="A573" s="748">
        <v>123</v>
      </c>
      <c r="B573" s="850">
        <v>60240</v>
      </c>
      <c r="C573" s="756" t="s">
        <v>29</v>
      </c>
      <c r="D573" s="851" t="s">
        <v>11</v>
      </c>
      <c r="E573" s="853"/>
      <c r="F573" s="548">
        <v>55000</v>
      </c>
      <c r="G573" s="857"/>
      <c r="H573" s="542" t="s">
        <v>447</v>
      </c>
      <c r="I573" s="549"/>
      <c r="J573" s="855"/>
      <c r="K573" s="853"/>
      <c r="L573" s="549"/>
      <c r="M573" s="852"/>
      <c r="N573" s="854"/>
      <c r="O573" s="549"/>
      <c r="P573" s="760"/>
      <c r="Q573" s="853"/>
      <c r="R573" s="549"/>
      <c r="S573" s="852"/>
      <c r="T573" s="854"/>
      <c r="U573" s="760"/>
      <c r="V573" s="549"/>
      <c r="W573" s="854"/>
      <c r="X573" s="549"/>
      <c r="Y573" s="852"/>
      <c r="Z573" s="854"/>
      <c r="AA573" s="549"/>
      <c r="AB573" s="549"/>
      <c r="AC573" s="549"/>
      <c r="AD573" s="872">
        <f t="shared" si="50"/>
        <v>55000</v>
      </c>
      <c r="AE573" s="549"/>
      <c r="AF573" s="852"/>
      <c r="AG573" s="854"/>
      <c r="AH573" s="549"/>
      <c r="AI573" s="760"/>
      <c r="AJ573" s="549"/>
      <c r="AK573" s="549"/>
      <c r="AL573" s="854"/>
      <c r="AM573" s="549"/>
      <c r="AN573" s="549"/>
      <c r="AO573" s="549"/>
      <c r="AP573" s="760"/>
      <c r="AQ573" s="760"/>
      <c r="AR573" s="760"/>
      <c r="AS573" s="853"/>
      <c r="AT573" s="549"/>
      <c r="AU573" s="852"/>
      <c r="AV573" s="854"/>
      <c r="AW573" s="549"/>
      <c r="AX573" s="760"/>
      <c r="AY573" s="549"/>
      <c r="AZ573" s="549"/>
      <c r="BA573" s="852"/>
      <c r="BB573" s="854"/>
      <c r="BC573" s="549"/>
      <c r="BD573" s="758"/>
      <c r="BE573" s="128"/>
      <c r="BF573" s="128"/>
      <c r="BG573" s="128"/>
      <c r="BH573" s="128"/>
      <c r="BI573" s="128"/>
      <c r="BJ573" s="421"/>
      <c r="BK573" s="510"/>
      <c r="BL573" s="764"/>
      <c r="BM573" s="762"/>
      <c r="BN573" s="762"/>
      <c r="BO573" s="762"/>
      <c r="CB573" s="793"/>
      <c r="CC573" s="793"/>
      <c r="CD573" s="793"/>
      <c r="CE573" s="793"/>
      <c r="CF573" s="793"/>
      <c r="CG573" s="793"/>
      <c r="CH573" s="793"/>
      <c r="CI573" s="793"/>
      <c r="CJ573" s="793"/>
      <c r="CK573" s="793"/>
      <c r="CL573" s="793"/>
      <c r="CM573" s="793"/>
      <c r="CN573" s="793"/>
      <c r="CO573" s="793"/>
      <c r="CP573" s="793"/>
      <c r="CQ573" s="793"/>
      <c r="CR573" s="793"/>
      <c r="CS573" s="793"/>
      <c r="CT573" s="793"/>
      <c r="CU573" s="793"/>
      <c r="CV573" s="793"/>
      <c r="CW573" s="793"/>
      <c r="CX573" s="793"/>
      <c r="CY573" s="793"/>
      <c r="CZ573" s="793"/>
      <c r="DA573" s="793"/>
      <c r="DB573" s="793"/>
      <c r="DC573" s="793"/>
      <c r="DD573" s="793"/>
      <c r="DE573" s="793"/>
      <c r="DF573" s="793"/>
      <c r="DG573" s="793"/>
      <c r="DH573" s="793"/>
      <c r="DI573" s="793"/>
      <c r="DJ573" s="793"/>
      <c r="DK573" s="793"/>
      <c r="DL573" s="793"/>
      <c r="DM573" s="793"/>
      <c r="DN573" s="793"/>
      <c r="DO573" s="793"/>
      <c r="DP573" s="793"/>
      <c r="DQ573" s="793"/>
      <c r="DR573" s="793"/>
      <c r="DS573" s="793"/>
      <c r="DT573" s="793"/>
      <c r="DU573" s="793"/>
      <c r="DV573" s="793"/>
      <c r="DW573" s="793"/>
      <c r="DX573" s="793"/>
      <c r="DY573" s="793"/>
    </row>
    <row r="574" spans="1:129" s="763" customFormat="1" ht="15">
      <c r="A574" s="748"/>
      <c r="B574" s="850">
        <v>60240</v>
      </c>
      <c r="C574" s="756" t="s">
        <v>29</v>
      </c>
      <c r="D574" s="851" t="s">
        <v>11</v>
      </c>
      <c r="E574" s="853"/>
      <c r="F574" s="548"/>
      <c r="G574" s="857"/>
      <c r="H574" s="542"/>
      <c r="I574" s="549"/>
      <c r="J574" s="855"/>
      <c r="K574" s="853"/>
      <c r="L574" s="549"/>
      <c r="M574" s="852"/>
      <c r="N574" s="854"/>
      <c r="O574" s="549"/>
      <c r="P574" s="760"/>
      <c r="Q574" s="853"/>
      <c r="R574" s="549"/>
      <c r="S574" s="852"/>
      <c r="T574" s="854"/>
      <c r="U574" s="760"/>
      <c r="V574" s="549"/>
      <c r="W574" s="854"/>
      <c r="X574" s="549"/>
      <c r="Y574" s="852"/>
      <c r="Z574" s="854"/>
      <c r="AA574" s="549"/>
      <c r="AB574" s="549"/>
      <c r="AC574" s="549"/>
      <c r="AD574" s="872">
        <f t="shared" si="50"/>
        <v>0</v>
      </c>
      <c r="AE574" s="549"/>
      <c r="AF574" s="852"/>
      <c r="AG574" s="854"/>
      <c r="AH574" s="549"/>
      <c r="AI574" s="760"/>
      <c r="AJ574" s="549"/>
      <c r="AK574" s="549"/>
      <c r="AL574" s="854"/>
      <c r="AM574" s="549"/>
      <c r="AN574" s="549"/>
      <c r="AO574" s="549"/>
      <c r="AP574" s="760"/>
      <c r="AQ574" s="760"/>
      <c r="AR574" s="760"/>
      <c r="AS574" s="853"/>
      <c r="AT574" s="549"/>
      <c r="AU574" s="852"/>
      <c r="AV574" s="854"/>
      <c r="AW574" s="549"/>
      <c r="AX574" s="760"/>
      <c r="AY574" s="549"/>
      <c r="AZ574" s="549"/>
      <c r="BA574" s="852"/>
      <c r="BB574" s="854"/>
      <c r="BC574" s="549"/>
      <c r="BD574" s="758"/>
      <c r="BE574" s="128"/>
      <c r="BF574" s="128"/>
      <c r="BG574" s="128"/>
      <c r="BH574" s="128"/>
      <c r="BI574" s="128"/>
      <c r="BJ574" s="421"/>
      <c r="BK574" s="510"/>
      <c r="BL574" s="764"/>
      <c r="BM574" s="762"/>
      <c r="BN574" s="762"/>
      <c r="BO574" s="762"/>
      <c r="CB574" s="793"/>
      <c r="CC574" s="793"/>
      <c r="CD574" s="793"/>
      <c r="CE574" s="793"/>
      <c r="CF574" s="793"/>
      <c r="CG574" s="793"/>
      <c r="CH574" s="793"/>
      <c r="CI574" s="793"/>
      <c r="CJ574" s="793"/>
      <c r="CK574" s="793"/>
      <c r="CL574" s="793"/>
      <c r="CM574" s="793"/>
      <c r="CN574" s="793"/>
      <c r="CO574" s="793"/>
      <c r="CP574" s="793"/>
      <c r="CQ574" s="793"/>
      <c r="CR574" s="793"/>
      <c r="CS574" s="793"/>
      <c r="CT574" s="793"/>
      <c r="CU574" s="793"/>
      <c r="CV574" s="793"/>
      <c r="CW574" s="793"/>
      <c r="CX574" s="793"/>
      <c r="CY574" s="793"/>
      <c r="CZ574" s="793"/>
      <c r="DA574" s="793"/>
      <c r="DB574" s="793"/>
      <c r="DC574" s="793"/>
      <c r="DD574" s="793"/>
      <c r="DE574" s="793"/>
      <c r="DF574" s="793"/>
      <c r="DG574" s="793"/>
      <c r="DH574" s="793"/>
      <c r="DI574" s="793"/>
      <c r="DJ574" s="793"/>
      <c r="DK574" s="793"/>
      <c r="DL574" s="793"/>
      <c r="DM574" s="793"/>
      <c r="DN574" s="793"/>
      <c r="DO574" s="793"/>
      <c r="DP574" s="793"/>
      <c r="DQ574" s="793"/>
      <c r="DR574" s="793"/>
      <c r="DS574" s="793"/>
      <c r="DT574" s="793"/>
      <c r="DU574" s="793"/>
      <c r="DV574" s="793"/>
      <c r="DW574" s="793"/>
      <c r="DX574" s="793"/>
      <c r="DY574" s="793"/>
    </row>
    <row r="575" spans="1:129" s="763" customFormat="1" ht="15">
      <c r="A575" s="748"/>
      <c r="B575" s="850" t="s">
        <v>349</v>
      </c>
      <c r="C575" s="756" t="s">
        <v>29</v>
      </c>
      <c r="D575" s="851" t="s">
        <v>11</v>
      </c>
      <c r="E575" s="853"/>
      <c r="F575" s="545"/>
      <c r="G575" s="549"/>
      <c r="H575" s="929"/>
      <c r="I575" s="549"/>
      <c r="J575" s="855"/>
      <c r="K575" s="853"/>
      <c r="L575" s="549"/>
      <c r="M575" s="852"/>
      <c r="N575" s="854"/>
      <c r="O575" s="549"/>
      <c r="P575" s="760"/>
      <c r="Q575" s="853"/>
      <c r="R575" s="549"/>
      <c r="S575" s="852"/>
      <c r="T575" s="854"/>
      <c r="U575" s="760"/>
      <c r="V575" s="549"/>
      <c r="W575" s="854"/>
      <c r="X575" s="549"/>
      <c r="Y575" s="852"/>
      <c r="Z575" s="854"/>
      <c r="AA575" s="549"/>
      <c r="AB575" s="549"/>
      <c r="AC575" s="549"/>
      <c r="AD575" s="872">
        <f t="shared" si="50"/>
        <v>0</v>
      </c>
      <c r="AE575" s="549"/>
      <c r="AF575" s="852"/>
      <c r="AG575" s="854"/>
      <c r="AH575" s="549"/>
      <c r="AI575" s="760"/>
      <c r="AJ575" s="549"/>
      <c r="AK575" s="549"/>
      <c r="AL575" s="854"/>
      <c r="AM575" s="549"/>
      <c r="AN575" s="549"/>
      <c r="AO575" s="549"/>
      <c r="AP575" s="760"/>
      <c r="AQ575" s="760"/>
      <c r="AR575" s="760"/>
      <c r="AS575" s="853"/>
      <c r="AT575" s="549"/>
      <c r="AU575" s="852"/>
      <c r="AV575" s="854"/>
      <c r="AW575" s="549"/>
      <c r="AX575" s="760"/>
      <c r="AY575" s="549"/>
      <c r="AZ575" s="549"/>
      <c r="BA575" s="852"/>
      <c r="BB575" s="854"/>
      <c r="BC575" s="549"/>
      <c r="BD575" s="758"/>
      <c r="BE575" s="128"/>
      <c r="BF575" s="128"/>
      <c r="BG575" s="128"/>
      <c r="BH575" s="128"/>
      <c r="BI575" s="128"/>
      <c r="BJ575" s="421"/>
      <c r="BK575" s="510"/>
      <c r="BL575" s="764"/>
      <c r="BM575" s="762"/>
      <c r="BN575" s="762"/>
      <c r="BO575" s="762"/>
      <c r="CB575" s="793"/>
      <c r="CC575" s="793"/>
      <c r="CD575" s="793"/>
      <c r="CE575" s="793"/>
      <c r="CF575" s="793"/>
      <c r="CG575" s="793"/>
      <c r="CH575" s="793"/>
      <c r="CI575" s="793"/>
      <c r="CJ575" s="793"/>
      <c r="CK575" s="793"/>
      <c r="CL575" s="793"/>
      <c r="CM575" s="793"/>
      <c r="CN575" s="793"/>
      <c r="CO575" s="793"/>
      <c r="CP575" s="793"/>
      <c r="CQ575" s="793"/>
      <c r="CR575" s="793"/>
      <c r="CS575" s="793"/>
      <c r="CT575" s="793"/>
      <c r="CU575" s="793"/>
      <c r="CV575" s="793"/>
      <c r="CW575" s="793"/>
      <c r="CX575" s="793"/>
      <c r="CY575" s="793"/>
      <c r="CZ575" s="793"/>
      <c r="DA575" s="793"/>
      <c r="DB575" s="793"/>
      <c r="DC575" s="793"/>
      <c r="DD575" s="793"/>
      <c r="DE575" s="793"/>
      <c r="DF575" s="793"/>
      <c r="DG575" s="793"/>
      <c r="DH575" s="793"/>
      <c r="DI575" s="793"/>
      <c r="DJ575" s="793"/>
      <c r="DK575" s="793"/>
      <c r="DL575" s="793"/>
      <c r="DM575" s="793"/>
      <c r="DN575" s="793"/>
      <c r="DO575" s="793"/>
      <c r="DP575" s="793"/>
      <c r="DQ575" s="793"/>
      <c r="DR575" s="793"/>
      <c r="DS575" s="793"/>
      <c r="DT575" s="793"/>
      <c r="DU575" s="793"/>
      <c r="DV575" s="793"/>
      <c r="DW575" s="793"/>
      <c r="DX575" s="793"/>
      <c r="DY575" s="793"/>
    </row>
    <row r="576" spans="1:129" s="763" customFormat="1" ht="15">
      <c r="A576" s="748"/>
      <c r="B576" s="850" t="s">
        <v>349</v>
      </c>
      <c r="C576" s="756" t="s">
        <v>29</v>
      </c>
      <c r="D576" s="851" t="s">
        <v>11</v>
      </c>
      <c r="E576" s="853"/>
      <c r="F576" s="545"/>
      <c r="G576" s="549"/>
      <c r="H576" s="929"/>
      <c r="I576" s="549"/>
      <c r="J576" s="855"/>
      <c r="K576" s="853"/>
      <c r="L576" s="549"/>
      <c r="M576" s="852"/>
      <c r="N576" s="854"/>
      <c r="O576" s="549"/>
      <c r="P576" s="760"/>
      <c r="Q576" s="853"/>
      <c r="R576" s="549"/>
      <c r="S576" s="852"/>
      <c r="T576" s="854"/>
      <c r="U576" s="760"/>
      <c r="V576" s="549"/>
      <c r="W576" s="854"/>
      <c r="X576" s="549"/>
      <c r="Y576" s="852"/>
      <c r="Z576" s="854"/>
      <c r="AA576" s="549"/>
      <c r="AB576" s="549"/>
      <c r="AC576" s="549"/>
      <c r="AD576" s="872">
        <f t="shared" si="50"/>
        <v>0</v>
      </c>
      <c r="AE576" s="549"/>
      <c r="AF576" s="852"/>
      <c r="AG576" s="854"/>
      <c r="AH576" s="549"/>
      <c r="AI576" s="760"/>
      <c r="AJ576" s="549"/>
      <c r="AK576" s="549"/>
      <c r="AL576" s="854"/>
      <c r="AM576" s="549"/>
      <c r="AN576" s="549"/>
      <c r="AO576" s="549"/>
      <c r="AP576" s="760"/>
      <c r="AQ576" s="760"/>
      <c r="AR576" s="760"/>
      <c r="AS576" s="853"/>
      <c r="AT576" s="549"/>
      <c r="AU576" s="852"/>
      <c r="AV576" s="854"/>
      <c r="AW576" s="549"/>
      <c r="AX576" s="760"/>
      <c r="AY576" s="549"/>
      <c r="AZ576" s="549"/>
      <c r="BA576" s="852"/>
      <c r="BB576" s="854"/>
      <c r="BC576" s="549"/>
      <c r="BD576" s="758"/>
      <c r="BE576" s="128"/>
      <c r="BF576" s="128"/>
      <c r="BG576" s="128"/>
      <c r="BH576" s="128"/>
      <c r="BI576" s="128"/>
      <c r="BJ576" s="421"/>
      <c r="BK576" s="510"/>
      <c r="BL576" s="764"/>
      <c r="BM576" s="762"/>
      <c r="BN576" s="762"/>
      <c r="BO576" s="762"/>
      <c r="CB576" s="793"/>
      <c r="CC576" s="793"/>
      <c r="CD576" s="793"/>
      <c r="CE576" s="793"/>
      <c r="CF576" s="793"/>
      <c r="CG576" s="793"/>
      <c r="CH576" s="793"/>
      <c r="CI576" s="793"/>
      <c r="CJ576" s="793"/>
      <c r="CK576" s="793"/>
      <c r="CL576" s="793"/>
      <c r="CM576" s="793"/>
      <c r="CN576" s="793"/>
      <c r="CO576" s="793"/>
      <c r="CP576" s="793"/>
      <c r="CQ576" s="793"/>
      <c r="CR576" s="793"/>
      <c r="CS576" s="793"/>
      <c r="CT576" s="793"/>
      <c r="CU576" s="793"/>
      <c r="CV576" s="793"/>
      <c r="CW576" s="793"/>
      <c r="CX576" s="793"/>
      <c r="CY576" s="793"/>
      <c r="CZ576" s="793"/>
      <c r="DA576" s="793"/>
      <c r="DB576" s="793"/>
      <c r="DC576" s="793"/>
      <c r="DD576" s="793"/>
      <c r="DE576" s="793"/>
      <c r="DF576" s="793"/>
      <c r="DG576" s="793"/>
      <c r="DH576" s="793"/>
      <c r="DI576" s="793"/>
      <c r="DJ576" s="793"/>
      <c r="DK576" s="793"/>
      <c r="DL576" s="793"/>
      <c r="DM576" s="793"/>
      <c r="DN576" s="793"/>
      <c r="DO576" s="793"/>
      <c r="DP576" s="793"/>
      <c r="DQ576" s="793"/>
      <c r="DR576" s="793"/>
      <c r="DS576" s="793"/>
      <c r="DT576" s="793"/>
      <c r="DU576" s="793"/>
      <c r="DV576" s="793"/>
      <c r="DW576" s="793"/>
      <c r="DX576" s="793"/>
      <c r="DY576" s="793"/>
    </row>
    <row r="577" spans="1:129" s="763" customFormat="1" ht="15">
      <c r="A577" s="748"/>
      <c r="B577" s="850">
        <v>60240</v>
      </c>
      <c r="C577" s="756" t="s">
        <v>29</v>
      </c>
      <c r="D577" s="851" t="s">
        <v>11</v>
      </c>
      <c r="E577" s="853"/>
      <c r="F577" s="549"/>
      <c r="G577" s="549"/>
      <c r="H577" s="930"/>
      <c r="I577" s="549"/>
      <c r="J577" s="855"/>
      <c r="K577" s="853"/>
      <c r="L577" s="549"/>
      <c r="M577" s="852"/>
      <c r="N577" s="854"/>
      <c r="O577" s="549"/>
      <c r="P577" s="760"/>
      <c r="Q577" s="853"/>
      <c r="R577" s="549"/>
      <c r="S577" s="852"/>
      <c r="T577" s="854"/>
      <c r="U577" s="760"/>
      <c r="V577" s="549"/>
      <c r="W577" s="854"/>
      <c r="X577" s="549"/>
      <c r="Y577" s="852"/>
      <c r="Z577" s="854"/>
      <c r="AA577" s="549"/>
      <c r="AB577" s="549"/>
      <c r="AC577" s="549"/>
      <c r="AD577" s="854">
        <f t="shared" si="50"/>
        <v>0</v>
      </c>
      <c r="AE577" s="549"/>
      <c r="AF577" s="852"/>
      <c r="AG577" s="854"/>
      <c r="AH577" s="549"/>
      <c r="AI577" s="760"/>
      <c r="AJ577" s="549"/>
      <c r="AK577" s="549"/>
      <c r="AL577" s="854"/>
      <c r="AM577" s="549"/>
      <c r="AN577" s="549"/>
      <c r="AO577" s="549"/>
      <c r="AP577" s="760"/>
      <c r="AQ577" s="760"/>
      <c r="AR577" s="760"/>
      <c r="AS577" s="853"/>
      <c r="AT577" s="549"/>
      <c r="AU577" s="852"/>
      <c r="AV577" s="854"/>
      <c r="AW577" s="549"/>
      <c r="AX577" s="760"/>
      <c r="AY577" s="549"/>
      <c r="AZ577" s="549"/>
      <c r="BA577" s="852"/>
      <c r="BB577" s="854"/>
      <c r="BC577" s="549"/>
      <c r="BD577" s="758"/>
      <c r="BE577" s="128"/>
      <c r="BF577" s="128"/>
      <c r="BG577" s="128"/>
      <c r="BH577" s="128"/>
      <c r="BI577" s="128"/>
      <c r="BJ577" s="421"/>
      <c r="BK577" s="510"/>
      <c r="BL577" s="764"/>
      <c r="BM577" s="762"/>
      <c r="BN577" s="762"/>
      <c r="BO577" s="762"/>
      <c r="CB577" s="793"/>
      <c r="CC577" s="793"/>
      <c r="CD577" s="793"/>
      <c r="CE577" s="793"/>
      <c r="CF577" s="793"/>
      <c r="CG577" s="793"/>
      <c r="CH577" s="793"/>
      <c r="CI577" s="793"/>
      <c r="CJ577" s="793"/>
      <c r="CK577" s="793"/>
      <c r="CL577" s="793"/>
      <c r="CM577" s="793"/>
      <c r="CN577" s="793"/>
      <c r="CO577" s="793"/>
      <c r="CP577" s="793"/>
      <c r="CQ577" s="793"/>
      <c r="CR577" s="793"/>
      <c r="CS577" s="793"/>
      <c r="CT577" s="793"/>
      <c r="CU577" s="793"/>
      <c r="CV577" s="793"/>
      <c r="CW577" s="793"/>
      <c r="CX577" s="793"/>
      <c r="CY577" s="793"/>
      <c r="CZ577" s="793"/>
      <c r="DA577" s="793"/>
      <c r="DB577" s="793"/>
      <c r="DC577" s="793"/>
      <c r="DD577" s="793"/>
      <c r="DE577" s="793"/>
      <c r="DF577" s="793"/>
      <c r="DG577" s="793"/>
      <c r="DH577" s="793"/>
      <c r="DI577" s="793"/>
      <c r="DJ577" s="793"/>
      <c r="DK577" s="793"/>
      <c r="DL577" s="793"/>
      <c r="DM577" s="793"/>
      <c r="DN577" s="793"/>
      <c r="DO577" s="793"/>
      <c r="DP577" s="793"/>
      <c r="DQ577" s="793"/>
      <c r="DR577" s="793"/>
      <c r="DS577" s="793"/>
      <c r="DT577" s="793"/>
      <c r="DU577" s="793"/>
      <c r="DV577" s="793"/>
      <c r="DW577" s="793"/>
      <c r="DX577" s="793"/>
      <c r="DY577" s="793"/>
    </row>
    <row r="578" spans="1:129" s="763" customFormat="1" ht="15">
      <c r="A578" s="748"/>
      <c r="B578" s="850">
        <v>60240</v>
      </c>
      <c r="C578" s="756" t="s">
        <v>29</v>
      </c>
      <c r="D578" s="851" t="s">
        <v>11</v>
      </c>
      <c r="E578" s="853"/>
      <c r="F578" s="549"/>
      <c r="G578" s="549"/>
      <c r="H578" s="930"/>
      <c r="I578" s="549"/>
      <c r="J578" s="855"/>
      <c r="K578" s="853"/>
      <c r="L578" s="549"/>
      <c r="M578" s="852"/>
      <c r="N578" s="854"/>
      <c r="O578" s="549"/>
      <c r="P578" s="760"/>
      <c r="Q578" s="853"/>
      <c r="R578" s="549"/>
      <c r="S578" s="852"/>
      <c r="T578" s="854"/>
      <c r="U578" s="760"/>
      <c r="V578" s="549"/>
      <c r="W578" s="854"/>
      <c r="X578" s="549"/>
      <c r="Y578" s="852"/>
      <c r="Z578" s="854"/>
      <c r="AA578" s="549"/>
      <c r="AB578" s="549"/>
      <c r="AC578" s="549"/>
      <c r="AD578" s="854">
        <f t="shared" si="50"/>
        <v>0</v>
      </c>
      <c r="AE578" s="549"/>
      <c r="AF578" s="852"/>
      <c r="AG578" s="854"/>
      <c r="AH578" s="549"/>
      <c r="AI578" s="760"/>
      <c r="AJ578" s="549"/>
      <c r="AK578" s="549"/>
      <c r="AL578" s="854"/>
      <c r="AM578" s="549"/>
      <c r="AN578" s="549"/>
      <c r="AO578" s="549"/>
      <c r="AP578" s="760"/>
      <c r="AQ578" s="760"/>
      <c r="AR578" s="760"/>
      <c r="AS578" s="853"/>
      <c r="AT578" s="549"/>
      <c r="AU578" s="852"/>
      <c r="AV578" s="854"/>
      <c r="AW578" s="549"/>
      <c r="AX578" s="760"/>
      <c r="AY578" s="549"/>
      <c r="AZ578" s="549"/>
      <c r="BA578" s="852"/>
      <c r="BB578" s="854"/>
      <c r="BC578" s="549"/>
      <c r="BD578" s="758"/>
      <c r="BE578" s="128"/>
      <c r="BF578" s="128"/>
      <c r="BG578" s="128"/>
      <c r="BH578" s="128"/>
      <c r="BI578" s="128"/>
      <c r="BJ578" s="421"/>
      <c r="BK578" s="510"/>
      <c r="BL578" s="764"/>
      <c r="BM578" s="762"/>
      <c r="BN578" s="762"/>
      <c r="BO578" s="762"/>
      <c r="CB578" s="793"/>
      <c r="CC578" s="793"/>
      <c r="CD578" s="793"/>
      <c r="CE578" s="793"/>
      <c r="CF578" s="793"/>
      <c r="CG578" s="793"/>
      <c r="CH578" s="793"/>
      <c r="CI578" s="793"/>
      <c r="CJ578" s="793"/>
      <c r="CK578" s="793"/>
      <c r="CL578" s="793"/>
      <c r="CM578" s="793"/>
      <c r="CN578" s="793"/>
      <c r="CO578" s="793"/>
      <c r="CP578" s="793"/>
      <c r="CQ578" s="793"/>
      <c r="CR578" s="793"/>
      <c r="CS578" s="793"/>
      <c r="CT578" s="793"/>
      <c r="CU578" s="793"/>
      <c r="CV578" s="793"/>
      <c r="CW578" s="793"/>
      <c r="CX578" s="793"/>
      <c r="CY578" s="793"/>
      <c r="CZ578" s="793"/>
      <c r="DA578" s="793"/>
      <c r="DB578" s="793"/>
      <c r="DC578" s="793"/>
      <c r="DD578" s="793"/>
      <c r="DE578" s="793"/>
      <c r="DF578" s="793"/>
      <c r="DG578" s="793"/>
      <c r="DH578" s="793"/>
      <c r="DI578" s="793"/>
      <c r="DJ578" s="793"/>
      <c r="DK578" s="793"/>
      <c r="DL578" s="793"/>
      <c r="DM578" s="793"/>
      <c r="DN578" s="793"/>
      <c r="DO578" s="793"/>
      <c r="DP578" s="793"/>
      <c r="DQ578" s="793"/>
      <c r="DR578" s="793"/>
      <c r="DS578" s="793"/>
      <c r="DT578" s="793"/>
      <c r="DU578" s="793"/>
      <c r="DV578" s="793"/>
      <c r="DW578" s="793"/>
      <c r="DX578" s="793"/>
      <c r="DY578" s="793"/>
    </row>
    <row r="579" spans="1:129" s="763" customFormat="1" ht="15">
      <c r="A579" s="748"/>
      <c r="B579" s="850">
        <v>60240</v>
      </c>
      <c r="C579" s="756" t="s">
        <v>29</v>
      </c>
      <c r="D579" s="851" t="s">
        <v>11</v>
      </c>
      <c r="E579" s="853"/>
      <c r="F579" s="549"/>
      <c r="G579" s="549"/>
      <c r="H579" s="930"/>
      <c r="I579" s="549"/>
      <c r="J579" s="855"/>
      <c r="K579" s="853"/>
      <c r="L579" s="549"/>
      <c r="M579" s="852"/>
      <c r="N579" s="854"/>
      <c r="O579" s="549"/>
      <c r="P579" s="760"/>
      <c r="Q579" s="853"/>
      <c r="R579" s="549"/>
      <c r="S579" s="852"/>
      <c r="T579" s="854"/>
      <c r="U579" s="760"/>
      <c r="V579" s="549"/>
      <c r="W579" s="854"/>
      <c r="X579" s="549"/>
      <c r="Y579" s="852"/>
      <c r="Z579" s="854"/>
      <c r="AA579" s="549"/>
      <c r="AB579" s="549"/>
      <c r="AC579" s="549"/>
      <c r="AD579" s="854">
        <f>F579</f>
        <v>0</v>
      </c>
      <c r="AE579" s="549"/>
      <c r="AF579" s="852"/>
      <c r="AG579" s="854"/>
      <c r="AH579" s="549"/>
      <c r="AI579" s="760"/>
      <c r="AJ579" s="549"/>
      <c r="AK579" s="549"/>
      <c r="AL579" s="854"/>
      <c r="AM579" s="549"/>
      <c r="AN579" s="549"/>
      <c r="AO579" s="549"/>
      <c r="AP579" s="760"/>
      <c r="AQ579" s="760"/>
      <c r="AR579" s="760"/>
      <c r="AS579" s="853"/>
      <c r="AT579" s="549"/>
      <c r="AU579" s="852"/>
      <c r="AV579" s="854"/>
      <c r="AW579" s="549"/>
      <c r="AX579" s="760"/>
      <c r="AY579" s="549"/>
      <c r="AZ579" s="549"/>
      <c r="BA579" s="852"/>
      <c r="BB579" s="854"/>
      <c r="BC579" s="549"/>
      <c r="BD579" s="758"/>
      <c r="BE579" s="128"/>
      <c r="BF579" s="128"/>
      <c r="BG579" s="128"/>
      <c r="BH579" s="128"/>
      <c r="BI579" s="128"/>
      <c r="BJ579" s="421"/>
      <c r="BK579" s="510"/>
      <c r="BL579" s="764"/>
      <c r="BM579" s="762"/>
      <c r="BN579" s="762"/>
      <c r="BO579" s="762"/>
      <c r="CB579" s="793"/>
      <c r="CC579" s="793"/>
      <c r="CD579" s="793"/>
      <c r="CE579" s="793"/>
      <c r="CF579" s="793"/>
      <c r="CG579" s="793"/>
      <c r="CH579" s="793"/>
      <c r="CI579" s="793"/>
      <c r="CJ579" s="793"/>
      <c r="CK579" s="793"/>
      <c r="CL579" s="793"/>
      <c r="CM579" s="793"/>
      <c r="CN579" s="793"/>
      <c r="CO579" s="793"/>
      <c r="CP579" s="793"/>
      <c r="CQ579" s="793"/>
      <c r="CR579" s="793"/>
      <c r="CS579" s="793"/>
      <c r="CT579" s="793"/>
      <c r="CU579" s="793"/>
      <c r="CV579" s="793"/>
      <c r="CW579" s="793"/>
      <c r="CX579" s="793"/>
      <c r="CY579" s="793"/>
      <c r="CZ579" s="793"/>
      <c r="DA579" s="793"/>
      <c r="DB579" s="793"/>
      <c r="DC579" s="793"/>
      <c r="DD579" s="793"/>
      <c r="DE579" s="793"/>
      <c r="DF579" s="793"/>
      <c r="DG579" s="793"/>
      <c r="DH579" s="793"/>
      <c r="DI579" s="793"/>
      <c r="DJ579" s="793"/>
      <c r="DK579" s="793"/>
      <c r="DL579" s="793"/>
      <c r="DM579" s="793"/>
      <c r="DN579" s="793"/>
      <c r="DO579" s="793"/>
      <c r="DP579" s="793"/>
      <c r="DQ579" s="793"/>
      <c r="DR579" s="793"/>
      <c r="DS579" s="793"/>
      <c r="DT579" s="793"/>
      <c r="DU579" s="793"/>
      <c r="DV579" s="793"/>
      <c r="DW579" s="793"/>
      <c r="DX579" s="793"/>
      <c r="DY579" s="793"/>
    </row>
    <row r="580" spans="1:129" s="763" customFormat="1" ht="15">
      <c r="A580" s="748"/>
      <c r="B580" s="850">
        <v>60240</v>
      </c>
      <c r="C580" s="756" t="s">
        <v>29</v>
      </c>
      <c r="D580" s="851" t="s">
        <v>11</v>
      </c>
      <c r="E580" s="854"/>
      <c r="F580" s="549"/>
      <c r="G580" s="549"/>
      <c r="H580" s="930"/>
      <c r="I580" s="549"/>
      <c r="J580" s="855"/>
      <c r="K580" s="853"/>
      <c r="L580" s="549"/>
      <c r="M580" s="852"/>
      <c r="N580" s="854"/>
      <c r="O580" s="549"/>
      <c r="P580" s="760"/>
      <c r="Q580" s="853"/>
      <c r="R580" s="549"/>
      <c r="S580" s="852"/>
      <c r="T580" s="854"/>
      <c r="U580" s="760"/>
      <c r="V580" s="549"/>
      <c r="W580" s="854"/>
      <c r="X580" s="549"/>
      <c r="Y580" s="852"/>
      <c r="Z580" s="854"/>
      <c r="AA580" s="549"/>
      <c r="AB580" s="549"/>
      <c r="AC580" s="549"/>
      <c r="AD580" s="854">
        <f>F580</f>
        <v>0</v>
      </c>
      <c r="AE580" s="549"/>
      <c r="AF580" s="852"/>
      <c r="AG580" s="854"/>
      <c r="AH580" s="549"/>
      <c r="AI580" s="760"/>
      <c r="AJ580" s="549"/>
      <c r="AK580" s="549"/>
      <c r="AL580" s="854"/>
      <c r="AM580" s="549"/>
      <c r="AN580" s="549"/>
      <c r="AO580" s="549"/>
      <c r="AP580" s="760"/>
      <c r="AQ580" s="760"/>
      <c r="AR580" s="760"/>
      <c r="AS580" s="853"/>
      <c r="AT580" s="549"/>
      <c r="AU580" s="852"/>
      <c r="AV580" s="854"/>
      <c r="AW580" s="549"/>
      <c r="AX580" s="760"/>
      <c r="AY580" s="549"/>
      <c r="AZ580" s="549"/>
      <c r="BA580" s="852"/>
      <c r="BB580" s="854"/>
      <c r="BC580" s="549"/>
      <c r="BD580" s="758"/>
      <c r="BE580" s="128"/>
      <c r="BF580" s="128"/>
      <c r="BG580" s="128"/>
      <c r="BH580" s="128"/>
      <c r="BI580" s="128"/>
      <c r="BJ580" s="421"/>
      <c r="BK580" s="510"/>
      <c r="BL580" s="764"/>
      <c r="BM580" s="762"/>
      <c r="BN580" s="762"/>
      <c r="BO580" s="762"/>
      <c r="CB580" s="793"/>
      <c r="CC580" s="793"/>
      <c r="CD580" s="793"/>
      <c r="CE580" s="793"/>
      <c r="CF580" s="793"/>
      <c r="CG580" s="793"/>
      <c r="CH580" s="793"/>
      <c r="CI580" s="793"/>
      <c r="CJ580" s="793"/>
      <c r="CK580" s="793"/>
      <c r="CL580" s="793"/>
      <c r="CM580" s="793"/>
      <c r="CN580" s="793"/>
      <c r="CO580" s="793"/>
      <c r="CP580" s="793"/>
      <c r="CQ580" s="793"/>
      <c r="CR580" s="793"/>
      <c r="CS580" s="793"/>
      <c r="CT580" s="793"/>
      <c r="CU580" s="793"/>
      <c r="CV580" s="793"/>
      <c r="CW580" s="793"/>
      <c r="CX580" s="793"/>
      <c r="CY580" s="793"/>
      <c r="CZ580" s="793"/>
      <c r="DA580" s="793"/>
      <c r="DB580" s="793"/>
      <c r="DC580" s="793"/>
      <c r="DD580" s="793"/>
      <c r="DE580" s="793"/>
      <c r="DF580" s="793"/>
      <c r="DG580" s="793"/>
      <c r="DH580" s="793"/>
      <c r="DI580" s="793"/>
      <c r="DJ580" s="793"/>
      <c r="DK580" s="793"/>
      <c r="DL580" s="793"/>
      <c r="DM580" s="793"/>
      <c r="DN580" s="793"/>
      <c r="DO580" s="793"/>
      <c r="DP580" s="793"/>
      <c r="DQ580" s="793"/>
      <c r="DR580" s="793"/>
      <c r="DS580" s="793"/>
      <c r="DT580" s="793"/>
      <c r="DU580" s="793"/>
      <c r="DV580" s="793"/>
      <c r="DW580" s="793"/>
      <c r="DX580" s="793"/>
      <c r="DY580" s="793"/>
    </row>
    <row r="581" spans="1:129" s="763" customFormat="1" ht="15">
      <c r="A581" s="550"/>
      <c r="B581" s="859">
        <v>60240</v>
      </c>
      <c r="C581" s="865" t="s">
        <v>29</v>
      </c>
      <c r="D581" s="861" t="s">
        <v>11</v>
      </c>
      <c r="E581" s="550"/>
      <c r="F581" s="701"/>
      <c r="G581" s="546"/>
      <c r="H581" s="931"/>
      <c r="I581" s="546"/>
      <c r="J581" s="862"/>
      <c r="K581" s="700"/>
      <c r="L581" s="546"/>
      <c r="M581" s="757"/>
      <c r="N581" s="759"/>
      <c r="O581" s="546"/>
      <c r="P581" s="758"/>
      <c r="Q581" s="700"/>
      <c r="R581" s="546"/>
      <c r="S581" s="757"/>
      <c r="T581" s="759"/>
      <c r="U581" s="758"/>
      <c r="V581" s="546"/>
      <c r="W581" s="759"/>
      <c r="X581" s="546"/>
      <c r="Y581" s="757"/>
      <c r="Z581" s="759"/>
      <c r="AA581" s="546"/>
      <c r="AB581" s="546"/>
      <c r="AC581" s="546"/>
      <c r="AD581" s="759">
        <f>F581</f>
        <v>0</v>
      </c>
      <c r="AE581" s="546"/>
      <c r="AF581" s="757"/>
      <c r="AG581" s="759"/>
      <c r="AH581" s="546"/>
      <c r="AI581" s="758"/>
      <c r="AJ581" s="546"/>
      <c r="AK581" s="546"/>
      <c r="AL581" s="759"/>
      <c r="AM581" s="546"/>
      <c r="AN581" s="546"/>
      <c r="AO581" s="546"/>
      <c r="AP581" s="546"/>
      <c r="AQ581" s="546"/>
      <c r="AR581" s="758"/>
      <c r="AS581" s="700"/>
      <c r="AT581" s="546"/>
      <c r="AU581" s="757"/>
      <c r="AV581" s="759"/>
      <c r="AW581" s="546"/>
      <c r="AX581" s="758"/>
      <c r="AY581" s="546"/>
      <c r="AZ581" s="546"/>
      <c r="BA581" s="757"/>
      <c r="BB581" s="759"/>
      <c r="BC581" s="546"/>
      <c r="BD581" s="760"/>
      <c r="BE581" s="128"/>
      <c r="BF581" s="128"/>
      <c r="BG581" s="128"/>
      <c r="BH581" s="128"/>
      <c r="BI581" s="128"/>
      <c r="BJ581" s="421"/>
      <c r="BK581" s="510"/>
      <c r="BL581" s="761"/>
      <c r="BM581" s="762"/>
      <c r="BN581" s="762"/>
      <c r="BO581" s="762"/>
      <c r="CB581" s="793"/>
      <c r="CC581" s="793"/>
      <c r="CD581" s="793"/>
      <c r="CE581" s="793"/>
      <c r="CF581" s="793"/>
      <c r="CG581" s="793"/>
      <c r="CH581" s="793"/>
      <c r="CI581" s="793"/>
      <c r="CJ581" s="793"/>
      <c r="CK581" s="793"/>
      <c r="CL581" s="793"/>
      <c r="CM581" s="793"/>
      <c r="CN581" s="793"/>
      <c r="CO581" s="793"/>
      <c r="CP581" s="793"/>
      <c r="CQ581" s="793"/>
      <c r="CR581" s="793"/>
      <c r="CS581" s="793"/>
      <c r="CT581" s="793"/>
      <c r="CU581" s="793"/>
      <c r="CV581" s="793"/>
      <c r="CW581" s="793"/>
      <c r="CX581" s="793"/>
      <c r="CY581" s="793"/>
      <c r="CZ581" s="793"/>
      <c r="DA581" s="793"/>
      <c r="DB581" s="793"/>
      <c r="DC581" s="793"/>
      <c r="DD581" s="793"/>
      <c r="DE581" s="793"/>
      <c r="DF581" s="793"/>
      <c r="DG581" s="793"/>
      <c r="DH581" s="793"/>
      <c r="DI581" s="793"/>
      <c r="DJ581" s="793"/>
      <c r="DK581" s="793"/>
      <c r="DL581" s="793"/>
      <c r="DM581" s="793"/>
      <c r="DN581" s="793"/>
      <c r="DO581" s="793"/>
      <c r="DP581" s="793"/>
      <c r="DQ581" s="793"/>
      <c r="DR581" s="793"/>
      <c r="DS581" s="793"/>
      <c r="DT581" s="793"/>
      <c r="DU581" s="793"/>
      <c r="DV581" s="793"/>
      <c r="DW581" s="793"/>
      <c r="DX581" s="793"/>
      <c r="DY581" s="793"/>
    </row>
    <row r="582" spans="1:129" s="80" customFormat="1" ht="15">
      <c r="A582" s="265"/>
      <c r="B582" s="361">
        <v>60241</v>
      </c>
      <c r="C582" s="13" t="s">
        <v>30</v>
      </c>
      <c r="D582" s="7" t="s">
        <v>11</v>
      </c>
      <c r="E582" s="105"/>
      <c r="F582" s="546"/>
      <c r="G582" s="152"/>
      <c r="H582" s="153"/>
      <c r="I582" s="151"/>
      <c r="J582" s="604"/>
      <c r="K582" s="105"/>
      <c r="L582" s="151"/>
      <c r="M582" s="152"/>
      <c r="N582" s="153"/>
      <c r="O582" s="151"/>
      <c r="P582" s="154"/>
      <c r="Q582" s="105"/>
      <c r="R582" s="151"/>
      <c r="S582" s="152"/>
      <c r="T582" s="153"/>
      <c r="U582" s="154"/>
      <c r="V582" s="151"/>
      <c r="W582" s="153"/>
      <c r="X582" s="151"/>
      <c r="Y582" s="152"/>
      <c r="Z582" s="153"/>
      <c r="AA582" s="151"/>
      <c r="AB582" s="151"/>
      <c r="AC582" s="151"/>
      <c r="AD582" s="153"/>
      <c r="AE582" s="151"/>
      <c r="AF582" s="152"/>
      <c r="AG582" s="153"/>
      <c r="AH582" s="151"/>
      <c r="AI582" s="154"/>
      <c r="AJ582" s="151"/>
      <c r="AK582" s="151"/>
      <c r="AL582" s="153"/>
      <c r="AM582" s="151"/>
      <c r="AN582" s="151"/>
      <c r="AO582" s="151"/>
      <c r="AP582" s="151"/>
      <c r="AQ582" s="151"/>
      <c r="AR582" s="154"/>
      <c r="AS582" s="105"/>
      <c r="AT582" s="151"/>
      <c r="AU582" s="152"/>
      <c r="AV582" s="153"/>
      <c r="AW582" s="151"/>
      <c r="AX582" s="154"/>
      <c r="AY582" s="151"/>
      <c r="AZ582" s="151"/>
      <c r="BA582" s="152"/>
      <c r="BB582" s="153"/>
      <c r="BC582" s="151"/>
      <c r="BD582" s="154"/>
      <c r="BE582" s="128"/>
      <c r="BF582" s="128"/>
      <c r="BG582" s="128"/>
      <c r="BH582" s="128"/>
      <c r="BI582" s="128"/>
      <c r="BJ582" s="421"/>
      <c r="BK582" s="510"/>
      <c r="BL582" s="433"/>
      <c r="BM582" s="414"/>
      <c r="BN582" s="414"/>
      <c r="BO582" s="414"/>
      <c r="CB582" s="227"/>
      <c r="CC582" s="227"/>
      <c r="CD582" s="227"/>
      <c r="CE582" s="227"/>
      <c r="CF582" s="227"/>
      <c r="CG582" s="227"/>
      <c r="CH582" s="227"/>
      <c r="CI582" s="227"/>
      <c r="CJ582" s="227"/>
      <c r="CK582" s="227"/>
      <c r="CL582" s="227"/>
      <c r="CM582" s="227"/>
      <c r="CN582" s="227"/>
      <c r="CO582" s="227"/>
      <c r="CP582" s="227"/>
      <c r="CQ582" s="227"/>
      <c r="CR582" s="227"/>
      <c r="CS582" s="227"/>
      <c r="CT582" s="227"/>
      <c r="CU582" s="227"/>
      <c r="CV582" s="227"/>
      <c r="CW582" s="227"/>
      <c r="CX582" s="227"/>
      <c r="CY582" s="227"/>
      <c r="CZ582" s="227"/>
      <c r="DA582" s="227"/>
      <c r="DB582" s="227"/>
      <c r="DC582" s="227"/>
      <c r="DD582" s="227"/>
      <c r="DE582" s="227"/>
      <c r="DF582" s="227"/>
      <c r="DG582" s="227"/>
      <c r="DH582" s="227"/>
      <c r="DI582" s="227"/>
      <c r="DJ582" s="227"/>
      <c r="DK582" s="227"/>
      <c r="DL582" s="227"/>
      <c r="DM582" s="227"/>
      <c r="DN582" s="227"/>
      <c r="DO582" s="227"/>
      <c r="DP582" s="227"/>
      <c r="DQ582" s="227"/>
      <c r="DR582" s="227"/>
      <c r="DS582" s="227"/>
      <c r="DT582" s="227"/>
      <c r="DU582" s="227"/>
      <c r="DV582" s="227"/>
      <c r="DW582" s="227"/>
      <c r="DX582" s="227"/>
      <c r="DY582" s="227"/>
    </row>
    <row r="583" spans="1:129" s="80" customFormat="1" ht="15">
      <c r="A583" s="265"/>
      <c r="B583" s="359">
        <v>6025</v>
      </c>
      <c r="C583" s="16" t="s">
        <v>97</v>
      </c>
      <c r="D583" s="25" t="s">
        <v>11</v>
      </c>
      <c r="E583" s="100">
        <f t="shared" ref="E583" si="51">SUM(E584:E591)</f>
        <v>800000</v>
      </c>
      <c r="F583" s="147">
        <f>F584+F585+F586+F587+F588+F589+F590+F591</f>
        <v>298500</v>
      </c>
      <c r="G583" s="148">
        <f>SUM(G584:G590)</f>
        <v>0</v>
      </c>
      <c r="H583" s="149"/>
      <c r="I583" s="147"/>
      <c r="J583" s="609"/>
      <c r="K583" s="100"/>
      <c r="L583" s="147"/>
      <c r="M583" s="148"/>
      <c r="N583" s="149"/>
      <c r="O583" s="147"/>
      <c r="P583" s="150"/>
      <c r="Q583" s="100"/>
      <c r="R583" s="147"/>
      <c r="S583" s="148"/>
      <c r="T583" s="149"/>
      <c r="U583" s="150"/>
      <c r="V583" s="147"/>
      <c r="W583" s="149"/>
      <c r="X583" s="147"/>
      <c r="Y583" s="148"/>
      <c r="Z583" s="149"/>
      <c r="AA583" s="147"/>
      <c r="AB583" s="147"/>
      <c r="AC583" s="147"/>
      <c r="AD583" s="149"/>
      <c r="AE583" s="147"/>
      <c r="AF583" s="148"/>
      <c r="AG583" s="149"/>
      <c r="AH583" s="147"/>
      <c r="AI583" s="150"/>
      <c r="AJ583" s="147"/>
      <c r="AK583" s="147"/>
      <c r="AL583" s="609"/>
      <c r="AM583" s="150"/>
      <c r="AN583" s="150"/>
      <c r="AO583" s="150"/>
      <c r="AP583" s="150"/>
      <c r="AQ583" s="150"/>
      <c r="AR583" s="150"/>
      <c r="AS583" s="100"/>
      <c r="AT583" s="147"/>
      <c r="AU583" s="148"/>
      <c r="AV583" s="149"/>
      <c r="AW583" s="147"/>
      <c r="AX583" s="150"/>
      <c r="AY583" s="147"/>
      <c r="AZ583" s="147"/>
      <c r="BA583" s="148"/>
      <c r="BB583" s="149"/>
      <c r="BC583" s="147"/>
      <c r="BD583" s="419"/>
      <c r="BE583" s="129"/>
      <c r="BF583" s="129"/>
      <c r="BG583" s="129"/>
      <c r="BH583" s="129"/>
      <c r="BI583" s="129"/>
      <c r="BJ583" s="430"/>
      <c r="BK583" s="509"/>
      <c r="BL583" s="433"/>
      <c r="BM583" s="414"/>
      <c r="BN583" s="414"/>
      <c r="BO583" s="414"/>
      <c r="CB583" s="227"/>
      <c r="CC583" s="227"/>
      <c r="CD583" s="227"/>
      <c r="CE583" s="227"/>
      <c r="CF583" s="227"/>
      <c r="CG583" s="227"/>
      <c r="CH583" s="227"/>
      <c r="CI583" s="227"/>
      <c r="CJ583" s="227"/>
      <c r="CK583" s="227"/>
      <c r="CL583" s="227"/>
      <c r="CM583" s="227"/>
      <c r="CN583" s="227"/>
      <c r="CO583" s="227"/>
      <c r="CP583" s="227"/>
      <c r="CQ583" s="227"/>
      <c r="CR583" s="227"/>
      <c r="CS583" s="227"/>
      <c r="CT583" s="227"/>
      <c r="CU583" s="227"/>
      <c r="CV583" s="227"/>
      <c r="CW583" s="227"/>
      <c r="CX583" s="227"/>
      <c r="CY583" s="227"/>
      <c r="CZ583" s="227"/>
      <c r="DA583" s="227"/>
      <c r="DB583" s="227"/>
      <c r="DC583" s="227"/>
      <c r="DD583" s="227"/>
      <c r="DE583" s="227"/>
      <c r="DF583" s="227"/>
      <c r="DG583" s="227"/>
      <c r="DH583" s="227"/>
      <c r="DI583" s="227"/>
      <c r="DJ583" s="227"/>
      <c r="DK583" s="227"/>
      <c r="DL583" s="227"/>
      <c r="DM583" s="227"/>
      <c r="DN583" s="227"/>
      <c r="DO583" s="227"/>
      <c r="DP583" s="227"/>
      <c r="DQ583" s="227"/>
      <c r="DR583" s="227"/>
      <c r="DS583" s="227"/>
      <c r="DT583" s="227"/>
      <c r="DU583" s="227"/>
      <c r="DV583" s="227"/>
      <c r="DW583" s="227"/>
      <c r="DX583" s="227"/>
      <c r="DY583" s="227"/>
    </row>
    <row r="584" spans="1:129" s="80" customFormat="1" ht="15">
      <c r="A584" s="265"/>
      <c r="B584" s="361">
        <v>60250</v>
      </c>
      <c r="C584" s="13" t="s">
        <v>58</v>
      </c>
      <c r="D584" s="7" t="s">
        <v>11</v>
      </c>
      <c r="E584" s="105"/>
      <c r="F584" s="151"/>
      <c r="G584" s="152"/>
      <c r="H584" s="153"/>
      <c r="I584" s="151"/>
      <c r="J584" s="604"/>
      <c r="K584" s="105"/>
      <c r="L584" s="151"/>
      <c r="M584" s="152"/>
      <c r="N584" s="153"/>
      <c r="O584" s="151"/>
      <c r="P584" s="154"/>
      <c r="Q584" s="105"/>
      <c r="R584" s="151"/>
      <c r="S584" s="152"/>
      <c r="T584" s="153"/>
      <c r="U584" s="154"/>
      <c r="V584" s="151"/>
      <c r="W584" s="153"/>
      <c r="X584" s="151"/>
      <c r="Y584" s="152"/>
      <c r="Z584" s="153"/>
      <c r="AA584" s="151"/>
      <c r="AB584" s="151"/>
      <c r="AC584" s="151"/>
      <c r="AD584" s="153"/>
      <c r="AE584" s="151"/>
      <c r="AF584" s="152"/>
      <c r="AG584" s="153"/>
      <c r="AH584" s="151"/>
      <c r="AI584" s="154"/>
      <c r="AJ584" s="151"/>
      <c r="AK584" s="151"/>
      <c r="AL584" s="153"/>
      <c r="AM584" s="152"/>
      <c r="AN584" s="153"/>
      <c r="AO584" s="153"/>
      <c r="AP584" s="153"/>
      <c r="AQ584" s="151"/>
      <c r="AR584" s="154"/>
      <c r="AS584" s="105"/>
      <c r="AT584" s="151"/>
      <c r="AU584" s="152"/>
      <c r="AV584" s="153"/>
      <c r="AW584" s="151"/>
      <c r="AX584" s="154"/>
      <c r="AY584" s="151"/>
      <c r="AZ584" s="151"/>
      <c r="BA584" s="152"/>
      <c r="BB584" s="153"/>
      <c r="BC584" s="151"/>
      <c r="BD584" s="154"/>
      <c r="BE584" s="128"/>
      <c r="BF584" s="128"/>
      <c r="BG584" s="128"/>
      <c r="BH584" s="128"/>
      <c r="BI584" s="128"/>
      <c r="BJ584" s="421"/>
      <c r="BK584" s="510"/>
      <c r="BL584" s="433"/>
      <c r="BM584" s="414"/>
      <c r="BN584" s="414"/>
      <c r="BO584" s="414"/>
      <c r="CB584" s="227"/>
      <c r="CC584" s="227"/>
      <c r="CD584" s="227"/>
      <c r="CE584" s="227"/>
      <c r="CF584" s="227"/>
      <c r="CG584" s="227"/>
      <c r="CH584" s="227"/>
      <c r="CI584" s="227"/>
      <c r="CJ584" s="227"/>
      <c r="CK584" s="227"/>
      <c r="CL584" s="227"/>
      <c r="CM584" s="227"/>
      <c r="CN584" s="227"/>
      <c r="CO584" s="227"/>
      <c r="CP584" s="227"/>
      <c r="CQ584" s="227"/>
      <c r="CR584" s="227"/>
      <c r="CS584" s="227"/>
      <c r="CT584" s="227"/>
      <c r="CU584" s="227"/>
      <c r="CV584" s="227"/>
      <c r="CW584" s="227"/>
      <c r="CX584" s="227"/>
      <c r="CY584" s="227"/>
      <c r="CZ584" s="227"/>
      <c r="DA584" s="227"/>
      <c r="DB584" s="227"/>
      <c r="DC584" s="227"/>
      <c r="DD584" s="227"/>
      <c r="DE584" s="227"/>
      <c r="DF584" s="227"/>
      <c r="DG584" s="227"/>
      <c r="DH584" s="227"/>
      <c r="DI584" s="227"/>
      <c r="DJ584" s="227"/>
      <c r="DK584" s="227"/>
      <c r="DL584" s="227"/>
      <c r="DM584" s="227"/>
      <c r="DN584" s="227"/>
      <c r="DO584" s="227"/>
      <c r="DP584" s="227"/>
      <c r="DQ584" s="227"/>
      <c r="DR584" s="227"/>
      <c r="DS584" s="227"/>
      <c r="DT584" s="227"/>
      <c r="DU584" s="227"/>
      <c r="DV584" s="227"/>
      <c r="DW584" s="227"/>
      <c r="DX584" s="227"/>
      <c r="DY584" s="227"/>
    </row>
    <row r="585" spans="1:129" s="80" customFormat="1" ht="15">
      <c r="A585" s="265"/>
      <c r="B585" s="361">
        <v>60251</v>
      </c>
      <c r="C585" s="13" t="s">
        <v>59</v>
      </c>
      <c r="D585" s="7" t="s">
        <v>11</v>
      </c>
      <c r="E585" s="105"/>
      <c r="F585" s="151"/>
      <c r="G585" s="152"/>
      <c r="H585" s="153"/>
      <c r="I585" s="151"/>
      <c r="J585" s="604"/>
      <c r="K585" s="105"/>
      <c r="L585" s="151"/>
      <c r="M585" s="152"/>
      <c r="N585" s="153"/>
      <c r="O585" s="151"/>
      <c r="P585" s="154"/>
      <c r="Q585" s="105"/>
      <c r="R585" s="151"/>
      <c r="S585" s="152"/>
      <c r="T585" s="153"/>
      <c r="U585" s="154"/>
      <c r="V585" s="151"/>
      <c r="W585" s="153"/>
      <c r="X585" s="151"/>
      <c r="Y585" s="152"/>
      <c r="Z585" s="153"/>
      <c r="AA585" s="151"/>
      <c r="AB585" s="151"/>
      <c r="AC585" s="151"/>
      <c r="AD585" s="153"/>
      <c r="AE585" s="151"/>
      <c r="AF585" s="152"/>
      <c r="AG585" s="153"/>
      <c r="AH585" s="151"/>
      <c r="AI585" s="154"/>
      <c r="AJ585" s="151"/>
      <c r="AK585" s="151"/>
      <c r="AL585" s="153"/>
      <c r="AM585" s="152"/>
      <c r="AN585" s="153"/>
      <c r="AO585" s="153"/>
      <c r="AP585" s="153"/>
      <c r="AQ585" s="151"/>
      <c r="AR585" s="154"/>
      <c r="AS585" s="105"/>
      <c r="AT585" s="151"/>
      <c r="AU585" s="152"/>
      <c r="AV585" s="153"/>
      <c r="AW585" s="151"/>
      <c r="AX585" s="154"/>
      <c r="AY585" s="151"/>
      <c r="AZ585" s="151"/>
      <c r="BA585" s="152"/>
      <c r="BB585" s="153"/>
      <c r="BC585" s="151"/>
      <c r="BD585" s="162"/>
      <c r="BE585" s="128"/>
      <c r="BF585" s="128"/>
      <c r="BG585" s="128"/>
      <c r="BH585" s="128"/>
      <c r="BI585" s="128"/>
      <c r="BJ585" s="421"/>
      <c r="BK585" s="510"/>
      <c r="BL585" s="433"/>
      <c r="BM585" s="414"/>
      <c r="BN585" s="414"/>
      <c r="BO585" s="414"/>
      <c r="CB585" s="227"/>
      <c r="CC585" s="227"/>
      <c r="CD585" s="227"/>
      <c r="CE585" s="227"/>
      <c r="CF585" s="227"/>
      <c r="CG585" s="227"/>
      <c r="CH585" s="227"/>
      <c r="CI585" s="227"/>
      <c r="CJ585" s="227"/>
      <c r="CK585" s="227"/>
      <c r="CL585" s="227"/>
      <c r="CM585" s="227"/>
      <c r="CN585" s="227"/>
      <c r="CO585" s="227"/>
      <c r="CP585" s="227"/>
      <c r="CQ585" s="227"/>
      <c r="CR585" s="227"/>
      <c r="CS585" s="227"/>
      <c r="CT585" s="227"/>
      <c r="CU585" s="227"/>
      <c r="CV585" s="227"/>
      <c r="CW585" s="227"/>
      <c r="CX585" s="227"/>
      <c r="CY585" s="227"/>
      <c r="CZ585" s="227"/>
      <c r="DA585" s="227"/>
      <c r="DB585" s="227"/>
      <c r="DC585" s="227"/>
      <c r="DD585" s="227"/>
      <c r="DE585" s="227"/>
      <c r="DF585" s="227"/>
      <c r="DG585" s="227"/>
      <c r="DH585" s="227"/>
      <c r="DI585" s="227"/>
      <c r="DJ585" s="227"/>
      <c r="DK585" s="227"/>
      <c r="DL585" s="227"/>
      <c r="DM585" s="227"/>
      <c r="DN585" s="227"/>
      <c r="DO585" s="227"/>
      <c r="DP585" s="227"/>
      <c r="DQ585" s="227"/>
      <c r="DR585" s="227"/>
      <c r="DS585" s="227"/>
      <c r="DT585" s="227"/>
      <c r="DU585" s="227"/>
      <c r="DV585" s="227"/>
      <c r="DW585" s="227"/>
      <c r="DX585" s="227"/>
      <c r="DY585" s="227"/>
    </row>
    <row r="586" spans="1:129" s="80" customFormat="1" ht="15">
      <c r="A586" s="265" t="s">
        <v>440</v>
      </c>
      <c r="B586" s="360">
        <v>60252</v>
      </c>
      <c r="C586" s="13" t="s">
        <v>31</v>
      </c>
      <c r="D586" s="7" t="s">
        <v>11</v>
      </c>
      <c r="E586" s="95">
        <f>'Buxheti 2021'!E57</f>
        <v>800000</v>
      </c>
      <c r="F586" s="546">
        <f>59400+119400+119700</f>
        <v>298500</v>
      </c>
      <c r="G586" s="868"/>
      <c r="H586" s="759" t="s">
        <v>442</v>
      </c>
      <c r="I586" s="143"/>
      <c r="J586" s="604"/>
      <c r="K586" s="95"/>
      <c r="L586" s="151"/>
      <c r="M586" s="144"/>
      <c r="N586" s="153"/>
      <c r="O586" s="143"/>
      <c r="P586" s="154"/>
      <c r="Q586" s="95"/>
      <c r="R586" s="151"/>
      <c r="S586" s="144"/>
      <c r="T586" s="153"/>
      <c r="U586" s="146"/>
      <c r="V586" s="151"/>
      <c r="W586" s="145"/>
      <c r="X586" s="151"/>
      <c r="Y586" s="144"/>
      <c r="Z586" s="153"/>
      <c r="AA586" s="143"/>
      <c r="AB586" s="151"/>
      <c r="AC586" s="151"/>
      <c r="AD586" s="145"/>
      <c r="AE586" s="151"/>
      <c r="AF586" s="144"/>
      <c r="AG586" s="153"/>
      <c r="AH586" s="143"/>
      <c r="AI586" s="154"/>
      <c r="AJ586" s="143"/>
      <c r="AK586" s="143"/>
      <c r="AL586" s="153"/>
      <c r="AM586" s="144"/>
      <c r="AN586" s="153"/>
      <c r="AO586" s="153"/>
      <c r="AP586" s="153"/>
      <c r="AQ586" s="143"/>
      <c r="AR586" s="154"/>
      <c r="AS586" s="95"/>
      <c r="AT586" s="151"/>
      <c r="AU586" s="144"/>
      <c r="AV586" s="153"/>
      <c r="AW586" s="143"/>
      <c r="AX586" s="154"/>
      <c r="AY586" s="151"/>
      <c r="AZ586" s="151"/>
      <c r="BA586" s="144"/>
      <c r="BB586" s="153"/>
      <c r="BC586" s="143"/>
      <c r="BD586" s="162"/>
      <c r="BE586" s="128"/>
      <c r="BF586" s="128"/>
      <c r="BG586" s="128"/>
      <c r="BH586" s="128"/>
      <c r="BI586" s="128"/>
      <c r="BJ586" s="421"/>
      <c r="BK586" s="510"/>
      <c r="BL586" s="433"/>
      <c r="BM586" s="414"/>
      <c r="BN586" s="414"/>
      <c r="BO586" s="414"/>
      <c r="CB586" s="227"/>
      <c r="CC586" s="227"/>
      <c r="CD586" s="227"/>
      <c r="CE586" s="227"/>
      <c r="CF586" s="227"/>
      <c r="CG586" s="227"/>
      <c r="CH586" s="227"/>
      <c r="CI586" s="227"/>
      <c r="CJ586" s="227"/>
      <c r="CK586" s="227"/>
      <c r="CL586" s="227"/>
      <c r="CM586" s="227"/>
      <c r="CN586" s="227"/>
      <c r="CO586" s="227"/>
      <c r="CP586" s="227"/>
      <c r="CQ586" s="227"/>
      <c r="CR586" s="227"/>
      <c r="CS586" s="227"/>
      <c r="CT586" s="227"/>
      <c r="CU586" s="227"/>
      <c r="CV586" s="227"/>
      <c r="CW586" s="227"/>
      <c r="CX586" s="227"/>
      <c r="CY586" s="227"/>
      <c r="CZ586" s="227"/>
      <c r="DA586" s="227"/>
      <c r="DB586" s="227"/>
      <c r="DC586" s="227"/>
      <c r="DD586" s="227"/>
      <c r="DE586" s="227"/>
      <c r="DF586" s="227"/>
      <c r="DG586" s="227"/>
      <c r="DH586" s="227"/>
      <c r="DI586" s="227"/>
      <c r="DJ586" s="227"/>
      <c r="DK586" s="227"/>
      <c r="DL586" s="227"/>
      <c r="DM586" s="227"/>
      <c r="DN586" s="227"/>
      <c r="DO586" s="227"/>
      <c r="DP586" s="227"/>
      <c r="DQ586" s="227"/>
      <c r="DR586" s="227"/>
      <c r="DS586" s="227"/>
      <c r="DT586" s="227"/>
      <c r="DU586" s="227"/>
      <c r="DV586" s="227"/>
      <c r="DW586" s="227"/>
      <c r="DX586" s="227"/>
      <c r="DY586" s="227"/>
    </row>
    <row r="587" spans="1:129" s="80" customFormat="1" ht="25.5">
      <c r="A587" s="265"/>
      <c r="B587" s="360">
        <v>60253</v>
      </c>
      <c r="C587" s="17" t="s">
        <v>60</v>
      </c>
      <c r="D587" s="7" t="s">
        <v>11</v>
      </c>
      <c r="E587" s="95"/>
      <c r="F587" s="160"/>
      <c r="G587" s="144"/>
      <c r="H587" s="161"/>
      <c r="I587" s="143"/>
      <c r="J587" s="656"/>
      <c r="K587" s="95"/>
      <c r="L587" s="160"/>
      <c r="M587" s="144"/>
      <c r="N587" s="161"/>
      <c r="O587" s="143"/>
      <c r="P587" s="162"/>
      <c r="Q587" s="95"/>
      <c r="R587" s="160"/>
      <c r="S587" s="144"/>
      <c r="T587" s="161"/>
      <c r="U587" s="146"/>
      <c r="V587" s="160"/>
      <c r="W587" s="145"/>
      <c r="X587" s="160"/>
      <c r="Y587" s="144"/>
      <c r="Z587" s="161"/>
      <c r="AA587" s="143"/>
      <c r="AB587" s="160"/>
      <c r="AC587" s="160"/>
      <c r="AD587" s="145"/>
      <c r="AE587" s="160"/>
      <c r="AF587" s="144"/>
      <c r="AG587" s="161"/>
      <c r="AH587" s="143"/>
      <c r="AI587" s="162"/>
      <c r="AJ587" s="143"/>
      <c r="AK587" s="143"/>
      <c r="AL587" s="161"/>
      <c r="AM587" s="144"/>
      <c r="AN587" s="161"/>
      <c r="AO587" s="161"/>
      <c r="AP587" s="161"/>
      <c r="AQ587" s="161"/>
      <c r="AR587" s="162"/>
      <c r="AS587" s="95"/>
      <c r="AT587" s="160"/>
      <c r="AU587" s="144"/>
      <c r="AV587" s="161"/>
      <c r="AW587" s="143"/>
      <c r="AX587" s="162"/>
      <c r="AY587" s="160"/>
      <c r="AZ587" s="160"/>
      <c r="BA587" s="144"/>
      <c r="BB587" s="161"/>
      <c r="BC587" s="143"/>
      <c r="BD587" s="154"/>
      <c r="BE587" s="128"/>
      <c r="BF587" s="128"/>
      <c r="BG587" s="128"/>
      <c r="BH587" s="128"/>
      <c r="BI587" s="128"/>
      <c r="BJ587" s="421"/>
      <c r="BK587" s="510"/>
      <c r="BL587" s="433"/>
      <c r="BM587" s="414"/>
      <c r="BN587" s="414"/>
      <c r="BO587" s="414"/>
      <c r="CB587" s="227"/>
      <c r="CC587" s="227"/>
      <c r="CD587" s="227"/>
      <c r="CE587" s="227"/>
      <c r="CF587" s="227"/>
      <c r="CG587" s="227"/>
      <c r="CH587" s="227"/>
      <c r="CI587" s="227"/>
      <c r="CJ587" s="227"/>
      <c r="CK587" s="227"/>
      <c r="CL587" s="227"/>
      <c r="CM587" s="227"/>
      <c r="CN587" s="227"/>
      <c r="CO587" s="227"/>
      <c r="CP587" s="227"/>
      <c r="CQ587" s="227"/>
      <c r="CR587" s="227"/>
      <c r="CS587" s="227"/>
      <c r="CT587" s="227"/>
      <c r="CU587" s="227"/>
      <c r="CV587" s="227"/>
      <c r="CW587" s="227"/>
      <c r="CX587" s="227"/>
      <c r="CY587" s="227"/>
      <c r="CZ587" s="227"/>
      <c r="DA587" s="227"/>
      <c r="DB587" s="227"/>
      <c r="DC587" s="227"/>
      <c r="DD587" s="227"/>
      <c r="DE587" s="227"/>
      <c r="DF587" s="227"/>
      <c r="DG587" s="227"/>
      <c r="DH587" s="227"/>
      <c r="DI587" s="227"/>
      <c r="DJ587" s="227"/>
      <c r="DK587" s="227"/>
      <c r="DL587" s="227"/>
      <c r="DM587" s="227"/>
      <c r="DN587" s="227"/>
      <c r="DO587" s="227"/>
      <c r="DP587" s="227"/>
      <c r="DQ587" s="227"/>
      <c r="DR587" s="227"/>
      <c r="DS587" s="227"/>
      <c r="DT587" s="227"/>
      <c r="DU587" s="227"/>
      <c r="DV587" s="227"/>
      <c r="DW587" s="227"/>
      <c r="DX587" s="227"/>
      <c r="DY587" s="227"/>
    </row>
    <row r="588" spans="1:129" s="80" customFormat="1" ht="25.5">
      <c r="A588" s="265"/>
      <c r="B588" s="361">
        <v>60254</v>
      </c>
      <c r="C588" s="17" t="s">
        <v>61</v>
      </c>
      <c r="D588" s="7" t="s">
        <v>11</v>
      </c>
      <c r="E588" s="105"/>
      <c r="F588" s="160"/>
      <c r="G588" s="152"/>
      <c r="H588" s="161"/>
      <c r="I588" s="151"/>
      <c r="J588" s="656"/>
      <c r="K588" s="105"/>
      <c r="L588" s="160"/>
      <c r="M588" s="152"/>
      <c r="N588" s="161"/>
      <c r="O588" s="151"/>
      <c r="P588" s="162"/>
      <c r="Q588" s="105"/>
      <c r="R588" s="160"/>
      <c r="S588" s="152"/>
      <c r="T588" s="161"/>
      <c r="U588" s="154"/>
      <c r="V588" s="160"/>
      <c r="W588" s="153"/>
      <c r="X588" s="160"/>
      <c r="Y588" s="152"/>
      <c r="Z588" s="161"/>
      <c r="AA588" s="151"/>
      <c r="AB588" s="160"/>
      <c r="AC588" s="160"/>
      <c r="AD588" s="153"/>
      <c r="AE588" s="160"/>
      <c r="AF588" s="152"/>
      <c r="AG588" s="161"/>
      <c r="AH588" s="151"/>
      <c r="AI588" s="162"/>
      <c r="AJ588" s="151"/>
      <c r="AK588" s="151"/>
      <c r="AL588" s="161"/>
      <c r="AM588" s="152"/>
      <c r="AN588" s="161"/>
      <c r="AO588" s="161"/>
      <c r="AP588" s="161"/>
      <c r="AQ588" s="151"/>
      <c r="AR588" s="162"/>
      <c r="AS588" s="105"/>
      <c r="AT588" s="160"/>
      <c r="AU588" s="152"/>
      <c r="AV588" s="161"/>
      <c r="AW588" s="151"/>
      <c r="AX588" s="162"/>
      <c r="AY588" s="160"/>
      <c r="AZ588" s="160"/>
      <c r="BA588" s="152"/>
      <c r="BB588" s="161"/>
      <c r="BC588" s="151"/>
      <c r="BD588" s="154"/>
      <c r="BE588" s="128"/>
      <c r="BF588" s="128"/>
      <c r="BG588" s="128"/>
      <c r="BH588" s="128"/>
      <c r="BI588" s="128"/>
      <c r="BJ588" s="421"/>
      <c r="BK588" s="510"/>
      <c r="BL588" s="433"/>
      <c r="BM588" s="414"/>
      <c r="BN588" s="414"/>
      <c r="BO588" s="414"/>
      <c r="CB588" s="227"/>
      <c r="CC588" s="227"/>
      <c r="CD588" s="227"/>
      <c r="CE588" s="227"/>
      <c r="CF588" s="227"/>
      <c r="CG588" s="227"/>
      <c r="CH588" s="227"/>
      <c r="CI588" s="227"/>
      <c r="CJ588" s="227"/>
      <c r="CK588" s="227"/>
      <c r="CL588" s="227"/>
      <c r="CM588" s="227"/>
      <c r="CN588" s="227"/>
      <c r="CO588" s="227"/>
      <c r="CP588" s="227"/>
      <c r="CQ588" s="227"/>
      <c r="CR588" s="227"/>
      <c r="CS588" s="227"/>
      <c r="CT588" s="227"/>
      <c r="CU588" s="227"/>
      <c r="CV588" s="227"/>
      <c r="CW588" s="227"/>
      <c r="CX588" s="227"/>
      <c r="CY588" s="227"/>
      <c r="CZ588" s="227"/>
      <c r="DA588" s="227"/>
      <c r="DB588" s="227"/>
      <c r="DC588" s="227"/>
      <c r="DD588" s="227"/>
      <c r="DE588" s="227"/>
      <c r="DF588" s="227"/>
      <c r="DG588" s="227"/>
      <c r="DH588" s="227"/>
      <c r="DI588" s="227"/>
      <c r="DJ588" s="227"/>
      <c r="DK588" s="227"/>
      <c r="DL588" s="227"/>
      <c r="DM588" s="227"/>
      <c r="DN588" s="227"/>
      <c r="DO588" s="227"/>
      <c r="DP588" s="227"/>
      <c r="DQ588" s="227"/>
      <c r="DR588" s="227"/>
      <c r="DS588" s="227"/>
      <c r="DT588" s="227"/>
      <c r="DU588" s="227"/>
      <c r="DV588" s="227"/>
      <c r="DW588" s="227"/>
      <c r="DX588" s="227"/>
      <c r="DY588" s="227"/>
    </row>
    <row r="589" spans="1:129" s="80" customFormat="1" ht="15">
      <c r="A589" s="370"/>
      <c r="B589" s="361">
        <v>60255</v>
      </c>
      <c r="C589" s="13" t="s">
        <v>62</v>
      </c>
      <c r="D589" s="7" t="s">
        <v>11</v>
      </c>
      <c r="E589" s="105">
        <f>'Buxheti 2021'!E519</f>
        <v>0</v>
      </c>
      <c r="F589" s="151"/>
      <c r="G589" s="152"/>
      <c r="H589" s="153"/>
      <c r="I589" s="151"/>
      <c r="J589" s="604"/>
      <c r="K589" s="105"/>
      <c r="L589" s="151"/>
      <c r="M589" s="152"/>
      <c r="N589" s="153"/>
      <c r="O589" s="151"/>
      <c r="P589" s="154"/>
      <c r="Q589" s="105"/>
      <c r="R589" s="151"/>
      <c r="S589" s="152"/>
      <c r="T589" s="153"/>
      <c r="U589" s="154"/>
      <c r="V589" s="151"/>
      <c r="W589" s="153"/>
      <c r="X589" s="151"/>
      <c r="Y589" s="152"/>
      <c r="Z589" s="153"/>
      <c r="AA589" s="151"/>
      <c r="AB589" s="151"/>
      <c r="AC589" s="151"/>
      <c r="AD589" s="153"/>
      <c r="AE589" s="151"/>
      <c r="AF589" s="152"/>
      <c r="AG589" s="153"/>
      <c r="AH589" s="151"/>
      <c r="AI589" s="154"/>
      <c r="AJ589" s="151"/>
      <c r="AK589" s="151"/>
      <c r="AL589" s="153"/>
      <c r="AM589" s="152"/>
      <c r="AN589" s="151"/>
      <c r="AO589" s="151"/>
      <c r="AP589" s="151"/>
      <c r="AQ589" s="151"/>
      <c r="AR589" s="154"/>
      <c r="AS589" s="105"/>
      <c r="AT589" s="151"/>
      <c r="AU589" s="152"/>
      <c r="AV589" s="153"/>
      <c r="AW589" s="151"/>
      <c r="AX589" s="154"/>
      <c r="AY589" s="151"/>
      <c r="AZ589" s="151"/>
      <c r="BA589" s="152"/>
      <c r="BB589" s="153"/>
      <c r="BC589" s="151"/>
      <c r="BD589" s="415"/>
      <c r="BE589" s="413"/>
      <c r="BF589" s="413"/>
      <c r="BG589" s="413"/>
      <c r="BH589" s="413"/>
      <c r="BI589" s="413"/>
      <c r="BJ589" s="432"/>
      <c r="BK589" s="512"/>
      <c r="BL589" s="436"/>
      <c r="BM589" s="414"/>
      <c r="BN589" s="414"/>
      <c r="BO589" s="414"/>
      <c r="CB589" s="227"/>
      <c r="CC589" s="227"/>
      <c r="CD589" s="227"/>
      <c r="CE589" s="227"/>
      <c r="CF589" s="227"/>
      <c r="CG589" s="227"/>
      <c r="CH589" s="227"/>
      <c r="CI589" s="227"/>
      <c r="CJ589" s="227"/>
      <c r="CK589" s="227"/>
      <c r="CL589" s="227"/>
      <c r="CM589" s="227"/>
      <c r="CN589" s="227"/>
      <c r="CO589" s="227"/>
      <c r="CP589" s="227"/>
      <c r="CQ589" s="227"/>
      <c r="CR589" s="227"/>
      <c r="CS589" s="227"/>
      <c r="CT589" s="227"/>
      <c r="CU589" s="227"/>
      <c r="CV589" s="227"/>
      <c r="CW589" s="227"/>
      <c r="CX589" s="227"/>
      <c r="CY589" s="227"/>
      <c r="CZ589" s="227"/>
      <c r="DA589" s="227"/>
      <c r="DB589" s="227"/>
      <c r="DC589" s="227"/>
      <c r="DD589" s="227"/>
      <c r="DE589" s="227"/>
      <c r="DF589" s="227"/>
      <c r="DG589" s="227"/>
      <c r="DH589" s="227"/>
      <c r="DI589" s="227"/>
      <c r="DJ589" s="227"/>
      <c r="DK589" s="227"/>
      <c r="DL589" s="227"/>
      <c r="DM589" s="227"/>
      <c r="DN589" s="227"/>
      <c r="DO589" s="227"/>
      <c r="DP589" s="227"/>
      <c r="DQ589" s="227"/>
      <c r="DR589" s="227"/>
      <c r="DS589" s="227"/>
      <c r="DT589" s="227"/>
      <c r="DU589" s="227"/>
      <c r="DV589" s="227"/>
      <c r="DW589" s="227"/>
      <c r="DX589" s="227"/>
      <c r="DY589" s="227"/>
    </row>
    <row r="590" spans="1:129" s="80" customFormat="1" ht="15">
      <c r="A590" s="369"/>
      <c r="B590" s="360">
        <v>60256</v>
      </c>
      <c r="C590" s="13" t="s">
        <v>63</v>
      </c>
      <c r="D590" s="7" t="s">
        <v>11</v>
      </c>
      <c r="E590" s="95"/>
      <c r="F590" s="151"/>
      <c r="G590" s="144"/>
      <c r="H590" s="153"/>
      <c r="I590" s="143"/>
      <c r="J590" s="604"/>
      <c r="K590" s="95"/>
      <c r="L590" s="151"/>
      <c r="M590" s="144"/>
      <c r="N590" s="153"/>
      <c r="O590" s="143"/>
      <c r="P590" s="154"/>
      <c r="Q590" s="95"/>
      <c r="R590" s="151"/>
      <c r="S590" s="144"/>
      <c r="T590" s="153"/>
      <c r="U590" s="146"/>
      <c r="V590" s="151"/>
      <c r="W590" s="145"/>
      <c r="X590" s="151"/>
      <c r="Y590" s="144"/>
      <c r="Z590" s="153"/>
      <c r="AA590" s="143"/>
      <c r="AB590" s="151"/>
      <c r="AC590" s="151"/>
      <c r="AD590" s="145"/>
      <c r="AE590" s="151"/>
      <c r="AF590" s="144"/>
      <c r="AG590" s="153"/>
      <c r="AH590" s="143"/>
      <c r="AI590" s="154"/>
      <c r="AJ590" s="143"/>
      <c r="AK590" s="143"/>
      <c r="AL590" s="153"/>
      <c r="AM590" s="144"/>
      <c r="AN590" s="143"/>
      <c r="AO590" s="143"/>
      <c r="AP590" s="143"/>
      <c r="AQ590" s="143"/>
      <c r="AR590" s="154"/>
      <c r="AS590" s="95"/>
      <c r="AT590" s="151"/>
      <c r="AU590" s="144"/>
      <c r="AV590" s="153"/>
      <c r="AW590" s="143"/>
      <c r="AX590" s="154"/>
      <c r="AY590" s="151"/>
      <c r="AZ590" s="151"/>
      <c r="BA590" s="144"/>
      <c r="BB590" s="153"/>
      <c r="BC590" s="143"/>
      <c r="BD590" s="412"/>
      <c r="BE590" s="413"/>
      <c r="BF590" s="413"/>
      <c r="BG590" s="413"/>
      <c r="BH590" s="413"/>
      <c r="BI590" s="413"/>
      <c r="BJ590" s="432"/>
      <c r="BK590" s="512"/>
      <c r="BL590" s="435"/>
      <c r="BM590" s="414"/>
      <c r="BN590" s="414"/>
      <c r="BO590" s="414"/>
      <c r="CB590" s="227"/>
      <c r="CC590" s="227"/>
      <c r="CD590" s="227"/>
      <c r="CE590" s="227"/>
      <c r="CF590" s="227"/>
      <c r="CG590" s="227"/>
      <c r="CH590" s="227"/>
      <c r="CI590" s="227"/>
      <c r="CJ590" s="227"/>
      <c r="CK590" s="227"/>
      <c r="CL590" s="227"/>
      <c r="CM590" s="227"/>
      <c r="CN590" s="227"/>
      <c r="CO590" s="227"/>
      <c r="CP590" s="227"/>
      <c r="CQ590" s="227"/>
      <c r="CR590" s="227"/>
      <c r="CS590" s="227"/>
      <c r="CT590" s="227"/>
      <c r="CU590" s="227"/>
      <c r="CV590" s="227"/>
      <c r="CW590" s="227"/>
      <c r="CX590" s="227"/>
      <c r="CY590" s="227"/>
      <c r="CZ590" s="227"/>
      <c r="DA590" s="227"/>
      <c r="DB590" s="227"/>
      <c r="DC590" s="227"/>
      <c r="DD590" s="227"/>
      <c r="DE590" s="227"/>
      <c r="DF590" s="227"/>
      <c r="DG590" s="227"/>
      <c r="DH590" s="227"/>
      <c r="DI590" s="227"/>
      <c r="DJ590" s="227"/>
      <c r="DK590" s="227"/>
      <c r="DL590" s="227"/>
      <c r="DM590" s="227"/>
      <c r="DN590" s="227"/>
      <c r="DO590" s="227"/>
      <c r="DP590" s="227"/>
      <c r="DQ590" s="227"/>
      <c r="DR590" s="227"/>
      <c r="DS590" s="227"/>
      <c r="DT590" s="227"/>
      <c r="DU590" s="227"/>
      <c r="DV590" s="227"/>
      <c r="DW590" s="227"/>
      <c r="DX590" s="227"/>
      <c r="DY590" s="227"/>
    </row>
    <row r="591" spans="1:129" s="80" customFormat="1" ht="15">
      <c r="A591" s="1232"/>
      <c r="B591" s="360" t="s">
        <v>98</v>
      </c>
      <c r="C591" s="13" t="s">
        <v>64</v>
      </c>
      <c r="D591" s="7" t="s">
        <v>11</v>
      </c>
      <c r="E591" s="95">
        <f>'Buxheti 2021'!E420</f>
        <v>0</v>
      </c>
      <c r="F591" s="227">
        <v>0</v>
      </c>
      <c r="G591" s="227"/>
      <c r="H591" s="227"/>
      <c r="I591" s="143"/>
      <c r="J591" s="604"/>
      <c r="K591" s="95"/>
      <c r="L591" s="151"/>
      <c r="M591" s="144"/>
      <c r="N591" s="153"/>
      <c r="O591" s="143"/>
      <c r="P591" s="154"/>
      <c r="Q591" s="95"/>
      <c r="R591" s="151"/>
      <c r="S591" s="144"/>
      <c r="T591" s="153"/>
      <c r="U591" s="146"/>
      <c r="V591" s="151"/>
      <c r="W591" s="145"/>
      <c r="X591" s="151"/>
      <c r="Y591" s="144"/>
      <c r="Z591" s="153"/>
      <c r="AA591" s="143"/>
      <c r="AB591" s="151"/>
      <c r="AC591" s="151"/>
      <c r="AD591" s="145"/>
      <c r="AE591" s="151"/>
      <c r="AF591" s="144"/>
      <c r="AG591" s="153"/>
      <c r="AH591" s="143"/>
      <c r="AI591" s="154"/>
      <c r="AJ591" s="143"/>
      <c r="AK591" s="143"/>
      <c r="AL591" s="153"/>
      <c r="AM591" s="144"/>
      <c r="AN591" s="151"/>
      <c r="AO591" s="153"/>
      <c r="AP591" s="153"/>
      <c r="AQ591" s="143"/>
      <c r="AR591" s="154"/>
      <c r="AS591" s="95"/>
      <c r="AT591" s="151"/>
      <c r="AU591" s="144"/>
      <c r="AV591" s="153"/>
      <c r="AW591" s="143"/>
      <c r="AX591" s="154"/>
      <c r="AY591" s="151"/>
      <c r="AZ591" s="151"/>
      <c r="BA591" s="144"/>
      <c r="BB591" s="153"/>
      <c r="BC591" s="143"/>
      <c r="BD591" s="146"/>
      <c r="BE591" s="128"/>
      <c r="BF591" s="128"/>
      <c r="BG591" s="128"/>
      <c r="BH591" s="128"/>
      <c r="BI591" s="128"/>
      <c r="BJ591" s="421"/>
      <c r="BK591" s="510"/>
      <c r="BL591" s="433"/>
      <c r="BM591" s="414"/>
      <c r="BN591" s="414"/>
      <c r="BO591" s="414"/>
      <c r="CB591" s="227"/>
      <c r="CC591" s="227"/>
      <c r="CD591" s="227"/>
      <c r="CE591" s="227"/>
      <c r="CF591" s="227"/>
      <c r="CG591" s="227"/>
      <c r="CH591" s="227"/>
      <c r="CI591" s="227"/>
      <c r="CJ591" s="227"/>
      <c r="CK591" s="227"/>
      <c r="CL591" s="227"/>
      <c r="CM591" s="227"/>
      <c r="CN591" s="227"/>
      <c r="CO591" s="227"/>
      <c r="CP591" s="227"/>
      <c r="CQ591" s="227"/>
      <c r="CR591" s="227"/>
      <c r="CS591" s="227"/>
      <c r="CT591" s="227"/>
      <c r="CU591" s="227"/>
      <c r="CV591" s="227"/>
      <c r="CW591" s="227"/>
      <c r="CX591" s="227"/>
      <c r="CY591" s="227"/>
      <c r="CZ591" s="227"/>
      <c r="DA591" s="227"/>
      <c r="DB591" s="227"/>
      <c r="DC591" s="227"/>
      <c r="DD591" s="227"/>
      <c r="DE591" s="227"/>
      <c r="DF591" s="227"/>
      <c r="DG591" s="227"/>
      <c r="DH591" s="227"/>
      <c r="DI591" s="227"/>
      <c r="DJ591" s="227"/>
      <c r="DK591" s="227"/>
      <c r="DL591" s="227"/>
      <c r="DM591" s="227"/>
      <c r="DN591" s="227"/>
      <c r="DO591" s="227"/>
      <c r="DP591" s="227"/>
      <c r="DQ591" s="227"/>
      <c r="DR591" s="227"/>
      <c r="DS591" s="227"/>
      <c r="DT591" s="227"/>
      <c r="DU591" s="227"/>
      <c r="DV591" s="227"/>
      <c r="DW591" s="227"/>
      <c r="DX591" s="227"/>
      <c r="DY591" s="227"/>
    </row>
    <row r="592" spans="1:129" s="80" customFormat="1" ht="15">
      <c r="A592" s="265"/>
      <c r="B592" s="359" t="s">
        <v>32</v>
      </c>
      <c r="C592" s="16" t="s">
        <v>84</v>
      </c>
      <c r="D592" s="25" t="s">
        <v>11</v>
      </c>
      <c r="E592" s="100">
        <f t="shared" ref="E592" si="52">SUM(E593:E597)</f>
        <v>0</v>
      </c>
      <c r="F592" s="147">
        <f>F593+F594+F595+F596+F597</f>
        <v>0</v>
      </c>
      <c r="G592" s="148">
        <f t="shared" ref="G592" si="53">SUM(G593:G597)</f>
        <v>0</v>
      </c>
      <c r="H592" s="149"/>
      <c r="I592" s="147"/>
      <c r="J592" s="609"/>
      <c r="K592" s="100"/>
      <c r="L592" s="147"/>
      <c r="M592" s="148"/>
      <c r="N592" s="149"/>
      <c r="O592" s="147"/>
      <c r="P592" s="150"/>
      <c r="Q592" s="100"/>
      <c r="R592" s="147"/>
      <c r="S592" s="148"/>
      <c r="T592" s="149"/>
      <c r="U592" s="150"/>
      <c r="V592" s="147"/>
      <c r="W592" s="149"/>
      <c r="X592" s="147"/>
      <c r="Y592" s="148"/>
      <c r="Z592" s="149"/>
      <c r="AA592" s="147"/>
      <c r="AB592" s="147"/>
      <c r="AC592" s="147"/>
      <c r="AD592" s="149"/>
      <c r="AE592" s="147"/>
      <c r="AF592" s="148"/>
      <c r="AG592" s="149"/>
      <c r="AH592" s="147"/>
      <c r="AI592" s="150"/>
      <c r="AJ592" s="147"/>
      <c r="AK592" s="147"/>
      <c r="AL592" s="609"/>
      <c r="AM592" s="150"/>
      <c r="AN592" s="150"/>
      <c r="AO592" s="150"/>
      <c r="AP592" s="150"/>
      <c r="AQ592" s="150"/>
      <c r="AR592" s="150"/>
      <c r="AS592" s="100"/>
      <c r="AT592" s="147"/>
      <c r="AU592" s="148"/>
      <c r="AV592" s="149"/>
      <c r="AW592" s="147"/>
      <c r="AX592" s="150"/>
      <c r="AY592" s="147"/>
      <c r="AZ592" s="147"/>
      <c r="BA592" s="148"/>
      <c r="BB592" s="149"/>
      <c r="BC592" s="147"/>
      <c r="BD592" s="423"/>
      <c r="BE592" s="129"/>
      <c r="BF592" s="129"/>
      <c r="BG592" s="129"/>
      <c r="BH592" s="129"/>
      <c r="BI592" s="129"/>
      <c r="BJ592" s="430"/>
      <c r="BK592" s="509"/>
      <c r="BL592" s="433"/>
      <c r="BM592" s="414"/>
      <c r="BN592" s="414"/>
      <c r="BO592" s="414"/>
      <c r="CB592" s="227"/>
      <c r="CC592" s="227"/>
      <c r="CD592" s="227"/>
      <c r="CE592" s="227"/>
      <c r="CF592" s="227"/>
      <c r="CG592" s="227"/>
      <c r="CH592" s="227"/>
      <c r="CI592" s="227"/>
      <c r="CJ592" s="227"/>
      <c r="CK592" s="227"/>
      <c r="CL592" s="227"/>
      <c r="CM592" s="227"/>
      <c r="CN592" s="227"/>
      <c r="CO592" s="227"/>
      <c r="CP592" s="227"/>
      <c r="CQ592" s="227"/>
      <c r="CR592" s="227"/>
      <c r="CS592" s="227"/>
      <c r="CT592" s="227"/>
      <c r="CU592" s="227"/>
      <c r="CV592" s="227"/>
      <c r="CW592" s="227"/>
      <c r="CX592" s="227"/>
      <c r="CY592" s="227"/>
      <c r="CZ592" s="227"/>
      <c r="DA592" s="227"/>
      <c r="DB592" s="227"/>
      <c r="DC592" s="227"/>
      <c r="DD592" s="227"/>
      <c r="DE592" s="227"/>
      <c r="DF592" s="227"/>
      <c r="DG592" s="227"/>
      <c r="DH592" s="227"/>
      <c r="DI592" s="227"/>
      <c r="DJ592" s="227"/>
      <c r="DK592" s="227"/>
      <c r="DL592" s="227"/>
      <c r="DM592" s="227"/>
      <c r="DN592" s="227"/>
      <c r="DO592" s="227"/>
      <c r="DP592" s="227"/>
      <c r="DQ592" s="227"/>
      <c r="DR592" s="227"/>
      <c r="DS592" s="227"/>
      <c r="DT592" s="227"/>
      <c r="DU592" s="227"/>
      <c r="DV592" s="227"/>
      <c r="DW592" s="227"/>
      <c r="DX592" s="227"/>
      <c r="DY592" s="227"/>
    </row>
    <row r="593" spans="1:130" s="80" customFormat="1" ht="15">
      <c r="A593" s="265"/>
      <c r="B593" s="360">
        <v>60261</v>
      </c>
      <c r="C593" s="12" t="s">
        <v>33</v>
      </c>
      <c r="D593" s="7" t="s">
        <v>11</v>
      </c>
      <c r="E593" s="95"/>
      <c r="F593" s="143"/>
      <c r="G593" s="144"/>
      <c r="H593" s="145"/>
      <c r="I593" s="143"/>
      <c r="J593" s="653"/>
      <c r="K593" s="95"/>
      <c r="L593" s="143"/>
      <c r="M593" s="144"/>
      <c r="N593" s="145"/>
      <c r="O593" s="143"/>
      <c r="P593" s="146"/>
      <c r="Q593" s="95"/>
      <c r="R593" s="143"/>
      <c r="S593" s="144"/>
      <c r="T593" s="145"/>
      <c r="U593" s="146"/>
      <c r="V593" s="143"/>
      <c r="W593" s="145"/>
      <c r="X593" s="143"/>
      <c r="Y593" s="144"/>
      <c r="Z593" s="145"/>
      <c r="AA593" s="143"/>
      <c r="AB593" s="143"/>
      <c r="AC593" s="143"/>
      <c r="AD593" s="145"/>
      <c r="AE593" s="143"/>
      <c r="AF593" s="144"/>
      <c r="AG593" s="145"/>
      <c r="AH593" s="143"/>
      <c r="AI593" s="146"/>
      <c r="AJ593" s="143"/>
      <c r="AK593" s="143"/>
      <c r="AL593" s="145"/>
      <c r="AM593" s="144"/>
      <c r="AN593" s="145"/>
      <c r="AO593" s="145"/>
      <c r="AP593" s="145"/>
      <c r="AQ593" s="143"/>
      <c r="AR593" s="146"/>
      <c r="AS593" s="95"/>
      <c r="AT593" s="143"/>
      <c r="AU593" s="144"/>
      <c r="AV593" s="145"/>
      <c r="AW593" s="143"/>
      <c r="AX593" s="146"/>
      <c r="AY593" s="143"/>
      <c r="AZ593" s="143"/>
      <c r="BA593" s="144"/>
      <c r="BB593" s="145"/>
      <c r="BC593" s="143"/>
      <c r="BD593" s="146"/>
      <c r="BE593" s="128"/>
      <c r="BF593" s="128"/>
      <c r="BG593" s="128"/>
      <c r="BH593" s="128"/>
      <c r="BI593" s="128"/>
      <c r="BJ593" s="421"/>
      <c r="BK593" s="510"/>
      <c r="BL593" s="433"/>
      <c r="BM593" s="414"/>
      <c r="BN593" s="414"/>
      <c r="BO593" s="414"/>
      <c r="CB593" s="227"/>
      <c r="CC593" s="227"/>
      <c r="CD593" s="227"/>
      <c r="CE593" s="227"/>
      <c r="CF593" s="227"/>
      <c r="CG593" s="227"/>
      <c r="CH593" s="227"/>
      <c r="CI593" s="227"/>
      <c r="CJ593" s="227"/>
      <c r="CK593" s="227"/>
      <c r="CL593" s="227"/>
      <c r="CM593" s="227"/>
      <c r="CN593" s="227"/>
      <c r="CO593" s="227"/>
      <c r="CP593" s="227"/>
      <c r="CQ593" s="227"/>
      <c r="CR593" s="227"/>
      <c r="CS593" s="227"/>
      <c r="CT593" s="227"/>
      <c r="CU593" s="227"/>
      <c r="CV593" s="227"/>
      <c r="CW593" s="227"/>
      <c r="CX593" s="227"/>
      <c r="CY593" s="227"/>
      <c r="CZ593" s="227"/>
      <c r="DA593" s="227"/>
      <c r="DB593" s="227"/>
      <c r="DC593" s="227"/>
      <c r="DD593" s="227"/>
      <c r="DE593" s="227"/>
      <c r="DF593" s="227"/>
      <c r="DG593" s="227"/>
      <c r="DH593" s="227"/>
      <c r="DI593" s="227"/>
      <c r="DJ593" s="227"/>
      <c r="DK593" s="227"/>
      <c r="DL593" s="227"/>
      <c r="DM593" s="227"/>
      <c r="DN593" s="227"/>
      <c r="DO593" s="227"/>
      <c r="DP593" s="227"/>
      <c r="DQ593" s="227"/>
      <c r="DR593" s="227"/>
      <c r="DS593" s="227"/>
      <c r="DT593" s="227"/>
      <c r="DU593" s="227"/>
      <c r="DV593" s="227"/>
      <c r="DW593" s="227"/>
      <c r="DX593" s="227"/>
      <c r="DY593" s="227"/>
    </row>
    <row r="594" spans="1:130" s="80" customFormat="1" ht="15">
      <c r="A594" s="265"/>
      <c r="B594" s="360">
        <v>60262</v>
      </c>
      <c r="C594" s="12" t="s">
        <v>34</v>
      </c>
      <c r="D594" s="7" t="s">
        <v>11</v>
      </c>
      <c r="E594" s="95"/>
      <c r="F594" s="143"/>
      <c r="G594" s="144"/>
      <c r="H594" s="145"/>
      <c r="I594" s="143"/>
      <c r="J594" s="653"/>
      <c r="K594" s="95"/>
      <c r="L594" s="143"/>
      <c r="M594" s="144"/>
      <c r="N594" s="145"/>
      <c r="O594" s="143"/>
      <c r="P594" s="146"/>
      <c r="Q594" s="95"/>
      <c r="R594" s="143"/>
      <c r="S594" s="144"/>
      <c r="T594" s="145"/>
      <c r="U594" s="146"/>
      <c r="V594" s="143"/>
      <c r="W594" s="145"/>
      <c r="X594" s="143"/>
      <c r="Y594" s="144"/>
      <c r="Z594" s="145"/>
      <c r="AA594" s="143"/>
      <c r="AB594" s="143"/>
      <c r="AC594" s="143"/>
      <c r="AD594" s="145"/>
      <c r="AE594" s="143"/>
      <c r="AF594" s="144"/>
      <c r="AG594" s="145"/>
      <c r="AH594" s="143"/>
      <c r="AI594" s="146"/>
      <c r="AJ594" s="143"/>
      <c r="AK594" s="143"/>
      <c r="AL594" s="145"/>
      <c r="AM594" s="144"/>
      <c r="AN594" s="145"/>
      <c r="AO594" s="145"/>
      <c r="AP594" s="145"/>
      <c r="AQ594" s="143"/>
      <c r="AR594" s="146"/>
      <c r="AS594" s="95"/>
      <c r="AT594" s="143"/>
      <c r="AU594" s="144"/>
      <c r="AV594" s="145"/>
      <c r="AW594" s="143"/>
      <c r="AX594" s="146"/>
      <c r="AY594" s="143"/>
      <c r="AZ594" s="143"/>
      <c r="BA594" s="144"/>
      <c r="BB594" s="145"/>
      <c r="BC594" s="143"/>
      <c r="BD594" s="154"/>
      <c r="BE594" s="128"/>
      <c r="BF594" s="128"/>
      <c r="BG594" s="128"/>
      <c r="BH594" s="128"/>
      <c r="BI594" s="128"/>
      <c r="BJ594" s="421"/>
      <c r="BK594" s="510"/>
      <c r="BL594" s="433"/>
      <c r="BM594" s="414"/>
      <c r="BN594" s="414"/>
      <c r="BO594" s="414"/>
      <c r="CB594" s="227"/>
      <c r="CC594" s="227"/>
      <c r="CD594" s="227"/>
      <c r="CE594" s="227"/>
      <c r="CF594" s="227"/>
      <c r="CG594" s="227"/>
      <c r="CH594" s="227"/>
      <c r="CI594" s="227"/>
      <c r="CJ594" s="227"/>
      <c r="CK594" s="227"/>
      <c r="CL594" s="227"/>
      <c r="CM594" s="227"/>
      <c r="CN594" s="227"/>
      <c r="CO594" s="227"/>
      <c r="CP594" s="227"/>
      <c r="CQ594" s="227"/>
      <c r="CR594" s="227"/>
      <c r="CS594" s="227"/>
      <c r="CT594" s="227"/>
      <c r="CU594" s="227"/>
      <c r="CV594" s="227"/>
      <c r="CW594" s="227"/>
      <c r="CX594" s="227"/>
      <c r="CY594" s="227"/>
      <c r="CZ594" s="227"/>
      <c r="DA594" s="227"/>
      <c r="DB594" s="227"/>
      <c r="DC594" s="227"/>
      <c r="DD594" s="227"/>
      <c r="DE594" s="227"/>
      <c r="DF594" s="227"/>
      <c r="DG594" s="227"/>
      <c r="DH594" s="227"/>
      <c r="DI594" s="227"/>
      <c r="DJ594" s="227"/>
      <c r="DK594" s="227"/>
      <c r="DL594" s="227"/>
      <c r="DM594" s="227"/>
      <c r="DN594" s="227"/>
      <c r="DO594" s="227"/>
      <c r="DP594" s="227"/>
      <c r="DQ594" s="227"/>
      <c r="DR594" s="227"/>
      <c r="DS594" s="227"/>
      <c r="DT594" s="227"/>
      <c r="DU594" s="227"/>
      <c r="DV594" s="227"/>
      <c r="DW594" s="227"/>
      <c r="DX594" s="227"/>
      <c r="DY594" s="227"/>
    </row>
    <row r="595" spans="1:130" s="80" customFormat="1" ht="15">
      <c r="A595" s="265"/>
      <c r="B595" s="360" t="s">
        <v>65</v>
      </c>
      <c r="C595" s="18" t="s">
        <v>35</v>
      </c>
      <c r="D595" s="7" t="s">
        <v>11</v>
      </c>
      <c r="E595" s="95"/>
      <c r="F595" s="143"/>
      <c r="G595" s="144"/>
      <c r="H595" s="145"/>
      <c r="I595" s="143"/>
      <c r="J595" s="653"/>
      <c r="K595" s="95"/>
      <c r="L595" s="143"/>
      <c r="M595" s="144"/>
      <c r="N595" s="145"/>
      <c r="O595" s="143"/>
      <c r="P595" s="146"/>
      <c r="Q595" s="95"/>
      <c r="R595" s="143"/>
      <c r="S595" s="144"/>
      <c r="T595" s="145"/>
      <c r="U595" s="146"/>
      <c r="V595" s="143"/>
      <c r="W595" s="145"/>
      <c r="X595" s="143"/>
      <c r="Y595" s="144"/>
      <c r="Z595" s="145"/>
      <c r="AA595" s="143"/>
      <c r="AB595" s="143"/>
      <c r="AC595" s="143"/>
      <c r="AD595" s="145"/>
      <c r="AE595" s="143"/>
      <c r="AF595" s="144"/>
      <c r="AG595" s="145"/>
      <c r="AH595" s="143"/>
      <c r="AI595" s="146"/>
      <c r="AJ595" s="143"/>
      <c r="AK595" s="143"/>
      <c r="AL595" s="145"/>
      <c r="AM595" s="144"/>
      <c r="AN595" s="145"/>
      <c r="AO595" s="145"/>
      <c r="AP595" s="145"/>
      <c r="AQ595" s="143"/>
      <c r="AR595" s="146"/>
      <c r="AS595" s="95"/>
      <c r="AT595" s="143"/>
      <c r="AU595" s="144"/>
      <c r="AV595" s="145"/>
      <c r="AW595" s="143"/>
      <c r="AX595" s="146"/>
      <c r="AY595" s="143"/>
      <c r="AZ595" s="143"/>
      <c r="BA595" s="144"/>
      <c r="BB595" s="145"/>
      <c r="BC595" s="143"/>
      <c r="BD595" s="146"/>
      <c r="BE595" s="128"/>
      <c r="BF595" s="128"/>
      <c r="BG595" s="128"/>
      <c r="BH595" s="128"/>
      <c r="BI595" s="128"/>
      <c r="BJ595" s="421"/>
      <c r="BK595" s="510"/>
      <c r="BL595" s="433"/>
      <c r="BM595" s="414"/>
      <c r="BN595" s="414"/>
      <c r="BO595" s="414"/>
      <c r="CB595" s="227"/>
      <c r="CC595" s="227"/>
      <c r="CD595" s="227"/>
      <c r="CE595" s="227"/>
      <c r="CF595" s="227"/>
      <c r="CG595" s="227"/>
      <c r="CH595" s="227"/>
      <c r="CI595" s="227"/>
      <c r="CJ595" s="227"/>
      <c r="CK595" s="227"/>
      <c r="CL595" s="227"/>
      <c r="CM595" s="227"/>
      <c r="CN595" s="227"/>
      <c r="CO595" s="227"/>
      <c r="CP595" s="227"/>
      <c r="CQ595" s="227"/>
      <c r="CR595" s="227"/>
      <c r="CS595" s="227"/>
      <c r="CT595" s="227"/>
      <c r="CU595" s="227"/>
      <c r="CV595" s="227"/>
      <c r="CW595" s="227"/>
      <c r="CX595" s="227"/>
      <c r="CY595" s="227"/>
      <c r="CZ595" s="227"/>
      <c r="DA595" s="227"/>
      <c r="DB595" s="227"/>
      <c r="DC595" s="227"/>
      <c r="DD595" s="227"/>
      <c r="DE595" s="227"/>
      <c r="DF595" s="227"/>
      <c r="DG595" s="227"/>
      <c r="DH595" s="227"/>
      <c r="DI595" s="227"/>
      <c r="DJ595" s="227"/>
      <c r="DK595" s="227"/>
      <c r="DL595" s="227"/>
      <c r="DM595" s="227"/>
      <c r="DN595" s="227"/>
      <c r="DO595" s="227"/>
      <c r="DP595" s="227"/>
      <c r="DQ595" s="227"/>
      <c r="DR595" s="227"/>
      <c r="DS595" s="227"/>
      <c r="DT595" s="227"/>
      <c r="DU595" s="227"/>
      <c r="DV595" s="227"/>
      <c r="DW595" s="227"/>
      <c r="DX595" s="227"/>
      <c r="DY595" s="227"/>
    </row>
    <row r="596" spans="1:130" s="80" customFormat="1" ht="15">
      <c r="A596" s="369"/>
      <c r="B596" s="361">
        <v>60264</v>
      </c>
      <c r="C596" s="13" t="s">
        <v>36</v>
      </c>
      <c r="D596" s="7" t="s">
        <v>11</v>
      </c>
      <c r="E596" s="105"/>
      <c r="F596" s="151"/>
      <c r="G596" s="152"/>
      <c r="H596" s="153"/>
      <c r="I596" s="151"/>
      <c r="J596" s="604"/>
      <c r="K596" s="105"/>
      <c r="L596" s="151"/>
      <c r="M596" s="152"/>
      <c r="N596" s="153"/>
      <c r="O596" s="151"/>
      <c r="P596" s="154"/>
      <c r="Q596" s="105"/>
      <c r="R596" s="151"/>
      <c r="S596" s="152"/>
      <c r="T596" s="153"/>
      <c r="U596" s="154"/>
      <c r="V596" s="151"/>
      <c r="W596" s="153"/>
      <c r="X596" s="151"/>
      <c r="Y596" s="152"/>
      <c r="Z596" s="153"/>
      <c r="AA596" s="151"/>
      <c r="AB596" s="151"/>
      <c r="AC596" s="151"/>
      <c r="AD596" s="153"/>
      <c r="AE596" s="151"/>
      <c r="AF596" s="152"/>
      <c r="AG596" s="153"/>
      <c r="AH596" s="151"/>
      <c r="AI596" s="154"/>
      <c r="AJ596" s="151"/>
      <c r="AK596" s="151"/>
      <c r="AL596" s="153"/>
      <c r="AM596" s="152"/>
      <c r="AN596" s="153"/>
      <c r="AO596" s="153"/>
      <c r="AP596" s="153"/>
      <c r="AQ596" s="151"/>
      <c r="AR596" s="154"/>
      <c r="AS596" s="105"/>
      <c r="AT596" s="151"/>
      <c r="AU596" s="152"/>
      <c r="AV596" s="153"/>
      <c r="AW596" s="151"/>
      <c r="AX596" s="154"/>
      <c r="AY596" s="151"/>
      <c r="AZ596" s="151"/>
      <c r="BA596" s="152"/>
      <c r="BB596" s="153"/>
      <c r="BC596" s="151"/>
      <c r="BD596" s="412"/>
      <c r="BE596" s="413"/>
      <c r="BF596" s="413"/>
      <c r="BG596" s="413"/>
      <c r="BH596" s="413"/>
      <c r="BI596" s="413"/>
      <c r="BJ596" s="432"/>
      <c r="BK596" s="512"/>
      <c r="BL596" s="435"/>
      <c r="BM596" s="414"/>
      <c r="BN596" s="414"/>
      <c r="BO596" s="414"/>
      <c r="CB596" s="227"/>
      <c r="CC596" s="227"/>
      <c r="CD596" s="227"/>
      <c r="CE596" s="227"/>
      <c r="CF596" s="227"/>
      <c r="CG596" s="227"/>
      <c r="CH596" s="227"/>
      <c r="CI596" s="227"/>
      <c r="CJ596" s="227"/>
      <c r="CK596" s="227"/>
      <c r="CL596" s="227"/>
      <c r="CM596" s="227"/>
      <c r="CN596" s="227"/>
      <c r="CO596" s="227"/>
      <c r="CP596" s="227"/>
      <c r="CQ596" s="227"/>
      <c r="CR596" s="227"/>
      <c r="CS596" s="227"/>
      <c r="CT596" s="227"/>
      <c r="CU596" s="227"/>
      <c r="CV596" s="227"/>
      <c r="CW596" s="227"/>
      <c r="CX596" s="227"/>
      <c r="CY596" s="227"/>
      <c r="CZ596" s="227"/>
      <c r="DA596" s="227"/>
      <c r="DB596" s="227"/>
      <c r="DC596" s="227"/>
      <c r="DD596" s="227"/>
      <c r="DE596" s="227"/>
      <c r="DF596" s="227"/>
      <c r="DG596" s="227"/>
      <c r="DH596" s="227"/>
      <c r="DI596" s="227"/>
      <c r="DJ596" s="227"/>
      <c r="DK596" s="227"/>
      <c r="DL596" s="227"/>
      <c r="DM596" s="227"/>
      <c r="DN596" s="227"/>
      <c r="DO596" s="227"/>
      <c r="DP596" s="227"/>
      <c r="DQ596" s="227"/>
      <c r="DR596" s="227"/>
      <c r="DS596" s="227"/>
      <c r="DT596" s="227"/>
      <c r="DU596" s="227"/>
      <c r="DV596" s="227"/>
      <c r="DW596" s="227"/>
      <c r="DX596" s="227"/>
      <c r="DY596" s="227"/>
    </row>
    <row r="597" spans="1:130" s="80" customFormat="1" ht="15">
      <c r="A597" s="265"/>
      <c r="B597" s="360">
        <v>60269</v>
      </c>
      <c r="C597" s="12" t="s">
        <v>37</v>
      </c>
      <c r="D597" s="7" t="s">
        <v>11</v>
      </c>
      <c r="E597" s="95"/>
      <c r="F597" s="143"/>
      <c r="G597" s="144"/>
      <c r="H597" s="145"/>
      <c r="I597" s="143"/>
      <c r="J597" s="653"/>
      <c r="K597" s="95"/>
      <c r="L597" s="143"/>
      <c r="M597" s="144"/>
      <c r="N597" s="145"/>
      <c r="O597" s="143"/>
      <c r="P597" s="146"/>
      <c r="Q597" s="95"/>
      <c r="R597" s="143"/>
      <c r="S597" s="144"/>
      <c r="T597" s="145"/>
      <c r="U597" s="146"/>
      <c r="V597" s="143"/>
      <c r="W597" s="145"/>
      <c r="X597" s="143"/>
      <c r="Y597" s="144"/>
      <c r="Z597" s="145"/>
      <c r="AA597" s="143"/>
      <c r="AB597" s="143"/>
      <c r="AC597" s="143"/>
      <c r="AD597" s="145"/>
      <c r="AE597" s="143"/>
      <c r="AF597" s="144"/>
      <c r="AG597" s="145"/>
      <c r="AH597" s="143"/>
      <c r="AI597" s="146"/>
      <c r="AJ597" s="143"/>
      <c r="AK597" s="143"/>
      <c r="AL597" s="145"/>
      <c r="AM597" s="144"/>
      <c r="AN597" s="145"/>
      <c r="AO597" s="145"/>
      <c r="AP597" s="145"/>
      <c r="AQ597" s="143"/>
      <c r="AR597" s="146"/>
      <c r="AS597" s="95"/>
      <c r="AT597" s="143"/>
      <c r="AU597" s="144"/>
      <c r="AV597" s="145"/>
      <c r="AW597" s="143"/>
      <c r="AX597" s="146"/>
      <c r="AY597" s="143"/>
      <c r="AZ597" s="143"/>
      <c r="BA597" s="144"/>
      <c r="BB597" s="145"/>
      <c r="BC597" s="143"/>
      <c r="BD597" s="146"/>
      <c r="BE597" s="128"/>
      <c r="BF597" s="128"/>
      <c r="BG597" s="128"/>
      <c r="BH597" s="128"/>
      <c r="BI597" s="128"/>
      <c r="BJ597" s="421"/>
      <c r="BK597" s="510"/>
      <c r="BL597" s="433"/>
      <c r="BM597" s="414"/>
      <c r="BN597" s="414"/>
      <c r="BO597" s="414"/>
      <c r="CB597" s="227"/>
      <c r="CC597" s="227"/>
      <c r="CD597" s="227"/>
      <c r="CE597" s="227"/>
      <c r="CF597" s="227"/>
      <c r="CG597" s="227"/>
      <c r="CH597" s="227"/>
      <c r="CI597" s="227"/>
      <c r="CJ597" s="227"/>
      <c r="CK597" s="227"/>
      <c r="CL597" s="227"/>
      <c r="CM597" s="227"/>
      <c r="CN597" s="227"/>
      <c r="CO597" s="227"/>
      <c r="CP597" s="227"/>
      <c r="CQ597" s="227"/>
      <c r="CR597" s="227"/>
      <c r="CS597" s="227"/>
      <c r="CT597" s="227"/>
      <c r="CU597" s="227"/>
      <c r="CV597" s="227"/>
      <c r="CW597" s="227"/>
      <c r="CX597" s="227"/>
      <c r="CY597" s="227"/>
      <c r="CZ597" s="227"/>
      <c r="DA597" s="227"/>
      <c r="DB597" s="227"/>
      <c r="DC597" s="227"/>
      <c r="DD597" s="227"/>
      <c r="DE597" s="227"/>
      <c r="DF597" s="227"/>
      <c r="DG597" s="227"/>
      <c r="DH597" s="227"/>
      <c r="DI597" s="227"/>
      <c r="DJ597" s="227"/>
      <c r="DK597" s="227"/>
      <c r="DL597" s="227"/>
      <c r="DM597" s="227"/>
      <c r="DN597" s="227"/>
      <c r="DO597" s="227"/>
      <c r="DP597" s="227"/>
      <c r="DQ597" s="227"/>
      <c r="DR597" s="227"/>
      <c r="DS597" s="227"/>
      <c r="DT597" s="227"/>
      <c r="DU597" s="227"/>
      <c r="DV597" s="227"/>
      <c r="DW597" s="227"/>
      <c r="DX597" s="227"/>
      <c r="DY597" s="227"/>
    </row>
    <row r="598" spans="1:130" s="80" customFormat="1" ht="15">
      <c r="A598" s="265"/>
      <c r="B598" s="359" t="s">
        <v>38</v>
      </c>
      <c r="C598" s="16" t="s">
        <v>85</v>
      </c>
      <c r="D598" s="25" t="s">
        <v>11</v>
      </c>
      <c r="E598" s="100">
        <f t="shared" ref="E598" si="54">SUM(E599:E604)</f>
        <v>0</v>
      </c>
      <c r="F598" s="147">
        <f>F599+F600+F601+F602+F603+F604</f>
        <v>0</v>
      </c>
      <c r="G598" s="148">
        <f t="shared" ref="G598" si="55">SUM(G599:G604)</f>
        <v>0</v>
      </c>
      <c r="H598" s="149"/>
      <c r="I598" s="147"/>
      <c r="J598" s="609"/>
      <c r="K598" s="100"/>
      <c r="L598" s="147"/>
      <c r="M598" s="148"/>
      <c r="N598" s="149"/>
      <c r="O598" s="147"/>
      <c r="P598" s="150"/>
      <c r="Q598" s="100"/>
      <c r="R598" s="147"/>
      <c r="S598" s="148"/>
      <c r="T598" s="149"/>
      <c r="U598" s="150"/>
      <c r="V598" s="147"/>
      <c r="W598" s="149"/>
      <c r="X598" s="147"/>
      <c r="Y598" s="148"/>
      <c r="Z598" s="149"/>
      <c r="AA598" s="147"/>
      <c r="AB598" s="147"/>
      <c r="AC598" s="147"/>
      <c r="AD598" s="149"/>
      <c r="AE598" s="147"/>
      <c r="AF598" s="148"/>
      <c r="AG598" s="149"/>
      <c r="AH598" s="147"/>
      <c r="AI598" s="150"/>
      <c r="AJ598" s="147"/>
      <c r="AK598" s="147"/>
      <c r="AL598" s="609"/>
      <c r="AM598" s="150"/>
      <c r="AN598" s="150"/>
      <c r="AO598" s="150"/>
      <c r="AP598" s="150"/>
      <c r="AQ598" s="150"/>
      <c r="AR598" s="150"/>
      <c r="AS598" s="100"/>
      <c r="AT598" s="147"/>
      <c r="AU598" s="148"/>
      <c r="AV598" s="149"/>
      <c r="AW598" s="147"/>
      <c r="AX598" s="150"/>
      <c r="AY598" s="147"/>
      <c r="AZ598" s="147"/>
      <c r="BA598" s="148"/>
      <c r="BB598" s="149"/>
      <c r="BC598" s="147"/>
      <c r="BD598" s="423"/>
      <c r="BE598" s="129"/>
      <c r="BF598" s="129"/>
      <c r="BG598" s="129"/>
      <c r="BH598" s="129"/>
      <c r="BI598" s="129"/>
      <c r="BJ598" s="430"/>
      <c r="BK598" s="509"/>
      <c r="BL598" s="433"/>
      <c r="BM598" s="414"/>
      <c r="BN598" s="414"/>
      <c r="BO598" s="414"/>
      <c r="CB598" s="227"/>
      <c r="CC598" s="227"/>
      <c r="CD598" s="227"/>
      <c r="CE598" s="227"/>
      <c r="CF598" s="227"/>
      <c r="CG598" s="227"/>
      <c r="CH598" s="227"/>
      <c r="CI598" s="227"/>
      <c r="CJ598" s="227"/>
      <c r="CK598" s="227"/>
      <c r="CL598" s="227"/>
      <c r="CM598" s="227"/>
      <c r="CN598" s="227"/>
      <c r="CO598" s="227"/>
      <c r="CP598" s="227"/>
      <c r="CQ598" s="227"/>
      <c r="CR598" s="227"/>
      <c r="CS598" s="227"/>
      <c r="CT598" s="227"/>
      <c r="CU598" s="227"/>
      <c r="CV598" s="227"/>
      <c r="CW598" s="227"/>
      <c r="CX598" s="227"/>
      <c r="CY598" s="227"/>
      <c r="CZ598" s="227"/>
      <c r="DA598" s="227"/>
      <c r="DB598" s="227"/>
      <c r="DC598" s="227"/>
      <c r="DD598" s="227"/>
      <c r="DE598" s="227"/>
      <c r="DF598" s="227"/>
      <c r="DG598" s="227"/>
      <c r="DH598" s="227"/>
      <c r="DI598" s="227"/>
      <c r="DJ598" s="227"/>
      <c r="DK598" s="227"/>
      <c r="DL598" s="227"/>
      <c r="DM598" s="227"/>
      <c r="DN598" s="227"/>
      <c r="DO598" s="227"/>
      <c r="DP598" s="227"/>
      <c r="DQ598" s="227"/>
      <c r="DR598" s="227"/>
      <c r="DS598" s="227"/>
      <c r="DT598" s="227"/>
      <c r="DU598" s="227"/>
      <c r="DV598" s="227"/>
      <c r="DW598" s="227"/>
      <c r="DX598" s="227"/>
      <c r="DY598" s="227"/>
    </row>
    <row r="599" spans="1:130" s="80" customFormat="1" ht="15">
      <c r="A599" s="265"/>
      <c r="B599" s="360">
        <v>60271</v>
      </c>
      <c r="C599" s="12" t="s">
        <v>66</v>
      </c>
      <c r="D599" s="7" t="s">
        <v>11</v>
      </c>
      <c r="E599" s="95"/>
      <c r="F599" s="143"/>
      <c r="G599" s="144"/>
      <c r="H599" s="145"/>
      <c r="I599" s="143"/>
      <c r="J599" s="653"/>
      <c r="K599" s="95"/>
      <c r="L599" s="143"/>
      <c r="M599" s="144"/>
      <c r="N599" s="145"/>
      <c r="O599" s="143"/>
      <c r="P599" s="146"/>
      <c r="Q599" s="95"/>
      <c r="R599" s="143"/>
      <c r="S599" s="144"/>
      <c r="T599" s="145"/>
      <c r="U599" s="146"/>
      <c r="V599" s="143"/>
      <c r="W599" s="145"/>
      <c r="X599" s="143"/>
      <c r="Y599" s="144"/>
      <c r="Z599" s="145"/>
      <c r="AA599" s="143"/>
      <c r="AB599" s="143"/>
      <c r="AC599" s="143"/>
      <c r="AD599" s="145"/>
      <c r="AE599" s="143"/>
      <c r="AF599" s="144"/>
      <c r="AG599" s="145"/>
      <c r="AH599" s="143"/>
      <c r="AI599" s="146"/>
      <c r="AJ599" s="143"/>
      <c r="AK599" s="143"/>
      <c r="AL599" s="145"/>
      <c r="AM599" s="144"/>
      <c r="AN599" s="145"/>
      <c r="AO599" s="145"/>
      <c r="AP599" s="145"/>
      <c r="AQ599" s="143"/>
      <c r="AR599" s="146"/>
      <c r="AS599" s="95"/>
      <c r="AT599" s="143"/>
      <c r="AU599" s="144"/>
      <c r="AV599" s="145"/>
      <c r="AW599" s="143"/>
      <c r="AX599" s="146"/>
      <c r="AY599" s="143"/>
      <c r="AZ599" s="143"/>
      <c r="BA599" s="144"/>
      <c r="BB599" s="145"/>
      <c r="BC599" s="143"/>
      <c r="BD599" s="146"/>
      <c r="BE599" s="128"/>
      <c r="BF599" s="128"/>
      <c r="BG599" s="128"/>
      <c r="BH599" s="128"/>
      <c r="BI599" s="128"/>
      <c r="BJ599" s="421"/>
      <c r="BK599" s="510"/>
      <c r="BL599" s="433"/>
      <c r="BM599" s="414"/>
      <c r="BN599" s="414"/>
      <c r="BO599" s="414"/>
      <c r="CB599" s="227"/>
      <c r="CC599" s="227"/>
      <c r="CD599" s="227"/>
      <c r="CE599" s="227"/>
      <c r="CF599" s="227"/>
      <c r="CG599" s="227"/>
      <c r="CH599" s="227"/>
      <c r="CI599" s="227"/>
      <c r="CJ599" s="227"/>
      <c r="CK599" s="227"/>
      <c r="CL599" s="227"/>
      <c r="CM599" s="227"/>
      <c r="CN599" s="227"/>
      <c r="CO599" s="227"/>
      <c r="CP599" s="227"/>
      <c r="CQ599" s="227"/>
      <c r="CR599" s="227"/>
      <c r="CS599" s="227"/>
      <c r="CT599" s="227"/>
      <c r="CU599" s="227"/>
      <c r="CV599" s="227"/>
      <c r="CW599" s="227"/>
      <c r="CX599" s="227"/>
      <c r="CY599" s="227"/>
      <c r="CZ599" s="227"/>
      <c r="DA599" s="227"/>
      <c r="DB599" s="227"/>
      <c r="DC599" s="227"/>
      <c r="DD599" s="227"/>
      <c r="DE599" s="227"/>
      <c r="DF599" s="227"/>
      <c r="DG599" s="227"/>
      <c r="DH599" s="227"/>
      <c r="DI599" s="227"/>
      <c r="DJ599" s="227"/>
      <c r="DK599" s="227"/>
      <c r="DL599" s="227"/>
      <c r="DM599" s="227"/>
      <c r="DN599" s="227"/>
      <c r="DO599" s="227"/>
      <c r="DP599" s="227"/>
      <c r="DQ599" s="227"/>
      <c r="DR599" s="227"/>
      <c r="DS599" s="227"/>
      <c r="DT599" s="227"/>
      <c r="DU599" s="227"/>
      <c r="DV599" s="227"/>
      <c r="DW599" s="227"/>
      <c r="DX599" s="227"/>
      <c r="DY599" s="227"/>
    </row>
    <row r="600" spans="1:130" s="80" customFormat="1" ht="15">
      <c r="A600" s="265"/>
      <c r="B600" s="360">
        <v>60272</v>
      </c>
      <c r="C600" s="12" t="s">
        <v>67</v>
      </c>
      <c r="D600" s="7" t="s">
        <v>11</v>
      </c>
      <c r="E600" s="95"/>
      <c r="F600" s="143"/>
      <c r="G600" s="144"/>
      <c r="H600" s="145"/>
      <c r="I600" s="143"/>
      <c r="J600" s="653"/>
      <c r="K600" s="95"/>
      <c r="L600" s="143"/>
      <c r="M600" s="144"/>
      <c r="N600" s="145"/>
      <c r="O600" s="143"/>
      <c r="P600" s="146"/>
      <c r="Q600" s="95"/>
      <c r="R600" s="143"/>
      <c r="S600" s="144"/>
      <c r="T600" s="145"/>
      <c r="U600" s="146"/>
      <c r="V600" s="143"/>
      <c r="W600" s="145"/>
      <c r="X600" s="143"/>
      <c r="Y600" s="144"/>
      <c r="Z600" s="145"/>
      <c r="AA600" s="143"/>
      <c r="AB600" s="143"/>
      <c r="AC600" s="143"/>
      <c r="AD600" s="145"/>
      <c r="AE600" s="143"/>
      <c r="AF600" s="144"/>
      <c r="AG600" s="145"/>
      <c r="AH600" s="143"/>
      <c r="AI600" s="146"/>
      <c r="AJ600" s="143"/>
      <c r="AK600" s="143"/>
      <c r="AL600" s="145"/>
      <c r="AM600" s="144"/>
      <c r="AN600" s="145"/>
      <c r="AO600" s="145"/>
      <c r="AP600" s="145"/>
      <c r="AQ600" s="143"/>
      <c r="AR600" s="146"/>
      <c r="AS600" s="95"/>
      <c r="AT600" s="143"/>
      <c r="AU600" s="144"/>
      <c r="AV600" s="145"/>
      <c r="AW600" s="143"/>
      <c r="AX600" s="146"/>
      <c r="AY600" s="143"/>
      <c r="AZ600" s="143"/>
      <c r="BA600" s="144"/>
      <c r="BB600" s="145"/>
      <c r="BC600" s="143"/>
      <c r="BD600" s="146"/>
      <c r="BE600" s="128"/>
      <c r="BF600" s="128"/>
      <c r="BG600" s="128"/>
      <c r="BH600" s="128"/>
      <c r="BI600" s="128"/>
      <c r="BJ600" s="421"/>
      <c r="BK600" s="510"/>
      <c r="BL600" s="433"/>
      <c r="BM600" s="414"/>
      <c r="BN600" s="414"/>
      <c r="BO600" s="414"/>
      <c r="CB600" s="227"/>
      <c r="CC600" s="227"/>
      <c r="CD600" s="227"/>
      <c r="CE600" s="227"/>
      <c r="CF600" s="227"/>
      <c r="CG600" s="227"/>
      <c r="CH600" s="227"/>
      <c r="CI600" s="227"/>
      <c r="CJ600" s="227"/>
      <c r="CK600" s="227"/>
      <c r="CL600" s="227"/>
      <c r="CM600" s="227"/>
      <c r="CN600" s="227"/>
      <c r="CO600" s="227"/>
      <c r="CP600" s="227"/>
      <c r="CQ600" s="227"/>
      <c r="CR600" s="227"/>
      <c r="CS600" s="227"/>
      <c r="CT600" s="227"/>
      <c r="CU600" s="227"/>
      <c r="CV600" s="227"/>
      <c r="CW600" s="227"/>
      <c r="CX600" s="227"/>
      <c r="CY600" s="227"/>
      <c r="CZ600" s="227"/>
      <c r="DA600" s="227"/>
      <c r="DB600" s="227"/>
      <c r="DC600" s="227"/>
      <c r="DD600" s="227"/>
      <c r="DE600" s="227"/>
      <c r="DF600" s="227"/>
      <c r="DG600" s="227"/>
      <c r="DH600" s="227"/>
      <c r="DI600" s="227"/>
      <c r="DJ600" s="227"/>
      <c r="DK600" s="227"/>
      <c r="DL600" s="227"/>
      <c r="DM600" s="227"/>
      <c r="DN600" s="227"/>
      <c r="DO600" s="227"/>
      <c r="DP600" s="227"/>
      <c r="DQ600" s="227"/>
      <c r="DR600" s="227"/>
      <c r="DS600" s="227"/>
      <c r="DT600" s="227"/>
      <c r="DU600" s="227"/>
      <c r="DV600" s="227"/>
      <c r="DW600" s="227"/>
      <c r="DX600" s="227"/>
      <c r="DY600" s="227"/>
    </row>
    <row r="601" spans="1:130" s="80" customFormat="1" ht="15">
      <c r="A601" s="265"/>
      <c r="B601" s="360">
        <v>60273</v>
      </c>
      <c r="C601" s="12" t="s">
        <v>68</v>
      </c>
      <c r="D601" s="7" t="s">
        <v>11</v>
      </c>
      <c r="E601" s="95"/>
      <c r="F601" s="143"/>
      <c r="G601" s="144"/>
      <c r="H601" s="145"/>
      <c r="I601" s="143"/>
      <c r="J601" s="653"/>
      <c r="K601" s="95"/>
      <c r="L601" s="143"/>
      <c r="M601" s="144"/>
      <c r="N601" s="145"/>
      <c r="O601" s="143"/>
      <c r="P601" s="146"/>
      <c r="Q601" s="95"/>
      <c r="R601" s="143"/>
      <c r="S601" s="144"/>
      <c r="T601" s="145"/>
      <c r="U601" s="146"/>
      <c r="V601" s="143"/>
      <c r="W601" s="145"/>
      <c r="X601" s="143"/>
      <c r="Y601" s="144"/>
      <c r="Z601" s="145"/>
      <c r="AA601" s="143"/>
      <c r="AB601" s="143"/>
      <c r="AC601" s="143"/>
      <c r="AD601" s="145"/>
      <c r="AE601" s="143"/>
      <c r="AF601" s="144"/>
      <c r="AG601" s="145"/>
      <c r="AH601" s="143"/>
      <c r="AI601" s="146"/>
      <c r="AJ601" s="143"/>
      <c r="AK601" s="143"/>
      <c r="AL601" s="145"/>
      <c r="AM601" s="144"/>
      <c r="AN601" s="145"/>
      <c r="AO601" s="145"/>
      <c r="AP601" s="145"/>
      <c r="AQ601" s="143"/>
      <c r="AR601" s="146"/>
      <c r="AS601" s="95"/>
      <c r="AT601" s="143"/>
      <c r="AU601" s="144"/>
      <c r="AV601" s="145"/>
      <c r="AW601" s="143"/>
      <c r="AX601" s="146"/>
      <c r="AY601" s="143"/>
      <c r="AZ601" s="143"/>
      <c r="BA601" s="144"/>
      <c r="BB601" s="145"/>
      <c r="BC601" s="143"/>
      <c r="BD601" s="146"/>
      <c r="BE601" s="128"/>
      <c r="BF601" s="128"/>
      <c r="BG601" s="128"/>
      <c r="BH601" s="128"/>
      <c r="BI601" s="128"/>
      <c r="BJ601" s="421"/>
      <c r="BK601" s="510"/>
      <c r="BL601" s="433"/>
      <c r="BM601" s="414"/>
      <c r="BN601" s="414"/>
      <c r="BO601" s="414"/>
      <c r="CB601" s="227"/>
      <c r="CC601" s="227"/>
      <c r="CD601" s="227"/>
      <c r="CE601" s="227"/>
      <c r="CF601" s="227"/>
      <c r="CG601" s="227"/>
      <c r="CH601" s="227"/>
      <c r="CI601" s="227"/>
      <c r="CJ601" s="227"/>
      <c r="CK601" s="227"/>
      <c r="CL601" s="227"/>
      <c r="CM601" s="227"/>
      <c r="CN601" s="227"/>
      <c r="CO601" s="227"/>
      <c r="CP601" s="227"/>
      <c r="CQ601" s="227"/>
      <c r="CR601" s="227"/>
      <c r="CS601" s="227"/>
      <c r="CT601" s="227"/>
      <c r="CU601" s="227"/>
      <c r="CV601" s="227"/>
      <c r="CW601" s="227"/>
      <c r="CX601" s="227"/>
      <c r="CY601" s="227"/>
      <c r="CZ601" s="227"/>
      <c r="DA601" s="227"/>
      <c r="DB601" s="227"/>
      <c r="DC601" s="227"/>
      <c r="DD601" s="227"/>
      <c r="DE601" s="227"/>
      <c r="DF601" s="227"/>
      <c r="DG601" s="227"/>
      <c r="DH601" s="227"/>
      <c r="DI601" s="227"/>
      <c r="DJ601" s="227"/>
      <c r="DK601" s="227"/>
      <c r="DL601" s="227"/>
      <c r="DM601" s="227"/>
      <c r="DN601" s="227"/>
      <c r="DO601" s="227"/>
      <c r="DP601" s="227"/>
      <c r="DQ601" s="227"/>
      <c r="DR601" s="227"/>
      <c r="DS601" s="227"/>
      <c r="DT601" s="227"/>
      <c r="DU601" s="227"/>
      <c r="DV601" s="227"/>
      <c r="DW601" s="227"/>
      <c r="DX601" s="227"/>
      <c r="DY601" s="227"/>
    </row>
    <row r="602" spans="1:130" s="80" customFormat="1" ht="25.5">
      <c r="A602" s="265"/>
      <c r="B602" s="360" t="s">
        <v>99</v>
      </c>
      <c r="C602" s="19" t="s">
        <v>39</v>
      </c>
      <c r="D602" s="7" t="s">
        <v>11</v>
      </c>
      <c r="E602" s="95"/>
      <c r="F602" s="143"/>
      <c r="G602" s="144"/>
      <c r="H602" s="145"/>
      <c r="I602" s="143"/>
      <c r="J602" s="653"/>
      <c r="K602" s="95"/>
      <c r="L602" s="143"/>
      <c r="M602" s="144"/>
      <c r="N602" s="145"/>
      <c r="O602" s="143"/>
      <c r="P602" s="146"/>
      <c r="Q602" s="95"/>
      <c r="R602" s="143"/>
      <c r="S602" s="144"/>
      <c r="T602" s="145"/>
      <c r="U602" s="146"/>
      <c r="V602" s="143"/>
      <c r="W602" s="145"/>
      <c r="X602" s="143"/>
      <c r="Y602" s="144"/>
      <c r="Z602" s="145"/>
      <c r="AA602" s="143"/>
      <c r="AB602" s="143"/>
      <c r="AC602" s="143"/>
      <c r="AD602" s="145"/>
      <c r="AE602" s="143"/>
      <c r="AF602" s="144"/>
      <c r="AG602" s="145"/>
      <c r="AH602" s="143"/>
      <c r="AI602" s="146"/>
      <c r="AJ602" s="151"/>
      <c r="AK602" s="151"/>
      <c r="AL602" s="153"/>
      <c r="AM602" s="144"/>
      <c r="AN602" s="145"/>
      <c r="AO602" s="145"/>
      <c r="AP602" s="145"/>
      <c r="AQ602" s="145"/>
      <c r="AR602" s="146"/>
      <c r="AS602" s="95"/>
      <c r="AT602" s="143"/>
      <c r="AU602" s="144"/>
      <c r="AV602" s="145"/>
      <c r="AW602" s="143"/>
      <c r="AX602" s="146"/>
      <c r="AY602" s="143"/>
      <c r="AZ602" s="143"/>
      <c r="BA602" s="144"/>
      <c r="BB602" s="145"/>
      <c r="BC602" s="143"/>
      <c r="BD602" s="146"/>
      <c r="BE602" s="128"/>
      <c r="BF602" s="128"/>
      <c r="BG602" s="128"/>
      <c r="BH602" s="128"/>
      <c r="BI602" s="128"/>
      <c r="BJ602" s="421"/>
      <c r="BK602" s="510"/>
      <c r="BL602" s="433"/>
      <c r="BM602" s="414"/>
      <c r="BN602" s="414"/>
      <c r="BO602" s="414"/>
      <c r="CB602" s="227"/>
      <c r="CC602" s="227"/>
      <c r="CD602" s="227"/>
      <c r="CE602" s="227"/>
      <c r="CF602" s="227"/>
      <c r="CG602" s="227"/>
      <c r="CH602" s="227"/>
      <c r="CI602" s="227"/>
      <c r="CJ602" s="227"/>
      <c r="CK602" s="227"/>
      <c r="CL602" s="227"/>
      <c r="CM602" s="227"/>
      <c r="CN602" s="227"/>
      <c r="CO602" s="227"/>
      <c r="CP602" s="227"/>
      <c r="CQ602" s="227"/>
      <c r="CR602" s="227"/>
      <c r="CS602" s="227"/>
      <c r="CT602" s="227"/>
      <c r="CU602" s="227"/>
      <c r="CV602" s="227"/>
      <c r="CW602" s="227"/>
      <c r="CX602" s="227"/>
      <c r="CY602" s="227"/>
      <c r="CZ602" s="227"/>
      <c r="DA602" s="227"/>
      <c r="DB602" s="227"/>
      <c r="DC602" s="227"/>
      <c r="DD602" s="227"/>
      <c r="DE602" s="227"/>
      <c r="DF602" s="227"/>
      <c r="DG602" s="227"/>
      <c r="DH602" s="227"/>
      <c r="DI602" s="227"/>
      <c r="DJ602" s="227"/>
      <c r="DK602" s="227"/>
      <c r="DL602" s="227"/>
      <c r="DM602" s="227"/>
      <c r="DN602" s="227"/>
      <c r="DO602" s="227"/>
      <c r="DP602" s="227"/>
      <c r="DQ602" s="227"/>
      <c r="DR602" s="227"/>
      <c r="DS602" s="227"/>
      <c r="DT602" s="227"/>
      <c r="DU602" s="227"/>
      <c r="DV602" s="227"/>
      <c r="DW602" s="227"/>
      <c r="DX602" s="227"/>
      <c r="DY602" s="227"/>
    </row>
    <row r="603" spans="1:130" s="80" customFormat="1" ht="15">
      <c r="A603" s="369"/>
      <c r="B603" s="360">
        <v>60275</v>
      </c>
      <c r="C603" s="19" t="s">
        <v>69</v>
      </c>
      <c r="D603" s="7" t="s">
        <v>11</v>
      </c>
      <c r="E603" s="95"/>
      <c r="F603" s="143"/>
      <c r="G603" s="144"/>
      <c r="H603" s="145"/>
      <c r="I603" s="143"/>
      <c r="J603" s="653"/>
      <c r="K603" s="95"/>
      <c r="L603" s="143"/>
      <c r="M603" s="144"/>
      <c r="N603" s="145"/>
      <c r="O603" s="143"/>
      <c r="P603" s="146"/>
      <c r="Q603" s="95"/>
      <c r="R603" s="143"/>
      <c r="S603" s="144"/>
      <c r="T603" s="145"/>
      <c r="U603" s="146"/>
      <c r="V603" s="143"/>
      <c r="W603" s="145"/>
      <c r="X603" s="143"/>
      <c r="Y603" s="144"/>
      <c r="Z603" s="145"/>
      <c r="AA603" s="143"/>
      <c r="AB603" s="143"/>
      <c r="AC603" s="143"/>
      <c r="AD603" s="145"/>
      <c r="AE603" s="143"/>
      <c r="AF603" s="144"/>
      <c r="AG603" s="145"/>
      <c r="AH603" s="143"/>
      <c r="AI603" s="146"/>
      <c r="AJ603" s="143"/>
      <c r="AK603" s="143"/>
      <c r="AL603" s="145"/>
      <c r="AM603" s="144"/>
      <c r="AN603" s="145"/>
      <c r="AO603" s="145"/>
      <c r="AP603" s="145"/>
      <c r="AQ603" s="143"/>
      <c r="AR603" s="146"/>
      <c r="AS603" s="95"/>
      <c r="AT603" s="143"/>
      <c r="AU603" s="144"/>
      <c r="AV603" s="145"/>
      <c r="AW603" s="143"/>
      <c r="AX603" s="146"/>
      <c r="AY603" s="143"/>
      <c r="AZ603" s="143"/>
      <c r="BA603" s="144"/>
      <c r="BB603" s="145"/>
      <c r="BC603" s="143"/>
      <c r="BD603" s="412"/>
      <c r="BE603" s="413"/>
      <c r="BF603" s="413"/>
      <c r="BG603" s="413"/>
      <c r="BH603" s="413"/>
      <c r="BI603" s="413"/>
      <c r="BJ603" s="432"/>
      <c r="BK603" s="512"/>
      <c r="BL603" s="435"/>
      <c r="BM603" s="414"/>
      <c r="BN603" s="414"/>
      <c r="BO603" s="414"/>
      <c r="CB603" s="227"/>
      <c r="CC603" s="227"/>
      <c r="CD603" s="227"/>
      <c r="CE603" s="227"/>
      <c r="CF603" s="227"/>
      <c r="CG603" s="227"/>
      <c r="CH603" s="227"/>
      <c r="CI603" s="227"/>
      <c r="CJ603" s="227"/>
      <c r="CK603" s="227"/>
      <c r="CL603" s="227"/>
      <c r="CM603" s="227"/>
      <c r="CN603" s="227"/>
      <c r="CO603" s="227"/>
      <c r="CP603" s="227"/>
      <c r="CQ603" s="227"/>
      <c r="CR603" s="227"/>
      <c r="CS603" s="227"/>
      <c r="CT603" s="227"/>
      <c r="CU603" s="227"/>
      <c r="CV603" s="227"/>
      <c r="CW603" s="227"/>
      <c r="CX603" s="227"/>
      <c r="CY603" s="227"/>
      <c r="CZ603" s="227"/>
      <c r="DA603" s="227"/>
      <c r="DB603" s="227"/>
      <c r="DC603" s="227"/>
      <c r="DD603" s="227"/>
      <c r="DE603" s="227"/>
      <c r="DF603" s="227"/>
      <c r="DG603" s="227"/>
      <c r="DH603" s="227"/>
      <c r="DI603" s="227"/>
      <c r="DJ603" s="227"/>
      <c r="DK603" s="227"/>
      <c r="DL603" s="227"/>
      <c r="DM603" s="227"/>
      <c r="DN603" s="227"/>
      <c r="DO603" s="227"/>
      <c r="DP603" s="227"/>
      <c r="DQ603" s="227"/>
      <c r="DR603" s="227"/>
      <c r="DS603" s="227"/>
      <c r="DT603" s="227"/>
      <c r="DU603" s="227"/>
      <c r="DV603" s="227"/>
      <c r="DW603" s="227"/>
      <c r="DX603" s="227"/>
      <c r="DY603" s="227"/>
    </row>
    <row r="604" spans="1:130" s="80" customFormat="1" ht="15">
      <c r="A604" s="265"/>
      <c r="B604" s="360">
        <v>60279</v>
      </c>
      <c r="C604" s="12" t="s">
        <v>70</v>
      </c>
      <c r="D604" s="7" t="s">
        <v>11</v>
      </c>
      <c r="E604" s="95"/>
      <c r="F604" s="143"/>
      <c r="G604" s="144"/>
      <c r="H604" s="145"/>
      <c r="I604" s="143"/>
      <c r="J604" s="653"/>
      <c r="K604" s="95"/>
      <c r="L604" s="143"/>
      <c r="M604" s="144"/>
      <c r="N604" s="145"/>
      <c r="O604" s="143"/>
      <c r="P604" s="146"/>
      <c r="Q604" s="95"/>
      <c r="R604" s="143"/>
      <c r="S604" s="144"/>
      <c r="T604" s="145"/>
      <c r="U604" s="146"/>
      <c r="V604" s="143"/>
      <c r="W604" s="145"/>
      <c r="X604" s="143"/>
      <c r="Y604" s="144"/>
      <c r="Z604" s="145"/>
      <c r="AA604" s="143"/>
      <c r="AB604" s="143"/>
      <c r="AC604" s="143"/>
      <c r="AD604" s="145"/>
      <c r="AE604" s="143"/>
      <c r="AF604" s="144"/>
      <c r="AG604" s="145"/>
      <c r="AH604" s="143"/>
      <c r="AI604" s="146"/>
      <c r="AJ604" s="143"/>
      <c r="AK604" s="143"/>
      <c r="AL604" s="145"/>
      <c r="AM604" s="144"/>
      <c r="AN604" s="145"/>
      <c r="AO604" s="145"/>
      <c r="AP604" s="145"/>
      <c r="AQ604" s="143"/>
      <c r="AR604" s="146"/>
      <c r="AS604" s="95"/>
      <c r="AT604" s="143"/>
      <c r="AU604" s="144"/>
      <c r="AV604" s="145"/>
      <c r="AW604" s="143"/>
      <c r="AX604" s="146"/>
      <c r="AY604" s="143"/>
      <c r="AZ604" s="143"/>
      <c r="BA604" s="144"/>
      <c r="BB604" s="145"/>
      <c r="BC604" s="143"/>
      <c r="BD604" s="415"/>
      <c r="BE604" s="413"/>
      <c r="BF604" s="413"/>
      <c r="BG604" s="413"/>
      <c r="BH604" s="413"/>
      <c r="BI604" s="413"/>
      <c r="BJ604" s="432"/>
      <c r="BK604" s="512"/>
      <c r="BL604" s="433"/>
      <c r="BM604" s="414"/>
      <c r="BN604" s="414"/>
      <c r="BO604" s="414"/>
      <c r="CB604" s="227"/>
      <c r="CC604" s="227"/>
      <c r="CD604" s="227"/>
      <c r="CE604" s="227"/>
      <c r="CF604" s="227"/>
      <c r="CG604" s="227"/>
      <c r="CH604" s="227"/>
      <c r="CI604" s="227"/>
      <c r="CJ604" s="227"/>
      <c r="CK604" s="227"/>
      <c r="CL604" s="227"/>
      <c r="CM604" s="227"/>
      <c r="CN604" s="227"/>
      <c r="CO604" s="227"/>
      <c r="CP604" s="227"/>
      <c r="CQ604" s="227"/>
      <c r="CR604" s="227"/>
      <c r="CS604" s="227"/>
      <c r="CT604" s="227"/>
      <c r="CU604" s="227"/>
      <c r="CV604" s="227"/>
      <c r="CW604" s="227"/>
      <c r="CX604" s="227"/>
      <c r="CY604" s="227"/>
      <c r="CZ604" s="227"/>
      <c r="DA604" s="227"/>
      <c r="DB604" s="227"/>
      <c r="DC604" s="227"/>
      <c r="DD604" s="227"/>
      <c r="DE604" s="227"/>
      <c r="DF604" s="227"/>
      <c r="DG604" s="227"/>
      <c r="DH604" s="227"/>
      <c r="DI604" s="227"/>
      <c r="DJ604" s="227"/>
      <c r="DK604" s="227"/>
      <c r="DL604" s="227"/>
      <c r="DM604" s="227"/>
      <c r="DN604" s="227"/>
      <c r="DO604" s="227"/>
      <c r="DP604" s="227"/>
      <c r="DQ604" s="227"/>
      <c r="DR604" s="227"/>
      <c r="DS604" s="227"/>
      <c r="DT604" s="227"/>
      <c r="DU604" s="227"/>
      <c r="DV604" s="227"/>
      <c r="DW604" s="227"/>
      <c r="DX604" s="227"/>
      <c r="DY604" s="227"/>
    </row>
    <row r="605" spans="1:130" s="80" customFormat="1" ht="15">
      <c r="A605" s="265"/>
      <c r="B605" s="359" t="s">
        <v>88</v>
      </c>
      <c r="C605" s="14" t="s">
        <v>81</v>
      </c>
      <c r="D605" s="25" t="s">
        <v>11</v>
      </c>
      <c r="E605" s="100">
        <f t="shared" ref="E605" si="56">SUM(E606:E607)</f>
        <v>0</v>
      </c>
      <c r="F605" s="147">
        <f>F606+F607</f>
        <v>0</v>
      </c>
      <c r="G605" s="148">
        <f t="shared" ref="G605" si="57">SUM(G606:G607)</f>
        <v>0</v>
      </c>
      <c r="H605" s="149"/>
      <c r="I605" s="147"/>
      <c r="J605" s="609"/>
      <c r="K605" s="100"/>
      <c r="L605" s="147"/>
      <c r="M605" s="148"/>
      <c r="N605" s="149"/>
      <c r="O605" s="147"/>
      <c r="P605" s="150"/>
      <c r="Q605" s="100"/>
      <c r="R605" s="147"/>
      <c r="S605" s="148"/>
      <c r="T605" s="149"/>
      <c r="U605" s="150"/>
      <c r="V605" s="147"/>
      <c r="W605" s="149"/>
      <c r="X605" s="147"/>
      <c r="Y605" s="148"/>
      <c r="Z605" s="149"/>
      <c r="AA605" s="147"/>
      <c r="AB605" s="147"/>
      <c r="AC605" s="147"/>
      <c r="AD605" s="149"/>
      <c r="AE605" s="147"/>
      <c r="AF605" s="148"/>
      <c r="AG605" s="149"/>
      <c r="AH605" s="147"/>
      <c r="AI605" s="150"/>
      <c r="AJ605" s="147"/>
      <c r="AK605" s="147"/>
      <c r="AL605" s="609"/>
      <c r="AM605" s="150"/>
      <c r="AN605" s="150"/>
      <c r="AO605" s="150"/>
      <c r="AP605" s="150"/>
      <c r="AQ605" s="150"/>
      <c r="AR605" s="150"/>
      <c r="AS605" s="100"/>
      <c r="AT605" s="147"/>
      <c r="AU605" s="148"/>
      <c r="AV605" s="149"/>
      <c r="AW605" s="147"/>
      <c r="AX605" s="150"/>
      <c r="AY605" s="147"/>
      <c r="AZ605" s="147"/>
      <c r="BA605" s="148"/>
      <c r="BB605" s="149"/>
      <c r="BC605" s="147"/>
      <c r="BD605" s="419"/>
      <c r="BE605" s="129"/>
      <c r="BF605" s="129"/>
      <c r="BG605" s="129"/>
      <c r="BH605" s="129"/>
      <c r="BI605" s="129"/>
      <c r="BJ605" s="430"/>
      <c r="BK605" s="509"/>
      <c r="BL605" s="433"/>
      <c r="BM605" s="414"/>
      <c r="BN605" s="414"/>
      <c r="BO605" s="414"/>
      <c r="CB605" s="227"/>
      <c r="CC605" s="227"/>
      <c r="CD605" s="227"/>
      <c r="CE605" s="227"/>
      <c r="CF605" s="227"/>
      <c r="CG605" s="227"/>
      <c r="CH605" s="227"/>
      <c r="CI605" s="227"/>
      <c r="CJ605" s="227"/>
      <c r="CK605" s="227"/>
      <c r="CL605" s="227"/>
      <c r="CM605" s="227"/>
      <c r="CN605" s="227"/>
      <c r="CO605" s="227"/>
      <c r="CP605" s="227"/>
      <c r="CQ605" s="227"/>
      <c r="CR605" s="227"/>
      <c r="CS605" s="227"/>
      <c r="CT605" s="227"/>
      <c r="CU605" s="227"/>
      <c r="CV605" s="227"/>
      <c r="CW605" s="227"/>
      <c r="CX605" s="227"/>
      <c r="CY605" s="227"/>
      <c r="CZ605" s="227"/>
      <c r="DA605" s="227"/>
      <c r="DB605" s="227"/>
      <c r="DC605" s="227"/>
      <c r="DD605" s="227"/>
      <c r="DE605" s="227"/>
      <c r="DF605" s="227"/>
      <c r="DG605" s="227"/>
      <c r="DH605" s="227"/>
      <c r="DI605" s="227"/>
      <c r="DJ605" s="227"/>
      <c r="DK605" s="227"/>
      <c r="DL605" s="227"/>
      <c r="DM605" s="227"/>
      <c r="DN605" s="227"/>
      <c r="DO605" s="227"/>
      <c r="DP605" s="227"/>
      <c r="DQ605" s="227"/>
      <c r="DR605" s="227"/>
      <c r="DS605" s="227"/>
      <c r="DT605" s="227"/>
      <c r="DU605" s="227"/>
      <c r="DV605" s="227"/>
      <c r="DW605" s="227"/>
      <c r="DX605" s="227"/>
      <c r="DY605" s="227"/>
    </row>
    <row r="606" spans="1:130" s="80" customFormat="1" ht="15">
      <c r="A606" s="369"/>
      <c r="B606" s="361">
        <v>60281</v>
      </c>
      <c r="C606" s="13" t="s">
        <v>71</v>
      </c>
      <c r="D606" s="7" t="s">
        <v>11</v>
      </c>
      <c r="E606" s="105"/>
      <c r="F606" s="151"/>
      <c r="G606" s="152"/>
      <c r="H606" s="153"/>
      <c r="I606" s="151"/>
      <c r="J606" s="604"/>
      <c r="K606" s="105"/>
      <c r="L606" s="151"/>
      <c r="M606" s="152"/>
      <c r="N606" s="153"/>
      <c r="O606" s="151"/>
      <c r="P606" s="154"/>
      <c r="Q606" s="105"/>
      <c r="R606" s="151"/>
      <c r="S606" s="152"/>
      <c r="T606" s="153"/>
      <c r="U606" s="154"/>
      <c r="V606" s="151"/>
      <c r="W606" s="153"/>
      <c r="X606" s="151"/>
      <c r="Y606" s="152"/>
      <c r="Z606" s="153"/>
      <c r="AA606" s="151"/>
      <c r="AB606" s="151"/>
      <c r="AC606" s="151"/>
      <c r="AD606" s="153"/>
      <c r="AE606" s="151"/>
      <c r="AF606" s="152"/>
      <c r="AG606" s="153"/>
      <c r="AH606" s="151"/>
      <c r="AI606" s="154"/>
      <c r="AJ606" s="151"/>
      <c r="AK606" s="151"/>
      <c r="AL606" s="153"/>
      <c r="AM606" s="152"/>
      <c r="AN606" s="153"/>
      <c r="AO606" s="153"/>
      <c r="AP606" s="153"/>
      <c r="AQ606" s="151"/>
      <c r="AR606" s="154"/>
      <c r="AS606" s="105"/>
      <c r="AT606" s="151"/>
      <c r="AU606" s="152"/>
      <c r="AV606" s="153"/>
      <c r="AW606" s="151"/>
      <c r="AX606" s="154"/>
      <c r="AY606" s="151"/>
      <c r="AZ606" s="151"/>
      <c r="BA606" s="152"/>
      <c r="BB606" s="153"/>
      <c r="BC606" s="151"/>
      <c r="BD606" s="412"/>
      <c r="BE606" s="413"/>
      <c r="BF606" s="413"/>
      <c r="BG606" s="413"/>
      <c r="BH606" s="413"/>
      <c r="BI606" s="413"/>
      <c r="BJ606" s="432"/>
      <c r="BK606" s="512"/>
      <c r="BL606" s="435"/>
      <c r="BM606" s="414"/>
      <c r="BN606" s="414"/>
      <c r="BO606" s="414"/>
      <c r="CB606" s="227"/>
      <c r="CC606" s="227"/>
      <c r="CD606" s="227"/>
      <c r="CE606" s="227"/>
      <c r="CF606" s="227"/>
      <c r="CG606" s="227"/>
      <c r="CH606" s="227"/>
      <c r="CI606" s="227"/>
      <c r="CJ606" s="227"/>
      <c r="CK606" s="227"/>
      <c r="CL606" s="227"/>
      <c r="CM606" s="227"/>
      <c r="CN606" s="227"/>
      <c r="CO606" s="227"/>
      <c r="CP606" s="227"/>
      <c r="CQ606" s="227"/>
      <c r="CR606" s="227"/>
      <c r="CS606" s="227"/>
      <c r="CT606" s="227"/>
      <c r="CU606" s="227"/>
      <c r="CV606" s="227"/>
      <c r="CW606" s="227"/>
      <c r="CX606" s="227"/>
      <c r="CY606" s="227"/>
      <c r="CZ606" s="227"/>
      <c r="DA606" s="227"/>
      <c r="DB606" s="227"/>
      <c r="DC606" s="227"/>
      <c r="DD606" s="227"/>
      <c r="DE606" s="227"/>
      <c r="DF606" s="227"/>
      <c r="DG606" s="227"/>
      <c r="DH606" s="227"/>
      <c r="DI606" s="227"/>
      <c r="DJ606" s="227"/>
      <c r="DK606" s="227"/>
      <c r="DL606" s="227"/>
      <c r="DM606" s="227"/>
      <c r="DN606" s="227"/>
      <c r="DO606" s="227"/>
      <c r="DP606" s="227"/>
      <c r="DQ606" s="227"/>
      <c r="DR606" s="227"/>
      <c r="DS606" s="227"/>
      <c r="DT606" s="227"/>
      <c r="DU606" s="227"/>
      <c r="DV606" s="227"/>
      <c r="DW606" s="227"/>
      <c r="DX606" s="227"/>
      <c r="DY606" s="227"/>
    </row>
    <row r="607" spans="1:130" s="80" customFormat="1" ht="15">
      <c r="A607" s="265"/>
      <c r="B607" s="361">
        <v>60282</v>
      </c>
      <c r="C607" s="13" t="s">
        <v>86</v>
      </c>
      <c r="D607" s="24" t="s">
        <v>11</v>
      </c>
      <c r="E607" s="105"/>
      <c r="F607" s="151"/>
      <c r="G607" s="152"/>
      <c r="H607" s="153"/>
      <c r="I607" s="151"/>
      <c r="J607" s="604"/>
      <c r="K607" s="105"/>
      <c r="L607" s="151"/>
      <c r="M607" s="152"/>
      <c r="N607" s="153"/>
      <c r="O607" s="151"/>
      <c r="P607" s="154"/>
      <c r="Q607" s="105"/>
      <c r="R607" s="151"/>
      <c r="S607" s="152"/>
      <c r="T607" s="153"/>
      <c r="U607" s="154"/>
      <c r="V607" s="151"/>
      <c r="W607" s="153"/>
      <c r="X607" s="151"/>
      <c r="Y607" s="152"/>
      <c r="Z607" s="153"/>
      <c r="AA607" s="151"/>
      <c r="AB607" s="151"/>
      <c r="AC607" s="151"/>
      <c r="AD607" s="153"/>
      <c r="AE607" s="151"/>
      <c r="AF607" s="152"/>
      <c r="AG607" s="153"/>
      <c r="AH607" s="151"/>
      <c r="AI607" s="154"/>
      <c r="AJ607" s="151"/>
      <c r="AK607" s="151"/>
      <c r="AL607" s="153"/>
      <c r="AM607" s="152"/>
      <c r="AN607" s="153"/>
      <c r="AO607" s="153"/>
      <c r="AP607" s="153"/>
      <c r="AQ607" s="151"/>
      <c r="AR607" s="154"/>
      <c r="AS607" s="105"/>
      <c r="AT607" s="151"/>
      <c r="AU607" s="152"/>
      <c r="AV607" s="153"/>
      <c r="AW607" s="151"/>
      <c r="AX607" s="154"/>
      <c r="AY607" s="151"/>
      <c r="AZ607" s="151"/>
      <c r="BA607" s="152"/>
      <c r="BB607" s="153"/>
      <c r="BC607" s="151"/>
      <c r="BD607" s="146"/>
      <c r="BE607" s="128"/>
      <c r="BF607" s="128"/>
      <c r="BG607" s="128"/>
      <c r="BH607" s="128"/>
      <c r="BI607" s="128"/>
      <c r="BJ607" s="421"/>
      <c r="BK607" s="510"/>
      <c r="BL607" s="433"/>
      <c r="BM607" s="414"/>
      <c r="BN607" s="414"/>
      <c r="BO607" s="414"/>
      <c r="CB607" s="227"/>
      <c r="CC607" s="227"/>
      <c r="CD607" s="227"/>
      <c r="CE607" s="227"/>
      <c r="CF607" s="227"/>
      <c r="CG607" s="227"/>
      <c r="CH607" s="227"/>
      <c r="CI607" s="227"/>
      <c r="CJ607" s="227"/>
      <c r="CK607" s="227"/>
      <c r="CL607" s="227"/>
      <c r="CM607" s="227"/>
      <c r="CN607" s="227"/>
      <c r="CO607" s="227"/>
      <c r="CP607" s="227"/>
      <c r="CQ607" s="227"/>
      <c r="CR607" s="227"/>
      <c r="CS607" s="227"/>
      <c r="CT607" s="227"/>
      <c r="CU607" s="227"/>
      <c r="CV607" s="227"/>
      <c r="CW607" s="227"/>
      <c r="CX607" s="227"/>
      <c r="CY607" s="227"/>
      <c r="CZ607" s="227"/>
      <c r="DA607" s="227"/>
      <c r="DB607" s="227"/>
      <c r="DC607" s="227"/>
      <c r="DD607" s="227"/>
      <c r="DE607" s="227"/>
      <c r="DF607" s="227"/>
      <c r="DG607" s="227"/>
      <c r="DH607" s="227"/>
      <c r="DI607" s="227"/>
      <c r="DJ607" s="227"/>
      <c r="DK607" s="227"/>
      <c r="DL607" s="227"/>
      <c r="DM607" s="227"/>
      <c r="DN607" s="227"/>
      <c r="DO607" s="227"/>
      <c r="DP607" s="227"/>
      <c r="DQ607" s="227"/>
      <c r="DR607" s="227"/>
      <c r="DS607" s="227"/>
      <c r="DT607" s="227"/>
      <c r="DU607" s="227"/>
      <c r="DV607" s="227"/>
      <c r="DW607" s="227"/>
      <c r="DX607" s="227"/>
      <c r="DY607" s="227"/>
    </row>
    <row r="608" spans="1:130" s="80" customFormat="1" ht="15">
      <c r="A608" s="265"/>
      <c r="B608" s="359" t="s">
        <v>72</v>
      </c>
      <c r="C608" s="11" t="s">
        <v>73</v>
      </c>
      <c r="D608" s="25" t="s">
        <v>11</v>
      </c>
      <c r="E608" s="100">
        <f>SUM(E609:E623)</f>
        <v>0</v>
      </c>
      <c r="F608" s="147">
        <f>F609+F610+F611+F612+F613+F614+F615+F616+F617+F618+F619+F620+F621+F622+F623</f>
        <v>80000</v>
      </c>
      <c r="G608" s="148">
        <f>SUM(G609:G623)</f>
        <v>0</v>
      </c>
      <c r="H608" s="149"/>
      <c r="I608" s="147"/>
      <c r="J608" s="609"/>
      <c r="K608" s="100"/>
      <c r="L608" s="147"/>
      <c r="M608" s="148"/>
      <c r="N608" s="149"/>
      <c r="O608" s="147"/>
      <c r="P608" s="150"/>
      <c r="Q608" s="100"/>
      <c r="R608" s="147"/>
      <c r="S608" s="148"/>
      <c r="T608" s="149"/>
      <c r="U608" s="150"/>
      <c r="V608" s="147"/>
      <c r="W608" s="149"/>
      <c r="X608" s="147"/>
      <c r="Y608" s="148"/>
      <c r="Z608" s="149"/>
      <c r="AA608" s="147"/>
      <c r="AB608" s="147"/>
      <c r="AC608" s="147"/>
      <c r="AD608" s="149"/>
      <c r="AE608" s="147"/>
      <c r="AF608" s="148"/>
      <c r="AG608" s="149"/>
      <c r="AH608" s="147"/>
      <c r="AI608" s="150"/>
      <c r="AJ608" s="147"/>
      <c r="AK608" s="147"/>
      <c r="AL608" s="609"/>
      <c r="AM608" s="150"/>
      <c r="AN608" s="150"/>
      <c r="AO608" s="150"/>
      <c r="AP608" s="150"/>
      <c r="AQ608" s="150"/>
      <c r="AR608" s="150"/>
      <c r="AS608" s="100"/>
      <c r="AT608" s="147"/>
      <c r="AU608" s="148"/>
      <c r="AV608" s="149"/>
      <c r="AW608" s="147"/>
      <c r="AX608" s="150"/>
      <c r="AY608" s="147"/>
      <c r="AZ608" s="147"/>
      <c r="BA608" s="148"/>
      <c r="BB608" s="149"/>
      <c r="BC608" s="147"/>
      <c r="BD608" s="423"/>
      <c r="BE608" s="129"/>
      <c r="BF608" s="129"/>
      <c r="BG608" s="129"/>
      <c r="BH608" s="129"/>
      <c r="BI608" s="129"/>
      <c r="BJ608" s="430"/>
      <c r="BK608" s="509"/>
      <c r="BL608" s="433"/>
      <c r="BM608" s="414"/>
      <c r="BN608" s="414"/>
      <c r="BO608" s="414"/>
      <c r="CB608" s="227"/>
      <c r="CC608" s="227"/>
      <c r="CD608" s="227"/>
      <c r="CE608" s="227"/>
      <c r="CF608" s="227"/>
      <c r="CG608" s="227"/>
      <c r="CH608" s="227"/>
      <c r="CI608" s="227"/>
      <c r="CJ608" s="227"/>
      <c r="CK608" s="227"/>
      <c r="CL608" s="227"/>
      <c r="CM608" s="227"/>
      <c r="CN608" s="227"/>
      <c r="CO608" s="227"/>
      <c r="CP608" s="227"/>
      <c r="CQ608" s="227"/>
      <c r="CR608" s="227"/>
      <c r="CS608" s="227"/>
      <c r="CT608" s="227"/>
      <c r="CU608" s="227"/>
      <c r="CV608" s="227"/>
      <c r="CW608" s="227"/>
      <c r="CX608" s="227"/>
      <c r="CY608" s="227"/>
      <c r="CZ608" s="227"/>
      <c r="DA608" s="227"/>
      <c r="DB608" s="227"/>
      <c r="DC608" s="227"/>
      <c r="DD608" s="227"/>
      <c r="DE608" s="227"/>
      <c r="DF608" s="227"/>
      <c r="DG608" s="227"/>
      <c r="DH608" s="227"/>
      <c r="DI608" s="227"/>
      <c r="DJ608" s="227"/>
      <c r="DK608" s="227"/>
      <c r="DL608" s="227"/>
      <c r="DM608" s="227"/>
      <c r="DN608" s="227"/>
      <c r="DO608" s="227"/>
      <c r="DP608" s="227"/>
      <c r="DQ608" s="227"/>
      <c r="DR608" s="227"/>
      <c r="DS608" s="227"/>
      <c r="DT608" s="227"/>
      <c r="DU608" s="227"/>
      <c r="DV608" s="227"/>
      <c r="DW608" s="227"/>
      <c r="DX608" s="227"/>
      <c r="DY608" s="227"/>
      <c r="DZ608" s="1095"/>
    </row>
    <row r="609" spans="1:129" s="80" customFormat="1" ht="15">
      <c r="A609" s="265"/>
      <c r="B609" s="360">
        <v>6029001</v>
      </c>
      <c r="C609" s="12" t="s">
        <v>74</v>
      </c>
      <c r="D609" s="7" t="s">
        <v>11</v>
      </c>
      <c r="E609" s="95">
        <f>'Buxheti 2021'!E203</f>
        <v>0</v>
      </c>
      <c r="F609" s="545"/>
      <c r="G609" s="144"/>
      <c r="H609" s="665"/>
      <c r="I609" s="143"/>
      <c r="J609" s="653"/>
      <c r="K609" s="95"/>
      <c r="L609" s="143"/>
      <c r="M609" s="144"/>
      <c r="N609" s="145"/>
      <c r="O609" s="143"/>
      <c r="P609" s="146"/>
      <c r="Q609" s="95"/>
      <c r="R609" s="143"/>
      <c r="S609" s="144"/>
      <c r="T609" s="145"/>
      <c r="U609" s="146"/>
      <c r="V609" s="143"/>
      <c r="W609" s="145"/>
      <c r="X609" s="143"/>
      <c r="Y609" s="144"/>
      <c r="Z609" s="145"/>
      <c r="AA609" s="143"/>
      <c r="AB609" s="143"/>
      <c r="AC609" s="143"/>
      <c r="AD609" s="145"/>
      <c r="AE609" s="143"/>
      <c r="AF609" s="144"/>
      <c r="AG609" s="145"/>
      <c r="AH609" s="143"/>
      <c r="AI609" s="146"/>
      <c r="AJ609" s="143"/>
      <c r="AK609" s="143"/>
      <c r="AL609" s="145"/>
      <c r="AM609" s="144"/>
      <c r="AN609" s="145"/>
      <c r="AO609" s="145"/>
      <c r="AP609" s="145"/>
      <c r="AQ609" s="143"/>
      <c r="AR609" s="146"/>
      <c r="AS609" s="95"/>
      <c r="AT609" s="143"/>
      <c r="AU609" s="144"/>
      <c r="AV609" s="145"/>
      <c r="AW609" s="143"/>
      <c r="AX609" s="146"/>
      <c r="AY609" s="143"/>
      <c r="AZ609" s="143"/>
      <c r="BA609" s="144"/>
      <c r="BB609" s="145"/>
      <c r="BC609" s="143"/>
      <c r="BD609" s="146"/>
      <c r="BE609" s="128"/>
      <c r="BF609" s="128"/>
      <c r="BG609" s="128"/>
      <c r="BH609" s="128"/>
      <c r="BI609" s="128"/>
      <c r="BJ609" s="421"/>
      <c r="BK609" s="510"/>
      <c r="BL609" s="433"/>
      <c r="BM609" s="414"/>
      <c r="BN609" s="414"/>
      <c r="BO609" s="414"/>
      <c r="CB609" s="227"/>
      <c r="CC609" s="227"/>
      <c r="CD609" s="227"/>
      <c r="CE609" s="227"/>
      <c r="CF609" s="227"/>
      <c r="CG609" s="227"/>
      <c r="CH609" s="227"/>
      <c r="CI609" s="227"/>
      <c r="CJ609" s="227"/>
      <c r="CK609" s="227"/>
      <c r="CL609" s="227"/>
      <c r="CM609" s="227"/>
      <c r="CN609" s="227"/>
      <c r="CO609" s="227"/>
      <c r="CP609" s="227"/>
      <c r="CQ609" s="227"/>
      <c r="CR609" s="227"/>
      <c r="CS609" s="227"/>
      <c r="CT609" s="227"/>
      <c r="CU609" s="227"/>
      <c r="CV609" s="227"/>
      <c r="CW609" s="227"/>
      <c r="CX609" s="227"/>
      <c r="CY609" s="227"/>
      <c r="CZ609" s="227"/>
      <c r="DA609" s="227"/>
      <c r="DB609" s="227"/>
      <c r="DC609" s="227"/>
      <c r="DD609" s="227"/>
      <c r="DE609" s="227"/>
      <c r="DF609" s="227"/>
      <c r="DG609" s="227"/>
      <c r="DH609" s="227"/>
      <c r="DI609" s="227"/>
      <c r="DJ609" s="227"/>
      <c r="DK609" s="227"/>
      <c r="DL609" s="227"/>
      <c r="DM609" s="227"/>
      <c r="DN609" s="227"/>
      <c r="DO609" s="227"/>
      <c r="DP609" s="227"/>
      <c r="DQ609" s="227"/>
      <c r="DR609" s="227"/>
      <c r="DS609" s="227"/>
      <c r="DT609" s="227"/>
      <c r="DU609" s="227"/>
      <c r="DV609" s="227"/>
      <c r="DW609" s="227"/>
      <c r="DX609" s="227"/>
      <c r="DY609" s="227"/>
    </row>
    <row r="610" spans="1:129" s="80" customFormat="1" ht="15">
      <c r="A610" s="265"/>
      <c r="B610" s="360">
        <v>6029002</v>
      </c>
      <c r="C610" s="12" t="s">
        <v>75</v>
      </c>
      <c r="D610" s="7" t="s">
        <v>11</v>
      </c>
      <c r="E610" s="95"/>
      <c r="F610" s="143"/>
      <c r="G610" s="144"/>
      <c r="H610" s="145"/>
      <c r="I610" s="143"/>
      <c r="J610" s="653"/>
      <c r="K610" s="95"/>
      <c r="L610" s="143"/>
      <c r="M610" s="144"/>
      <c r="N610" s="145"/>
      <c r="O610" s="143"/>
      <c r="P610" s="146"/>
      <c r="Q610" s="95"/>
      <c r="R610" s="143"/>
      <c r="S610" s="144"/>
      <c r="T610" s="145"/>
      <c r="U610" s="146"/>
      <c r="V610" s="143"/>
      <c r="W610" s="145"/>
      <c r="X610" s="143"/>
      <c r="Y610" s="144"/>
      <c r="Z610" s="145"/>
      <c r="AA610" s="143"/>
      <c r="AB610" s="143"/>
      <c r="AC610" s="143"/>
      <c r="AD610" s="145"/>
      <c r="AE610" s="143"/>
      <c r="AF610" s="144"/>
      <c r="AG610" s="145"/>
      <c r="AH610" s="143"/>
      <c r="AI610" s="146"/>
      <c r="AJ610" s="143"/>
      <c r="AK610" s="143"/>
      <c r="AL610" s="145"/>
      <c r="AM610" s="144"/>
      <c r="AN610" s="145"/>
      <c r="AO610" s="145"/>
      <c r="AP610" s="145"/>
      <c r="AQ610" s="143"/>
      <c r="AR610" s="146"/>
      <c r="AS610" s="95"/>
      <c r="AT610" s="143"/>
      <c r="AU610" s="144"/>
      <c r="AV610" s="145"/>
      <c r="AW610" s="143"/>
      <c r="AX610" s="146"/>
      <c r="AY610" s="143"/>
      <c r="AZ610" s="143"/>
      <c r="BA610" s="144"/>
      <c r="BB610" s="145"/>
      <c r="BC610" s="143"/>
      <c r="BD610" s="162"/>
      <c r="BE610" s="128"/>
      <c r="BF610" s="128"/>
      <c r="BG610" s="128"/>
      <c r="BH610" s="128"/>
      <c r="BI610" s="128"/>
      <c r="BJ610" s="421"/>
      <c r="BK610" s="510"/>
      <c r="BL610" s="433"/>
      <c r="BM610" s="414"/>
      <c r="BN610" s="414"/>
      <c r="BO610" s="414"/>
      <c r="CB610" s="227"/>
      <c r="CC610" s="227"/>
      <c r="CD610" s="227"/>
      <c r="CE610" s="227"/>
      <c r="CF610" s="227"/>
      <c r="CG610" s="227"/>
      <c r="CH610" s="227"/>
      <c r="CI610" s="227"/>
      <c r="CJ610" s="227"/>
      <c r="CK610" s="227"/>
      <c r="CL610" s="227"/>
      <c r="CM610" s="227"/>
      <c r="CN610" s="227"/>
      <c r="CO610" s="227"/>
      <c r="CP610" s="227"/>
      <c r="CQ610" s="227"/>
      <c r="CR610" s="227"/>
      <c r="CS610" s="227"/>
      <c r="CT610" s="227"/>
      <c r="CU610" s="227"/>
      <c r="CV610" s="227"/>
      <c r="CW610" s="227"/>
      <c r="CX610" s="227"/>
      <c r="CY610" s="227"/>
      <c r="CZ610" s="227"/>
      <c r="DA610" s="227"/>
      <c r="DB610" s="227"/>
      <c r="DC610" s="227"/>
      <c r="DD610" s="227"/>
      <c r="DE610" s="227"/>
      <c r="DF610" s="227"/>
      <c r="DG610" s="227"/>
      <c r="DH610" s="227"/>
      <c r="DI610" s="227"/>
      <c r="DJ610" s="227"/>
      <c r="DK610" s="227"/>
      <c r="DL610" s="227"/>
      <c r="DM610" s="227"/>
      <c r="DN610" s="227"/>
      <c r="DO610" s="227"/>
      <c r="DP610" s="227"/>
      <c r="DQ610" s="227"/>
      <c r="DR610" s="227"/>
      <c r="DS610" s="227"/>
      <c r="DT610" s="227"/>
      <c r="DU610" s="227"/>
      <c r="DV610" s="227"/>
      <c r="DW610" s="227"/>
      <c r="DX610" s="227"/>
      <c r="DY610" s="227"/>
    </row>
    <row r="611" spans="1:129" s="80" customFormat="1" ht="15">
      <c r="A611" s="265"/>
      <c r="B611" s="360">
        <v>6029003</v>
      </c>
      <c r="C611" s="12" t="s">
        <v>76</v>
      </c>
      <c r="D611" s="7" t="s">
        <v>11</v>
      </c>
      <c r="E611" s="95"/>
      <c r="F611" s="143"/>
      <c r="G611" s="144"/>
      <c r="H611" s="145"/>
      <c r="I611" s="143"/>
      <c r="J611" s="653"/>
      <c r="K611" s="95"/>
      <c r="L611" s="143"/>
      <c r="M611" s="144"/>
      <c r="N611" s="145"/>
      <c r="O611" s="143"/>
      <c r="P611" s="146"/>
      <c r="Q611" s="95"/>
      <c r="R611" s="143"/>
      <c r="S611" s="144"/>
      <c r="T611" s="145"/>
      <c r="U611" s="146"/>
      <c r="V611" s="143"/>
      <c r="W611" s="145"/>
      <c r="X611" s="143"/>
      <c r="Y611" s="144"/>
      <c r="Z611" s="145"/>
      <c r="AA611" s="143"/>
      <c r="AB611" s="143"/>
      <c r="AC611" s="143"/>
      <c r="AD611" s="145"/>
      <c r="AE611" s="143"/>
      <c r="AF611" s="144"/>
      <c r="AG611" s="145"/>
      <c r="AH611" s="143"/>
      <c r="AI611" s="146"/>
      <c r="AJ611" s="143"/>
      <c r="AK611" s="143"/>
      <c r="AL611" s="145"/>
      <c r="AM611" s="144"/>
      <c r="AN611" s="145"/>
      <c r="AO611" s="145"/>
      <c r="AP611" s="145"/>
      <c r="AQ611" s="143"/>
      <c r="AR611" s="146"/>
      <c r="AS611" s="95"/>
      <c r="AT611" s="143"/>
      <c r="AU611" s="144"/>
      <c r="AV611" s="145"/>
      <c r="AW611" s="143"/>
      <c r="AX611" s="146"/>
      <c r="AY611" s="143"/>
      <c r="AZ611" s="143"/>
      <c r="BA611" s="144"/>
      <c r="BB611" s="145"/>
      <c r="BC611" s="143"/>
      <c r="BD611" s="154"/>
      <c r="BE611" s="128"/>
      <c r="BF611" s="128"/>
      <c r="BG611" s="128"/>
      <c r="BH611" s="128"/>
      <c r="BI611" s="128"/>
      <c r="BJ611" s="421"/>
      <c r="BK611" s="510"/>
      <c r="BL611" s="433"/>
      <c r="BM611" s="414"/>
      <c r="BN611" s="414"/>
      <c r="BO611" s="414"/>
      <c r="CB611" s="227"/>
      <c r="CC611" s="227"/>
      <c r="CD611" s="227"/>
      <c r="CE611" s="227"/>
      <c r="CF611" s="227"/>
      <c r="CG611" s="227"/>
      <c r="CH611" s="227"/>
      <c r="CI611" s="227"/>
      <c r="CJ611" s="227"/>
      <c r="CK611" s="227"/>
      <c r="CL611" s="227"/>
      <c r="CM611" s="227"/>
      <c r="CN611" s="227"/>
      <c r="CO611" s="227"/>
      <c r="CP611" s="227"/>
      <c r="CQ611" s="227"/>
      <c r="CR611" s="227"/>
      <c r="CS611" s="227"/>
      <c r="CT611" s="227"/>
      <c r="CU611" s="227"/>
      <c r="CV611" s="227"/>
      <c r="CW611" s="227"/>
      <c r="CX611" s="227"/>
      <c r="CY611" s="227"/>
      <c r="CZ611" s="227"/>
      <c r="DA611" s="227"/>
      <c r="DB611" s="227"/>
      <c r="DC611" s="227"/>
      <c r="DD611" s="227"/>
      <c r="DE611" s="227"/>
      <c r="DF611" s="227"/>
      <c r="DG611" s="227"/>
      <c r="DH611" s="227"/>
      <c r="DI611" s="227"/>
      <c r="DJ611" s="227"/>
      <c r="DK611" s="227"/>
      <c r="DL611" s="227"/>
      <c r="DM611" s="227"/>
      <c r="DN611" s="227"/>
      <c r="DO611" s="227"/>
      <c r="DP611" s="227"/>
      <c r="DQ611" s="227"/>
      <c r="DR611" s="227"/>
      <c r="DS611" s="227"/>
      <c r="DT611" s="227"/>
      <c r="DU611" s="227"/>
      <c r="DV611" s="227"/>
      <c r="DW611" s="227"/>
      <c r="DX611" s="227"/>
      <c r="DY611" s="227"/>
    </row>
    <row r="612" spans="1:129" s="80" customFormat="1" ht="25.5">
      <c r="A612" s="265"/>
      <c r="B612" s="360">
        <v>6029004</v>
      </c>
      <c r="C612" s="17" t="s">
        <v>87</v>
      </c>
      <c r="D612" s="7" t="s">
        <v>11</v>
      </c>
      <c r="E612" s="95"/>
      <c r="F612" s="160"/>
      <c r="G612" s="144"/>
      <c r="H612" s="161"/>
      <c r="I612" s="143"/>
      <c r="J612" s="656"/>
      <c r="K612" s="95"/>
      <c r="L612" s="160"/>
      <c r="M612" s="144"/>
      <c r="N612" s="161"/>
      <c r="O612" s="143"/>
      <c r="P612" s="162"/>
      <c r="Q612" s="95"/>
      <c r="R612" s="160"/>
      <c r="S612" s="144"/>
      <c r="T612" s="161"/>
      <c r="U612" s="146"/>
      <c r="V612" s="160"/>
      <c r="W612" s="145"/>
      <c r="X612" s="160"/>
      <c r="Y612" s="144"/>
      <c r="Z612" s="161"/>
      <c r="AA612" s="143"/>
      <c r="AB612" s="160"/>
      <c r="AC612" s="160"/>
      <c r="AD612" s="145"/>
      <c r="AE612" s="160"/>
      <c r="AF612" s="144"/>
      <c r="AG612" s="161"/>
      <c r="AH612" s="143"/>
      <c r="AI612" s="162"/>
      <c r="AJ612" s="143"/>
      <c r="AK612" s="143"/>
      <c r="AL612" s="161"/>
      <c r="AM612" s="144"/>
      <c r="AN612" s="161"/>
      <c r="AO612" s="161"/>
      <c r="AP612" s="161"/>
      <c r="AQ612" s="143"/>
      <c r="AR612" s="162"/>
      <c r="AS612" s="95"/>
      <c r="AT612" s="160"/>
      <c r="AU612" s="144"/>
      <c r="AV612" s="161"/>
      <c r="AW612" s="143"/>
      <c r="AX612" s="162"/>
      <c r="AY612" s="160"/>
      <c r="AZ612" s="160"/>
      <c r="BA612" s="144"/>
      <c r="BB612" s="161"/>
      <c r="BC612" s="143"/>
      <c r="BD612" s="162"/>
      <c r="BE612" s="128"/>
      <c r="BF612" s="128"/>
      <c r="BG612" s="128"/>
      <c r="BH612" s="128"/>
      <c r="BI612" s="128"/>
      <c r="BJ612" s="421"/>
      <c r="BK612" s="510"/>
      <c r="BL612" s="433"/>
      <c r="BM612" s="414"/>
      <c r="BN612" s="414"/>
      <c r="BO612" s="414"/>
      <c r="CB612" s="227"/>
      <c r="CC612" s="227"/>
      <c r="CD612" s="227"/>
      <c r="CE612" s="227"/>
      <c r="CF612" s="227"/>
      <c r="CG612" s="227"/>
      <c r="CH612" s="227"/>
      <c r="CI612" s="227"/>
      <c r="CJ612" s="227"/>
      <c r="CK612" s="227"/>
      <c r="CL612" s="227"/>
      <c r="CM612" s="227"/>
      <c r="CN612" s="227"/>
      <c r="CO612" s="227"/>
      <c r="CP612" s="227"/>
      <c r="CQ612" s="227"/>
      <c r="CR612" s="227"/>
      <c r="CS612" s="227"/>
      <c r="CT612" s="227"/>
      <c r="CU612" s="227"/>
      <c r="CV612" s="227"/>
      <c r="CW612" s="227"/>
      <c r="CX612" s="227"/>
      <c r="CY612" s="227"/>
      <c r="CZ612" s="227"/>
      <c r="DA612" s="227"/>
      <c r="DB612" s="227"/>
      <c r="DC612" s="227"/>
      <c r="DD612" s="227"/>
      <c r="DE612" s="227"/>
      <c r="DF612" s="227"/>
      <c r="DG612" s="227"/>
      <c r="DH612" s="227"/>
      <c r="DI612" s="227"/>
      <c r="DJ612" s="227"/>
      <c r="DK612" s="227"/>
      <c r="DL612" s="227"/>
      <c r="DM612" s="227"/>
      <c r="DN612" s="227"/>
      <c r="DO612" s="227"/>
      <c r="DP612" s="227"/>
      <c r="DQ612" s="227"/>
      <c r="DR612" s="227"/>
      <c r="DS612" s="227"/>
      <c r="DT612" s="227"/>
      <c r="DU612" s="227"/>
      <c r="DV612" s="227"/>
      <c r="DW612" s="227"/>
      <c r="DX612" s="227"/>
      <c r="DY612" s="227"/>
    </row>
    <row r="613" spans="1:129" s="763" customFormat="1" ht="15">
      <c r="A613" s="932">
        <v>99</v>
      </c>
      <c r="B613" s="866" t="s">
        <v>337</v>
      </c>
      <c r="C613" s="756" t="s">
        <v>335</v>
      </c>
      <c r="D613" s="24" t="s">
        <v>11</v>
      </c>
      <c r="E613" s="867">
        <f>'Buxheti 2021'!E206</f>
        <v>0</v>
      </c>
      <c r="F613" s="551">
        <v>12750</v>
      </c>
      <c r="G613" s="868"/>
      <c r="H613" s="754">
        <v>44320</v>
      </c>
      <c r="I613" s="545"/>
      <c r="J613" s="873"/>
      <c r="K613" s="867"/>
      <c r="L613" s="551"/>
      <c r="M613" s="868"/>
      <c r="N613" s="870"/>
      <c r="O613" s="545"/>
      <c r="P613" s="869"/>
      <c r="Q613" s="867"/>
      <c r="R613" s="551"/>
      <c r="S613" s="868"/>
      <c r="T613" s="870"/>
      <c r="U613" s="871"/>
      <c r="V613" s="551"/>
      <c r="W613" s="872"/>
      <c r="X613" s="551"/>
      <c r="Y613" s="868">
        <f>F613</f>
        <v>12750</v>
      </c>
      <c r="Z613" s="870"/>
      <c r="AA613" s="545"/>
      <c r="AB613" s="551"/>
      <c r="AC613" s="551"/>
      <c r="AD613" s="872"/>
      <c r="AE613" s="551"/>
      <c r="AF613" s="868"/>
      <c r="AG613" s="870"/>
      <c r="AH613" s="545"/>
      <c r="AI613" s="869"/>
      <c r="AJ613" s="545"/>
      <c r="AK613" s="545"/>
      <c r="AL613" s="870"/>
      <c r="AM613" s="868"/>
      <c r="AN613" s="870"/>
      <c r="AO613" s="870"/>
      <c r="AP613" s="870"/>
      <c r="AQ613" s="545"/>
      <c r="AR613" s="869"/>
      <c r="AS613" s="867"/>
      <c r="AT613" s="551"/>
      <c r="AU613" s="868"/>
      <c r="AV613" s="870"/>
      <c r="AW613" s="545"/>
      <c r="AX613" s="869"/>
      <c r="AY613" s="551"/>
      <c r="AZ613" s="551"/>
      <c r="BA613" s="868"/>
      <c r="BB613" s="870"/>
      <c r="BC613" s="545"/>
      <c r="BD613" s="869"/>
      <c r="BE613" s="128"/>
      <c r="BF613" s="128"/>
      <c r="BG613" s="128"/>
      <c r="BH613" s="128"/>
      <c r="BI613" s="128"/>
      <c r="BJ613" s="421"/>
      <c r="BK613" s="510"/>
      <c r="BL613" s="764"/>
      <c r="BM613" s="762"/>
      <c r="BN613" s="762"/>
      <c r="BO613" s="762"/>
      <c r="CB613" s="793"/>
      <c r="CC613" s="793"/>
      <c r="CD613" s="793"/>
      <c r="CE613" s="793"/>
      <c r="CF613" s="793"/>
      <c r="CG613" s="793"/>
      <c r="CH613" s="793"/>
      <c r="CI613" s="793"/>
      <c r="CJ613" s="793"/>
      <c r="CK613" s="793"/>
      <c r="CL613" s="793"/>
      <c r="CM613" s="793"/>
      <c r="CN613" s="793"/>
      <c r="CO613" s="793"/>
      <c r="CP613" s="793"/>
      <c r="CQ613" s="793"/>
      <c r="CR613" s="793"/>
      <c r="CS613" s="793"/>
      <c r="CT613" s="793"/>
      <c r="CU613" s="793"/>
      <c r="CV613" s="793"/>
      <c r="CW613" s="793"/>
      <c r="CX613" s="793"/>
      <c r="CY613" s="793"/>
      <c r="CZ613" s="793"/>
      <c r="DA613" s="793"/>
      <c r="DB613" s="793"/>
      <c r="DC613" s="793"/>
      <c r="DD613" s="793"/>
      <c r="DE613" s="793"/>
      <c r="DF613" s="793"/>
      <c r="DG613" s="793"/>
      <c r="DH613" s="793"/>
      <c r="DI613" s="793"/>
      <c r="DJ613" s="793"/>
      <c r="DK613" s="793"/>
      <c r="DL613" s="793"/>
      <c r="DM613" s="793"/>
      <c r="DN613" s="793"/>
      <c r="DO613" s="793"/>
      <c r="DP613" s="793"/>
      <c r="DQ613" s="793"/>
      <c r="DR613" s="793"/>
      <c r="DS613" s="793"/>
      <c r="DT613" s="793"/>
      <c r="DU613" s="793"/>
      <c r="DV613" s="793"/>
      <c r="DW613" s="793"/>
      <c r="DX613" s="793"/>
      <c r="DY613" s="793"/>
    </row>
    <row r="614" spans="1:129" s="763" customFormat="1" ht="15">
      <c r="A614" s="748">
        <v>100</v>
      </c>
      <c r="B614" s="866">
        <v>6029005</v>
      </c>
      <c r="C614" s="756" t="s">
        <v>335</v>
      </c>
      <c r="D614" s="24" t="s">
        <v>11</v>
      </c>
      <c r="E614" s="867"/>
      <c r="F614" s="551">
        <v>12750</v>
      </c>
      <c r="G614" s="868"/>
      <c r="H614" s="754">
        <v>44320</v>
      </c>
      <c r="I614" s="545"/>
      <c r="J614" s="873"/>
      <c r="K614" s="867"/>
      <c r="L614" s="551"/>
      <c r="M614" s="868"/>
      <c r="N614" s="870"/>
      <c r="O614" s="545"/>
      <c r="P614" s="869"/>
      <c r="Q614" s="867"/>
      <c r="R614" s="551"/>
      <c r="S614" s="868"/>
      <c r="T614" s="870"/>
      <c r="U614" s="871"/>
      <c r="V614" s="551"/>
      <c r="W614" s="872"/>
      <c r="X614" s="551"/>
      <c r="Y614" s="868"/>
      <c r="Z614" s="870"/>
      <c r="AA614" s="545"/>
      <c r="AB614" s="551"/>
      <c r="AC614" s="551"/>
      <c r="AD614" s="872"/>
      <c r="AE614" s="551"/>
      <c r="AF614" s="868"/>
      <c r="AG614" s="870"/>
      <c r="AH614" s="545"/>
      <c r="AI614" s="869"/>
      <c r="AJ614" s="545"/>
      <c r="AK614" s="545"/>
      <c r="AL614" s="870"/>
      <c r="AM614" s="868"/>
      <c r="AN614" s="870"/>
      <c r="AO614" s="870"/>
      <c r="AP614" s="870"/>
      <c r="AQ614" s="545"/>
      <c r="AR614" s="869"/>
      <c r="AS614" s="867"/>
      <c r="AT614" s="551"/>
      <c r="AU614" s="868"/>
      <c r="AV614" s="870"/>
      <c r="AW614" s="545"/>
      <c r="AX614" s="869"/>
      <c r="AY614" s="551"/>
      <c r="AZ614" s="551"/>
      <c r="BA614" s="868"/>
      <c r="BB614" s="870"/>
      <c r="BC614" s="545"/>
      <c r="BD614" s="869"/>
      <c r="BE614" s="128"/>
      <c r="BF614" s="128"/>
      <c r="BG614" s="128"/>
      <c r="BH614" s="128"/>
      <c r="BI614" s="128"/>
      <c r="BJ614" s="421"/>
      <c r="BK614" s="510"/>
      <c r="BL614" s="764"/>
      <c r="BM614" s="762"/>
      <c r="BN614" s="762"/>
      <c r="BO614" s="762"/>
      <c r="CB614" s="793"/>
      <c r="CC614" s="793"/>
      <c r="CD614" s="793"/>
      <c r="CE614" s="793"/>
      <c r="CF614" s="793"/>
      <c r="CG614" s="793"/>
      <c r="CH614" s="793"/>
      <c r="CI614" s="793"/>
      <c r="CJ614" s="793"/>
      <c r="CK614" s="793"/>
      <c r="CL614" s="793"/>
      <c r="CM614" s="793"/>
      <c r="CN614" s="793"/>
      <c r="CO614" s="793"/>
      <c r="CP614" s="793"/>
      <c r="CQ614" s="793"/>
      <c r="CR614" s="793"/>
      <c r="CS614" s="793"/>
      <c r="CT614" s="793"/>
      <c r="CU614" s="793"/>
      <c r="CV614" s="793"/>
      <c r="CW614" s="793"/>
      <c r="CX614" s="793"/>
      <c r="CY614" s="793"/>
      <c r="CZ614" s="793"/>
      <c r="DA614" s="793"/>
      <c r="DB614" s="793"/>
      <c r="DC614" s="793"/>
      <c r="DD614" s="793"/>
      <c r="DE614" s="793"/>
      <c r="DF614" s="793"/>
      <c r="DG614" s="793"/>
      <c r="DH614" s="793"/>
      <c r="DI614" s="793"/>
      <c r="DJ614" s="793"/>
      <c r="DK614" s="793"/>
      <c r="DL614" s="793"/>
      <c r="DM614" s="793"/>
      <c r="DN614" s="793"/>
      <c r="DO614" s="793"/>
      <c r="DP614" s="793"/>
      <c r="DQ614" s="793"/>
      <c r="DR614" s="793"/>
      <c r="DS614" s="793"/>
      <c r="DT614" s="793"/>
      <c r="DU614" s="793"/>
      <c r="DV614" s="793"/>
      <c r="DW614" s="793"/>
      <c r="DX614" s="793"/>
      <c r="DY614" s="793"/>
    </row>
    <row r="615" spans="1:129" s="763" customFormat="1" ht="15">
      <c r="A615" s="748"/>
      <c r="B615" s="866" t="s">
        <v>337</v>
      </c>
      <c r="C615" s="756" t="s">
        <v>335</v>
      </c>
      <c r="D615" s="24" t="s">
        <v>11</v>
      </c>
      <c r="E615" s="867"/>
      <c r="F615" s="551">
        <v>12750</v>
      </c>
      <c r="G615" s="868"/>
      <c r="H615" s="754">
        <v>44335</v>
      </c>
      <c r="I615" s="545"/>
      <c r="J615" s="873"/>
      <c r="K615" s="867"/>
      <c r="L615" s="551"/>
      <c r="M615" s="868"/>
      <c r="N615" s="870"/>
      <c r="O615" s="545"/>
      <c r="P615" s="869"/>
      <c r="Q615" s="867"/>
      <c r="R615" s="551"/>
      <c r="S615" s="868"/>
      <c r="T615" s="870"/>
      <c r="U615" s="871"/>
      <c r="V615" s="551"/>
      <c r="W615" s="872"/>
      <c r="X615" s="551"/>
      <c r="Y615" s="868"/>
      <c r="Z615" s="870"/>
      <c r="AA615" s="545"/>
      <c r="AB615" s="551"/>
      <c r="AC615" s="551"/>
      <c r="AD615" s="872"/>
      <c r="AE615" s="551"/>
      <c r="AF615" s="868"/>
      <c r="AG615" s="870"/>
      <c r="AH615" s="545"/>
      <c r="AI615" s="869"/>
      <c r="AJ615" s="545"/>
      <c r="AK615" s="545"/>
      <c r="AL615" s="870"/>
      <c r="AM615" s="868"/>
      <c r="AN615" s="870"/>
      <c r="AO615" s="870"/>
      <c r="AP615" s="870"/>
      <c r="AQ615" s="545"/>
      <c r="AR615" s="869"/>
      <c r="AS615" s="867"/>
      <c r="AT615" s="551"/>
      <c r="AU615" s="868"/>
      <c r="AV615" s="870"/>
      <c r="AW615" s="545"/>
      <c r="AX615" s="869"/>
      <c r="AY615" s="551"/>
      <c r="AZ615" s="551"/>
      <c r="BA615" s="868"/>
      <c r="BB615" s="870"/>
      <c r="BC615" s="545"/>
      <c r="BD615" s="869"/>
      <c r="BE615" s="128"/>
      <c r="BF615" s="128"/>
      <c r="BG615" s="128"/>
      <c r="BH615" s="128"/>
      <c r="BI615" s="128"/>
      <c r="BJ615" s="421"/>
      <c r="BK615" s="510"/>
      <c r="BL615" s="764"/>
      <c r="BM615" s="762"/>
      <c r="BN615" s="762"/>
      <c r="BO615" s="762"/>
      <c r="CB615" s="793"/>
      <c r="CC615" s="793"/>
      <c r="CD615" s="793"/>
      <c r="CE615" s="793"/>
      <c r="CF615" s="793"/>
      <c r="CG615" s="793"/>
      <c r="CH615" s="793"/>
      <c r="CI615" s="793"/>
      <c r="CJ615" s="793"/>
      <c r="CK615" s="793"/>
      <c r="CL615" s="793"/>
      <c r="CM615" s="793"/>
      <c r="CN615" s="793"/>
      <c r="CO615" s="793"/>
      <c r="CP615" s="793"/>
      <c r="CQ615" s="793"/>
      <c r="CR615" s="793"/>
      <c r="CS615" s="793"/>
      <c r="CT615" s="793"/>
      <c r="CU615" s="793"/>
      <c r="CV615" s="793"/>
      <c r="CW615" s="793"/>
      <c r="CX615" s="793"/>
      <c r="CY615" s="793"/>
      <c r="CZ615" s="793"/>
      <c r="DA615" s="793"/>
      <c r="DB615" s="793"/>
      <c r="DC615" s="793"/>
      <c r="DD615" s="793"/>
      <c r="DE615" s="793"/>
      <c r="DF615" s="793"/>
      <c r="DG615" s="793"/>
      <c r="DH615" s="793"/>
      <c r="DI615" s="793"/>
      <c r="DJ615" s="793"/>
      <c r="DK615" s="793"/>
      <c r="DL615" s="793"/>
      <c r="DM615" s="793"/>
      <c r="DN615" s="793"/>
      <c r="DO615" s="793"/>
      <c r="DP615" s="793"/>
      <c r="DQ615" s="793"/>
      <c r="DR615" s="793"/>
      <c r="DS615" s="793"/>
      <c r="DT615" s="793"/>
      <c r="DU615" s="793"/>
      <c r="DV615" s="793"/>
      <c r="DW615" s="793"/>
      <c r="DX615" s="793"/>
      <c r="DY615" s="793"/>
    </row>
    <row r="616" spans="1:129" s="763" customFormat="1" ht="15">
      <c r="A616" s="748"/>
      <c r="B616" s="866" t="s">
        <v>337</v>
      </c>
      <c r="C616" s="756" t="s">
        <v>335</v>
      </c>
      <c r="D616" s="24" t="s">
        <v>11</v>
      </c>
      <c r="E616" s="867"/>
      <c r="F616" s="551">
        <v>12750</v>
      </c>
      <c r="G616" s="868"/>
      <c r="H616" s="754" t="s">
        <v>443</v>
      </c>
      <c r="I616" s="545"/>
      <c r="J616" s="873"/>
      <c r="K616" s="867"/>
      <c r="L616" s="551"/>
      <c r="M616" s="868"/>
      <c r="N616" s="870"/>
      <c r="O616" s="545"/>
      <c r="P616" s="869"/>
      <c r="Q616" s="867"/>
      <c r="R616" s="551"/>
      <c r="S616" s="868"/>
      <c r="T616" s="870"/>
      <c r="U616" s="871"/>
      <c r="V616" s="551"/>
      <c r="W616" s="872"/>
      <c r="X616" s="551"/>
      <c r="Y616" s="868"/>
      <c r="Z616" s="870"/>
      <c r="AA616" s="545"/>
      <c r="AB616" s="551"/>
      <c r="AC616" s="551"/>
      <c r="AD616" s="872"/>
      <c r="AE616" s="551"/>
      <c r="AF616" s="868"/>
      <c r="AG616" s="870"/>
      <c r="AH616" s="545"/>
      <c r="AI616" s="869"/>
      <c r="AJ616" s="545"/>
      <c r="AK616" s="545"/>
      <c r="AL616" s="870"/>
      <c r="AM616" s="868"/>
      <c r="AN616" s="870"/>
      <c r="AO616" s="870"/>
      <c r="AP616" s="870"/>
      <c r="AQ616" s="545"/>
      <c r="AR616" s="869"/>
      <c r="AS616" s="867"/>
      <c r="AT616" s="551"/>
      <c r="AU616" s="868"/>
      <c r="AV616" s="870"/>
      <c r="AW616" s="545"/>
      <c r="AX616" s="869"/>
      <c r="AY616" s="551"/>
      <c r="AZ616" s="551"/>
      <c r="BA616" s="868"/>
      <c r="BB616" s="870"/>
      <c r="BC616" s="545"/>
      <c r="BD616" s="869"/>
      <c r="BE616" s="128"/>
      <c r="BF616" s="128"/>
      <c r="BG616" s="128"/>
      <c r="BH616" s="128"/>
      <c r="BI616" s="128"/>
      <c r="BJ616" s="421"/>
      <c r="BK616" s="510"/>
      <c r="BL616" s="764"/>
      <c r="BM616" s="762"/>
      <c r="BN616" s="762"/>
      <c r="BO616" s="762"/>
      <c r="CB616" s="793"/>
      <c r="CC616" s="793"/>
      <c r="CD616" s="793"/>
      <c r="CE616" s="793"/>
      <c r="CF616" s="793"/>
      <c r="CG616" s="793"/>
      <c r="CH616" s="793"/>
      <c r="CI616" s="793"/>
      <c r="CJ616" s="793"/>
      <c r="CK616" s="793"/>
      <c r="CL616" s="793"/>
      <c r="CM616" s="793"/>
      <c r="CN616" s="793"/>
      <c r="CO616" s="793"/>
      <c r="CP616" s="793"/>
      <c r="CQ616" s="793"/>
      <c r="CR616" s="793"/>
      <c r="CS616" s="793"/>
      <c r="CT616" s="793"/>
      <c r="CU616" s="793"/>
      <c r="CV616" s="793"/>
      <c r="CW616" s="793"/>
      <c r="CX616" s="793"/>
      <c r="CY616" s="793"/>
      <c r="CZ616" s="793"/>
      <c r="DA616" s="793"/>
      <c r="DB616" s="793"/>
      <c r="DC616" s="793"/>
      <c r="DD616" s="793"/>
      <c r="DE616" s="793"/>
      <c r="DF616" s="793"/>
      <c r="DG616" s="793"/>
      <c r="DH616" s="793"/>
      <c r="DI616" s="793"/>
      <c r="DJ616" s="793"/>
      <c r="DK616" s="793"/>
      <c r="DL616" s="793"/>
      <c r="DM616" s="793"/>
      <c r="DN616" s="793"/>
      <c r="DO616" s="793"/>
      <c r="DP616" s="793"/>
      <c r="DQ616" s="793"/>
      <c r="DR616" s="793"/>
      <c r="DS616" s="793"/>
      <c r="DT616" s="793"/>
      <c r="DU616" s="793"/>
      <c r="DV616" s="793"/>
      <c r="DW616" s="793"/>
      <c r="DX616" s="793"/>
      <c r="DY616" s="793"/>
    </row>
    <row r="617" spans="1:129" s="763" customFormat="1" ht="15">
      <c r="A617" s="748"/>
      <c r="B617" s="866">
        <v>6029005</v>
      </c>
      <c r="C617" s="756" t="s">
        <v>335</v>
      </c>
      <c r="D617" s="24" t="s">
        <v>11</v>
      </c>
      <c r="E617" s="867">
        <f>'Buxheti 2021'!E534</f>
        <v>0</v>
      </c>
      <c r="F617" s="546"/>
      <c r="G617" s="868"/>
      <c r="H617" s="754"/>
      <c r="I617" s="545"/>
      <c r="J617" s="862"/>
      <c r="K617" s="867"/>
      <c r="L617" s="546"/>
      <c r="M617" s="868"/>
      <c r="N617" s="759"/>
      <c r="O617" s="545"/>
      <c r="P617" s="758"/>
      <c r="Q617" s="867"/>
      <c r="R617" s="546"/>
      <c r="S617" s="868"/>
      <c r="T617" s="759"/>
      <c r="U617" s="871"/>
      <c r="V617" s="546"/>
      <c r="W617" s="872"/>
      <c r="X617" s="546"/>
      <c r="Y617" s="868"/>
      <c r="Z617" s="759"/>
      <c r="AA617" s="545"/>
      <c r="AB617" s="546"/>
      <c r="AC617" s="546"/>
      <c r="AD617" s="872"/>
      <c r="AE617" s="546"/>
      <c r="AF617" s="868"/>
      <c r="AG617" s="759"/>
      <c r="AH617" s="545"/>
      <c r="AI617" s="758"/>
      <c r="AJ617" s="545"/>
      <c r="AK617" s="545"/>
      <c r="AL617" s="759"/>
      <c r="AM617" s="868"/>
      <c r="AN617" s="759"/>
      <c r="AO617" s="759"/>
      <c r="AP617" s="759"/>
      <c r="AQ617" s="545"/>
      <c r="AR617" s="758"/>
      <c r="AS617" s="867"/>
      <c r="AT617" s="546"/>
      <c r="AU617" s="868"/>
      <c r="AV617" s="759"/>
      <c r="AW617" s="545"/>
      <c r="AX617" s="758"/>
      <c r="AY617" s="546"/>
      <c r="AZ617" s="546"/>
      <c r="BA617" s="868"/>
      <c r="BB617" s="759"/>
      <c r="BC617" s="545"/>
      <c r="BD617" s="758"/>
      <c r="BE617" s="128"/>
      <c r="BF617" s="128"/>
      <c r="BG617" s="128"/>
      <c r="BH617" s="128"/>
      <c r="BI617" s="128"/>
      <c r="BJ617" s="421"/>
      <c r="BK617" s="510"/>
      <c r="BL617" s="764"/>
      <c r="BM617" s="762"/>
      <c r="BN617" s="762"/>
      <c r="BO617" s="762"/>
      <c r="CB617" s="793"/>
      <c r="CC617" s="793"/>
      <c r="CD617" s="793"/>
      <c r="CE617" s="793"/>
      <c r="CF617" s="793"/>
      <c r="CG617" s="793"/>
      <c r="CH617" s="793"/>
      <c r="CI617" s="793"/>
      <c r="CJ617" s="793"/>
      <c r="CK617" s="793"/>
      <c r="CL617" s="793"/>
      <c r="CM617" s="793"/>
      <c r="CN617" s="793"/>
      <c r="CO617" s="793"/>
      <c r="CP617" s="793"/>
      <c r="CQ617" s="793"/>
      <c r="CR617" s="793"/>
      <c r="CS617" s="793"/>
      <c r="CT617" s="793"/>
      <c r="CU617" s="793"/>
      <c r="CV617" s="793"/>
      <c r="CW617" s="793"/>
      <c r="CX617" s="793"/>
      <c r="CY617" s="793"/>
      <c r="CZ617" s="793"/>
      <c r="DA617" s="793"/>
      <c r="DB617" s="793"/>
      <c r="DC617" s="793"/>
      <c r="DD617" s="793"/>
      <c r="DE617" s="793"/>
      <c r="DF617" s="793"/>
      <c r="DG617" s="793"/>
      <c r="DH617" s="793"/>
      <c r="DI617" s="793"/>
      <c r="DJ617" s="793"/>
      <c r="DK617" s="793"/>
      <c r="DL617" s="793"/>
      <c r="DM617" s="793"/>
      <c r="DN617" s="793"/>
      <c r="DO617" s="793"/>
      <c r="DP617" s="793"/>
      <c r="DQ617" s="793"/>
      <c r="DR617" s="793"/>
      <c r="DS617" s="793"/>
      <c r="DT617" s="793"/>
      <c r="DU617" s="793"/>
      <c r="DV617" s="793"/>
      <c r="DW617" s="793"/>
      <c r="DX617" s="793"/>
      <c r="DY617" s="793"/>
    </row>
    <row r="618" spans="1:129" s="763" customFormat="1" ht="25.5">
      <c r="A618" s="748">
        <v>101</v>
      </c>
      <c r="B618" s="866" t="s">
        <v>337</v>
      </c>
      <c r="C618" s="756" t="s">
        <v>360</v>
      </c>
      <c r="D618" s="24"/>
      <c r="E618" s="867"/>
      <c r="F618" s="546">
        <f>5000+9000</f>
        <v>14000</v>
      </c>
      <c r="G618" s="868"/>
      <c r="H618" s="1235" t="s">
        <v>444</v>
      </c>
      <c r="I618" s="545"/>
      <c r="J618" s="862"/>
      <c r="K618" s="867"/>
      <c r="L618" s="546"/>
      <c r="M618" s="868"/>
      <c r="N618" s="759"/>
      <c r="O618" s="545"/>
      <c r="P618" s="758"/>
      <c r="Q618" s="867"/>
      <c r="R618" s="546"/>
      <c r="S618" s="868"/>
      <c r="T618" s="759"/>
      <c r="U618" s="871"/>
      <c r="V618" s="546"/>
      <c r="W618" s="872"/>
      <c r="X618" s="546"/>
      <c r="Y618" s="868"/>
      <c r="Z618" s="759"/>
      <c r="AA618" s="545"/>
      <c r="AB618" s="546"/>
      <c r="AC618" s="546"/>
      <c r="AD618" s="872"/>
      <c r="AE618" s="546"/>
      <c r="AF618" s="868"/>
      <c r="AG618" s="759"/>
      <c r="AH618" s="545"/>
      <c r="AI618" s="758"/>
      <c r="AJ618" s="545"/>
      <c r="AK618" s="545"/>
      <c r="AL618" s="759"/>
      <c r="AM618" s="868"/>
      <c r="AN618" s="759"/>
      <c r="AO618" s="759"/>
      <c r="AP618" s="759"/>
      <c r="AQ618" s="545"/>
      <c r="AR618" s="758"/>
      <c r="AS618" s="867"/>
      <c r="AT618" s="546"/>
      <c r="AU618" s="868"/>
      <c r="AV618" s="759"/>
      <c r="AW618" s="545"/>
      <c r="AX618" s="758"/>
      <c r="AY618" s="546"/>
      <c r="AZ618" s="546"/>
      <c r="BA618" s="868"/>
      <c r="BB618" s="759"/>
      <c r="BC618" s="545"/>
      <c r="BD618" s="758"/>
      <c r="BE618" s="128"/>
      <c r="BF618" s="128"/>
      <c r="BG618" s="128"/>
      <c r="BH618" s="128"/>
      <c r="BI618" s="128"/>
      <c r="BJ618" s="421"/>
      <c r="BK618" s="510"/>
      <c r="BL618" s="764"/>
      <c r="BM618" s="762"/>
      <c r="BN618" s="762"/>
      <c r="BO618" s="762"/>
      <c r="CB618" s="793"/>
      <c r="CC618" s="793"/>
      <c r="CD618" s="793"/>
      <c r="CE618" s="793"/>
      <c r="CF618" s="793"/>
      <c r="CG618" s="793"/>
      <c r="CH618" s="793"/>
      <c r="CI618" s="793"/>
      <c r="CJ618" s="793"/>
      <c r="CK618" s="793"/>
      <c r="CL618" s="793"/>
      <c r="CM618" s="793"/>
      <c r="CN618" s="793"/>
      <c r="CO618" s="793"/>
      <c r="CP618" s="793"/>
      <c r="CQ618" s="793"/>
      <c r="CR618" s="793"/>
      <c r="CS618" s="793"/>
      <c r="CT618" s="793"/>
      <c r="CU618" s="793"/>
      <c r="CV618" s="793"/>
      <c r="CW618" s="793"/>
      <c r="CX618" s="793"/>
      <c r="CY618" s="793"/>
      <c r="CZ618" s="793"/>
      <c r="DA618" s="793"/>
      <c r="DB618" s="793"/>
      <c r="DC618" s="793"/>
      <c r="DD618" s="793"/>
      <c r="DE618" s="793"/>
      <c r="DF618" s="793"/>
      <c r="DG618" s="793"/>
      <c r="DH618" s="793"/>
      <c r="DI618" s="793"/>
      <c r="DJ618" s="793"/>
      <c r="DK618" s="793"/>
      <c r="DL618" s="793"/>
      <c r="DM618" s="793"/>
      <c r="DN618" s="793"/>
      <c r="DO618" s="793"/>
      <c r="DP618" s="793"/>
      <c r="DQ618" s="793"/>
      <c r="DR618" s="793"/>
      <c r="DS618" s="793"/>
      <c r="DT618" s="793"/>
      <c r="DU618" s="793"/>
      <c r="DV618" s="793"/>
      <c r="DW618" s="793"/>
      <c r="DX618" s="793"/>
      <c r="DY618" s="793"/>
    </row>
    <row r="619" spans="1:129" s="80" customFormat="1" ht="25.5">
      <c r="A619" s="571"/>
      <c r="B619" s="572">
        <v>6029006</v>
      </c>
      <c r="C619" s="573" t="s">
        <v>77</v>
      </c>
      <c r="D619" s="574" t="s">
        <v>11</v>
      </c>
      <c r="E619" s="575"/>
      <c r="F619" s="551"/>
      <c r="G619" s="577"/>
      <c r="H619" s="578"/>
      <c r="I619" s="579"/>
      <c r="J619" s="1205"/>
      <c r="K619" s="575"/>
      <c r="L619" s="576"/>
      <c r="M619" s="577"/>
      <c r="N619" s="578"/>
      <c r="O619" s="579"/>
      <c r="P619" s="580"/>
      <c r="Q619" s="575"/>
      <c r="R619" s="576"/>
      <c r="S619" s="577"/>
      <c r="T619" s="578"/>
      <c r="U619" s="416"/>
      <c r="V619" s="576"/>
      <c r="W619" s="581"/>
      <c r="X619" s="576"/>
      <c r="Y619" s="577"/>
      <c r="Z619" s="578"/>
      <c r="AA619" s="579"/>
      <c r="AB619" s="576"/>
      <c r="AC619" s="576"/>
      <c r="AD619" s="581"/>
      <c r="AE619" s="576"/>
      <c r="AF619" s="577"/>
      <c r="AG619" s="578"/>
      <c r="AH619" s="579"/>
      <c r="AI619" s="580"/>
      <c r="AJ619" s="579"/>
      <c r="AK619" s="579"/>
      <c r="AL619" s="578"/>
      <c r="AM619" s="577"/>
      <c r="AN619" s="578"/>
      <c r="AO619" s="578"/>
      <c r="AP619" s="578"/>
      <c r="AQ619" s="579"/>
      <c r="AR619" s="580"/>
      <c r="AS619" s="575"/>
      <c r="AT619" s="576"/>
      <c r="AU619" s="577"/>
      <c r="AV619" s="578"/>
      <c r="AW619" s="579"/>
      <c r="AX619" s="580"/>
      <c r="AY619" s="576"/>
      <c r="AZ619" s="576"/>
      <c r="BA619" s="577"/>
      <c r="BB619" s="578"/>
      <c r="BC619" s="579"/>
      <c r="BD619" s="415"/>
      <c r="BE619" s="413"/>
      <c r="BF619" s="413"/>
      <c r="BG619" s="413"/>
      <c r="BH619" s="413"/>
      <c r="BI619" s="413"/>
      <c r="BJ619" s="432"/>
      <c r="BK619" s="512"/>
      <c r="BL619" s="433"/>
      <c r="BM619" s="414"/>
      <c r="BN619" s="414"/>
      <c r="BO619" s="414"/>
      <c r="CB619" s="227"/>
      <c r="CC619" s="227"/>
      <c r="CD619" s="227"/>
      <c r="CE619" s="227"/>
      <c r="CF619" s="227"/>
      <c r="CG619" s="227"/>
      <c r="CH619" s="227"/>
      <c r="CI619" s="227"/>
      <c r="CJ619" s="227"/>
      <c r="CK619" s="227"/>
      <c r="CL619" s="227"/>
      <c r="CM619" s="227"/>
      <c r="CN619" s="227"/>
      <c r="CO619" s="227"/>
      <c r="CP619" s="227"/>
      <c r="CQ619" s="227"/>
      <c r="CR619" s="227"/>
      <c r="CS619" s="227"/>
      <c r="CT619" s="227"/>
      <c r="CU619" s="227"/>
      <c r="CV619" s="227"/>
      <c r="CW619" s="227"/>
      <c r="CX619" s="227"/>
      <c r="CY619" s="227"/>
      <c r="CZ619" s="227"/>
      <c r="DA619" s="227"/>
      <c r="DB619" s="227"/>
      <c r="DC619" s="227"/>
      <c r="DD619" s="227"/>
      <c r="DE619" s="227"/>
      <c r="DF619" s="227"/>
      <c r="DG619" s="227"/>
      <c r="DH619" s="227"/>
      <c r="DI619" s="227"/>
      <c r="DJ619" s="227"/>
      <c r="DK619" s="227"/>
      <c r="DL619" s="227"/>
      <c r="DM619" s="227"/>
      <c r="DN619" s="227"/>
      <c r="DO619" s="227"/>
      <c r="DP619" s="227"/>
      <c r="DQ619" s="227"/>
      <c r="DR619" s="227"/>
      <c r="DS619" s="227"/>
      <c r="DT619" s="227"/>
      <c r="DU619" s="227"/>
      <c r="DV619" s="227"/>
      <c r="DW619" s="227"/>
      <c r="DX619" s="227"/>
      <c r="DY619" s="227"/>
    </row>
    <row r="620" spans="1:129" s="80" customFormat="1" ht="15">
      <c r="A620" s="571"/>
      <c r="B620" s="582">
        <v>6029007</v>
      </c>
      <c r="C620" s="583" t="s">
        <v>78</v>
      </c>
      <c r="D620" s="574" t="s">
        <v>11</v>
      </c>
      <c r="E620" s="584"/>
      <c r="F620" s="585"/>
      <c r="G620" s="586"/>
      <c r="H620" s="587"/>
      <c r="I620" s="585"/>
      <c r="J620" s="1202"/>
      <c r="K620" s="584"/>
      <c r="L620" s="585"/>
      <c r="M620" s="586"/>
      <c r="N620" s="587"/>
      <c r="O620" s="585"/>
      <c r="P620" s="415"/>
      <c r="Q620" s="584"/>
      <c r="R620" s="585"/>
      <c r="S620" s="586"/>
      <c r="T620" s="587"/>
      <c r="U620" s="415"/>
      <c r="V620" s="585"/>
      <c r="W620" s="587"/>
      <c r="X620" s="585"/>
      <c r="Y620" s="586"/>
      <c r="Z620" s="587"/>
      <c r="AA620" s="585"/>
      <c r="AB620" s="585"/>
      <c r="AC620" s="585"/>
      <c r="AD620" s="587"/>
      <c r="AE620" s="585"/>
      <c r="AF620" s="586"/>
      <c r="AG620" s="587"/>
      <c r="AH620" s="585"/>
      <c r="AI620" s="415"/>
      <c r="AJ620" s="585"/>
      <c r="AK620" s="585"/>
      <c r="AL620" s="587"/>
      <c r="AM620" s="586"/>
      <c r="AN620" s="587"/>
      <c r="AO620" s="587"/>
      <c r="AP620" s="587"/>
      <c r="AQ620" s="585"/>
      <c r="AR620" s="415"/>
      <c r="AS620" s="584"/>
      <c r="AT620" s="585"/>
      <c r="AU620" s="586"/>
      <c r="AV620" s="587"/>
      <c r="AW620" s="585"/>
      <c r="AX620" s="415"/>
      <c r="AY620" s="585"/>
      <c r="AZ620" s="585"/>
      <c r="BA620" s="586"/>
      <c r="BB620" s="587"/>
      <c r="BC620" s="585"/>
      <c r="BD620" s="416"/>
      <c r="BE620" s="413"/>
      <c r="BF620" s="413"/>
      <c r="BG620" s="413"/>
      <c r="BH620" s="413"/>
      <c r="BI620" s="413"/>
      <c r="BJ620" s="432"/>
      <c r="BK620" s="512"/>
      <c r="BL620" s="433"/>
      <c r="BM620" s="414"/>
      <c r="BN620" s="414"/>
      <c r="BO620" s="414"/>
      <c r="CB620" s="227"/>
      <c r="CC620" s="227"/>
      <c r="CD620" s="227"/>
      <c r="CE620" s="227"/>
      <c r="CF620" s="227"/>
      <c r="CG620" s="227"/>
      <c r="CH620" s="227"/>
      <c r="CI620" s="227"/>
      <c r="CJ620" s="227"/>
      <c r="CK620" s="227"/>
      <c r="CL620" s="227"/>
      <c r="CM620" s="227"/>
      <c r="CN620" s="227"/>
      <c r="CO620" s="227"/>
      <c r="CP620" s="227"/>
      <c r="CQ620" s="227"/>
      <c r="CR620" s="227"/>
      <c r="CS620" s="227"/>
      <c r="CT620" s="227"/>
      <c r="CU620" s="227"/>
      <c r="CV620" s="227"/>
      <c r="CW620" s="227"/>
      <c r="CX620" s="227"/>
      <c r="CY620" s="227"/>
      <c r="CZ620" s="227"/>
      <c r="DA620" s="227"/>
      <c r="DB620" s="227"/>
      <c r="DC620" s="227"/>
      <c r="DD620" s="227"/>
      <c r="DE620" s="227"/>
      <c r="DF620" s="227"/>
      <c r="DG620" s="227"/>
      <c r="DH620" s="227"/>
      <c r="DI620" s="227"/>
      <c r="DJ620" s="227"/>
      <c r="DK620" s="227"/>
      <c r="DL620" s="227"/>
      <c r="DM620" s="227"/>
      <c r="DN620" s="227"/>
      <c r="DO620" s="227"/>
      <c r="DP620" s="227"/>
      <c r="DQ620" s="227"/>
      <c r="DR620" s="227"/>
      <c r="DS620" s="227"/>
      <c r="DT620" s="227"/>
      <c r="DU620" s="227"/>
      <c r="DV620" s="227"/>
      <c r="DW620" s="227"/>
      <c r="DX620" s="227"/>
      <c r="DY620" s="227"/>
    </row>
    <row r="621" spans="1:129" s="80" customFormat="1" ht="15.75" thickBot="1">
      <c r="A621" s="265">
        <v>109</v>
      </c>
      <c r="B621" s="360">
        <v>6029008</v>
      </c>
      <c r="C621" s="13" t="s">
        <v>79</v>
      </c>
      <c r="D621" s="7" t="s">
        <v>11</v>
      </c>
      <c r="E621" s="95">
        <f>'Buxheti 2021'!E536</f>
        <v>0</v>
      </c>
      <c r="F621" s="546">
        <f>15000</f>
        <v>15000</v>
      </c>
      <c r="G621" s="144"/>
      <c r="H621" s="481">
        <v>44326</v>
      </c>
      <c r="I621" s="143"/>
      <c r="J621" s="604"/>
      <c r="K621" s="95"/>
      <c r="L621" s="151"/>
      <c r="M621" s="144"/>
      <c r="N621" s="153"/>
      <c r="O621" s="143"/>
      <c r="P621" s="154"/>
      <c r="Q621" s="95"/>
      <c r="R621" s="151"/>
      <c r="S621" s="144"/>
      <c r="T621" s="153"/>
      <c r="U621" s="146"/>
      <c r="V621" s="151"/>
      <c r="W621" s="145"/>
      <c r="X621" s="151"/>
      <c r="Y621" s="144"/>
      <c r="Z621" s="153"/>
      <c r="AA621" s="143"/>
      <c r="AB621" s="151"/>
      <c r="AC621" s="151"/>
      <c r="AD621" s="145"/>
      <c r="AE621" s="151"/>
      <c r="AF621" s="143"/>
      <c r="AG621" s="151"/>
      <c r="AH621" s="143"/>
      <c r="AI621" s="154"/>
      <c r="AJ621" s="143"/>
      <c r="AK621" s="143"/>
      <c r="AL621" s="145"/>
      <c r="AM621" s="143"/>
      <c r="AN621" s="151"/>
      <c r="AO621" s="151"/>
      <c r="AP621" s="151"/>
      <c r="AQ621" s="143"/>
      <c r="AR621" s="151"/>
      <c r="AS621" s="143"/>
      <c r="AT621" s="151"/>
      <c r="AU621" s="143"/>
      <c r="AV621" s="153"/>
      <c r="AW621" s="143"/>
      <c r="AX621" s="154"/>
      <c r="AY621" s="151"/>
      <c r="AZ621" s="151"/>
      <c r="BA621" s="144"/>
      <c r="BB621" s="153"/>
      <c r="BC621" s="143"/>
      <c r="BD621" s="167"/>
      <c r="BE621" s="128"/>
      <c r="BF621" s="128"/>
      <c r="BG621" s="128"/>
      <c r="BH621" s="128"/>
      <c r="BI621" s="128"/>
      <c r="BJ621" s="421"/>
      <c r="BK621" s="510"/>
      <c r="BL621" s="433"/>
      <c r="BM621" s="414"/>
      <c r="BN621" s="414"/>
      <c r="BO621" s="414"/>
      <c r="CB621" s="227"/>
      <c r="CC621" s="227"/>
      <c r="CD621" s="227"/>
      <c r="CE621" s="227"/>
      <c r="CF621" s="227"/>
      <c r="CG621" s="227"/>
      <c r="CH621" s="227"/>
      <c r="CI621" s="227"/>
      <c r="CJ621" s="227"/>
      <c r="CK621" s="227"/>
      <c r="CL621" s="227"/>
      <c r="CM621" s="227"/>
      <c r="CN621" s="227"/>
      <c r="CO621" s="227"/>
      <c r="CP621" s="227"/>
      <c r="CQ621" s="227"/>
      <c r="CR621" s="227"/>
      <c r="CS621" s="227"/>
      <c r="CT621" s="227"/>
      <c r="CU621" s="227"/>
      <c r="CV621" s="227"/>
      <c r="CW621" s="227"/>
      <c r="CX621" s="227"/>
      <c r="CY621" s="227"/>
      <c r="CZ621" s="227"/>
      <c r="DA621" s="227"/>
      <c r="DB621" s="227"/>
      <c r="DC621" s="227"/>
      <c r="DD621" s="227"/>
      <c r="DE621" s="227"/>
      <c r="DF621" s="227"/>
      <c r="DG621" s="227"/>
      <c r="DH621" s="227"/>
      <c r="DI621" s="227"/>
      <c r="DJ621" s="227"/>
      <c r="DK621" s="227"/>
      <c r="DL621" s="227"/>
      <c r="DM621" s="227"/>
      <c r="DN621" s="227"/>
      <c r="DO621" s="227"/>
      <c r="DP621" s="227"/>
      <c r="DQ621" s="227"/>
      <c r="DR621" s="227"/>
      <c r="DS621" s="227"/>
      <c r="DT621" s="227"/>
      <c r="DU621" s="227"/>
      <c r="DV621" s="227"/>
      <c r="DW621" s="227"/>
      <c r="DX621" s="227"/>
      <c r="DY621" s="227"/>
    </row>
    <row r="622" spans="1:129" s="80" customFormat="1" ht="16.5" thickBot="1">
      <c r="A622" s="265"/>
      <c r="B622" s="360">
        <v>6029009</v>
      </c>
      <c r="C622" s="12" t="s">
        <v>80</v>
      </c>
      <c r="D622" s="7" t="s">
        <v>11</v>
      </c>
      <c r="E622" s="95"/>
      <c r="F622" s="143"/>
      <c r="G622" s="144"/>
      <c r="H622" s="145"/>
      <c r="I622" s="143"/>
      <c r="J622" s="653"/>
      <c r="K622" s="95"/>
      <c r="L622" s="143"/>
      <c r="M622" s="144"/>
      <c r="N622" s="145"/>
      <c r="O622" s="143"/>
      <c r="P622" s="146"/>
      <c r="Q622" s="95"/>
      <c r="R622" s="143"/>
      <c r="S622" s="144"/>
      <c r="T622" s="145"/>
      <c r="U622" s="146"/>
      <c r="V622" s="143"/>
      <c r="W622" s="145"/>
      <c r="X622" s="143"/>
      <c r="Y622" s="144"/>
      <c r="Z622" s="145"/>
      <c r="AA622" s="143"/>
      <c r="AB622" s="143"/>
      <c r="AC622" s="143"/>
      <c r="AD622" s="145"/>
      <c r="AE622" s="143"/>
      <c r="AF622" s="143"/>
      <c r="AG622" s="143"/>
      <c r="AH622" s="143"/>
      <c r="AI622" s="146"/>
      <c r="AJ622" s="143"/>
      <c r="AK622" s="143"/>
      <c r="AL622" s="145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5"/>
      <c r="AW622" s="143"/>
      <c r="AX622" s="146"/>
      <c r="AY622" s="143"/>
      <c r="AZ622" s="143"/>
      <c r="BA622" s="144"/>
      <c r="BB622" s="145"/>
      <c r="BC622" s="143"/>
      <c r="BD622" s="417"/>
      <c r="BE622" s="413"/>
      <c r="BF622" s="413"/>
      <c r="BG622" s="413"/>
      <c r="BH622" s="413"/>
      <c r="BI622" s="413"/>
      <c r="BJ622" s="432"/>
      <c r="BK622" s="512"/>
      <c r="BL622" s="433"/>
      <c r="BM622" s="433"/>
      <c r="BN622" s="433"/>
      <c r="BO622" s="433"/>
      <c r="CB622" s="227"/>
      <c r="CC622" s="227"/>
      <c r="CD622" s="227"/>
      <c r="CE622" s="227"/>
      <c r="CF622" s="227"/>
      <c r="CG622" s="227"/>
      <c r="CH622" s="227"/>
      <c r="CI622" s="227"/>
      <c r="CJ622" s="227"/>
      <c r="CK622" s="227"/>
      <c r="CL622" s="227"/>
      <c r="CM622" s="227"/>
      <c r="CN622" s="227"/>
      <c r="CO622" s="227"/>
      <c r="CP622" s="227"/>
      <c r="CQ622" s="227"/>
      <c r="CR622" s="227"/>
      <c r="CS622" s="227"/>
      <c r="CT622" s="227"/>
      <c r="CU622" s="227"/>
      <c r="CV622" s="227"/>
      <c r="CW622" s="227"/>
      <c r="CX622" s="227"/>
      <c r="CY622" s="227"/>
      <c r="CZ622" s="227"/>
      <c r="DA622" s="227"/>
      <c r="DB622" s="227"/>
      <c r="DC622" s="227"/>
      <c r="DD622" s="227"/>
      <c r="DE622" s="227"/>
      <c r="DF622" s="227"/>
      <c r="DG622" s="227"/>
      <c r="DH622" s="227"/>
      <c r="DI622" s="227"/>
      <c r="DJ622" s="227"/>
      <c r="DK622" s="227"/>
      <c r="DL622" s="227"/>
      <c r="DM622" s="227"/>
      <c r="DN622" s="227"/>
      <c r="DO622" s="227"/>
      <c r="DP622" s="227"/>
      <c r="DQ622" s="227"/>
      <c r="DR622" s="227"/>
      <c r="DS622" s="227"/>
      <c r="DT622" s="227"/>
      <c r="DU622" s="227"/>
      <c r="DV622" s="227"/>
      <c r="DW622" s="227"/>
      <c r="DX622" s="227"/>
      <c r="DY622" s="227"/>
    </row>
    <row r="623" spans="1:129" s="80" customFormat="1" ht="15">
      <c r="A623" s="523"/>
      <c r="B623" s="363">
        <v>6029099</v>
      </c>
      <c r="C623" s="20" t="s">
        <v>82</v>
      </c>
      <c r="D623" s="8" t="s">
        <v>11</v>
      </c>
      <c r="E623" s="444"/>
      <c r="F623" s="482"/>
      <c r="G623" s="613"/>
      <c r="H623" s="615"/>
      <c r="I623" s="612"/>
      <c r="J623" s="657"/>
      <c r="K623" s="444"/>
      <c r="L623" s="482"/>
      <c r="M623" s="613"/>
      <c r="N623" s="615"/>
      <c r="O623" s="612"/>
      <c r="P623" s="443"/>
      <c r="Q623" s="444"/>
      <c r="R623" s="482"/>
      <c r="S623" s="613"/>
      <c r="T623" s="615"/>
      <c r="U623" s="614"/>
      <c r="V623" s="482"/>
      <c r="W623" s="606"/>
      <c r="X623" s="482"/>
      <c r="Y623" s="613"/>
      <c r="Z623" s="615"/>
      <c r="AA623" s="612"/>
      <c r="AB623" s="441"/>
      <c r="AC623" s="441"/>
      <c r="AD623" s="606"/>
      <c r="AE623" s="482"/>
      <c r="AF623" s="612"/>
      <c r="AG623" s="482"/>
      <c r="AH623" s="612"/>
      <c r="AI623" s="443"/>
      <c r="AJ623" s="612"/>
      <c r="AK623" s="612"/>
      <c r="AL623" s="615"/>
      <c r="AM623" s="612"/>
      <c r="AN623" s="482"/>
      <c r="AO623" s="482"/>
      <c r="AP623" s="482"/>
      <c r="AQ623" s="612"/>
      <c r="AR623" s="482"/>
      <c r="AS623" s="612"/>
      <c r="AT623" s="482"/>
      <c r="AU623" s="612"/>
      <c r="AV623" s="615"/>
      <c r="AW623" s="612"/>
      <c r="AX623" s="443"/>
      <c r="AY623" s="482"/>
      <c r="AZ623" s="482"/>
      <c r="BA623" s="613"/>
      <c r="BB623" s="615"/>
      <c r="BC623" s="612"/>
      <c r="BD623" s="616"/>
      <c r="BE623" s="438"/>
      <c r="BF623" s="438"/>
      <c r="BG623" s="438"/>
      <c r="BH623" s="438"/>
      <c r="BI623" s="438"/>
      <c r="BJ623" s="439"/>
      <c r="BK623" s="617"/>
      <c r="BL623" s="433"/>
      <c r="BM623" s="433"/>
      <c r="BN623" s="433"/>
      <c r="BO623" s="433"/>
      <c r="CB623" s="227"/>
      <c r="CC623" s="227"/>
      <c r="CD623" s="227"/>
      <c r="CE623" s="227"/>
      <c r="CF623" s="227"/>
      <c r="CG623" s="227"/>
      <c r="CH623" s="227"/>
      <c r="CI623" s="227"/>
      <c r="CJ623" s="227"/>
      <c r="CK623" s="227"/>
      <c r="CL623" s="227"/>
      <c r="CM623" s="227"/>
      <c r="CN623" s="227"/>
      <c r="CO623" s="227"/>
      <c r="CP623" s="227"/>
      <c r="CQ623" s="227"/>
      <c r="CR623" s="227"/>
      <c r="CS623" s="227"/>
      <c r="CT623" s="227"/>
      <c r="CU623" s="227"/>
      <c r="CV623" s="227"/>
      <c r="CW623" s="227"/>
      <c r="CX623" s="227"/>
      <c r="CY623" s="227"/>
      <c r="CZ623" s="227"/>
      <c r="DA623" s="227"/>
      <c r="DB623" s="227"/>
      <c r="DC623" s="227"/>
      <c r="DD623" s="227"/>
      <c r="DE623" s="227"/>
      <c r="DF623" s="227"/>
      <c r="DG623" s="227"/>
      <c r="DH623" s="227"/>
      <c r="DI623" s="227"/>
      <c r="DJ623" s="227"/>
      <c r="DK623" s="227"/>
      <c r="DL623" s="227"/>
      <c r="DM623" s="227"/>
      <c r="DN623" s="227"/>
      <c r="DO623" s="227"/>
      <c r="DP623" s="227"/>
      <c r="DQ623" s="227"/>
      <c r="DR623" s="227"/>
      <c r="DS623" s="227"/>
      <c r="DT623" s="227"/>
      <c r="DU623" s="227"/>
      <c r="DV623" s="227"/>
      <c r="DW623" s="227"/>
      <c r="DX623" s="227"/>
      <c r="DY623" s="227"/>
    </row>
    <row r="624" spans="1:129" s="227" customFormat="1" ht="15">
      <c r="A624" s="265"/>
      <c r="B624" s="633" t="s">
        <v>435</v>
      </c>
      <c r="C624" s="634" t="s">
        <v>436</v>
      </c>
      <c r="D624" s="628"/>
      <c r="E624" s="629"/>
      <c r="F624" s="630">
        <f>F625+F626</f>
        <v>22460500</v>
      </c>
      <c r="G624" s="629"/>
      <c r="H624" s="630"/>
      <c r="I624" s="629"/>
      <c r="J624" s="441"/>
      <c r="K624" s="143"/>
      <c r="L624" s="441"/>
      <c r="M624" s="143"/>
      <c r="N624" s="441"/>
      <c r="O624" s="143"/>
      <c r="P624" s="441"/>
      <c r="Q624" s="143"/>
      <c r="R624" s="441"/>
      <c r="S624" s="143"/>
      <c r="T624" s="441"/>
      <c r="U624" s="143"/>
      <c r="V624" s="441"/>
      <c r="W624" s="143"/>
      <c r="X624" s="441"/>
      <c r="Y624" s="143"/>
      <c r="Z624" s="441"/>
      <c r="AA624" s="143"/>
      <c r="AB624" s="441"/>
      <c r="AC624" s="441"/>
      <c r="AD624" s="143"/>
      <c r="AE624" s="441"/>
      <c r="AF624" s="143"/>
      <c r="AG624" s="441"/>
      <c r="AH624" s="143"/>
      <c r="AI624" s="441"/>
      <c r="AJ624" s="143"/>
      <c r="AK624" s="143"/>
      <c r="AL624" s="441"/>
      <c r="AM624" s="143"/>
      <c r="AN624" s="441"/>
      <c r="AO624" s="441"/>
      <c r="AP624" s="441"/>
      <c r="AQ624" s="143"/>
      <c r="AR624" s="441"/>
      <c r="AS624" s="143"/>
      <c r="AT624" s="441"/>
      <c r="AU624" s="143"/>
      <c r="AV624" s="441"/>
      <c r="AW624" s="143"/>
      <c r="AX624" s="441"/>
      <c r="AY624" s="441"/>
      <c r="AZ624" s="441"/>
      <c r="BA624" s="143"/>
      <c r="BB624" s="441"/>
      <c r="BC624" s="143"/>
      <c r="BD624" s="134"/>
      <c r="BE624" s="440"/>
      <c r="BF624" s="440"/>
      <c r="BG624" s="440"/>
      <c r="BH624" s="440"/>
      <c r="BI624" s="440"/>
      <c r="BJ624" s="440"/>
      <c r="BK624" s="440"/>
      <c r="BL624" s="571"/>
      <c r="BM624" s="571"/>
      <c r="BN624" s="571"/>
      <c r="BO624" s="571"/>
    </row>
    <row r="625" spans="1:136" s="227" customFormat="1" ht="15">
      <c r="A625" s="265"/>
      <c r="B625" s="626" t="s">
        <v>439</v>
      </c>
      <c r="C625" s="627" t="s">
        <v>438</v>
      </c>
      <c r="D625" s="8" t="s">
        <v>11</v>
      </c>
      <c r="E625" s="143"/>
      <c r="F625" s="699">
        <v>22460500</v>
      </c>
      <c r="G625" s="143"/>
      <c r="H625" s="636">
        <v>44320</v>
      </c>
      <c r="I625" s="143"/>
      <c r="J625" s="441"/>
      <c r="K625" s="143"/>
      <c r="L625" s="441"/>
      <c r="M625" s="143"/>
      <c r="N625" s="441"/>
      <c r="O625" s="143"/>
      <c r="P625" s="441"/>
      <c r="Q625" s="143"/>
      <c r="R625" s="441"/>
      <c r="S625" s="143"/>
      <c r="T625" s="441"/>
      <c r="U625" s="143"/>
      <c r="V625" s="441"/>
      <c r="W625" s="143"/>
      <c r="X625" s="441"/>
      <c r="Y625" s="143"/>
      <c r="Z625" s="441"/>
      <c r="AA625" s="143"/>
      <c r="AB625" s="441"/>
      <c r="AC625" s="441"/>
      <c r="AD625" s="143"/>
      <c r="AE625" s="441"/>
      <c r="AF625" s="143"/>
      <c r="AG625" s="441"/>
      <c r="AH625" s="143"/>
      <c r="AI625" s="441"/>
      <c r="AJ625" s="143"/>
      <c r="AK625" s="143"/>
      <c r="AL625" s="441"/>
      <c r="AM625" s="143"/>
      <c r="AN625" s="441"/>
      <c r="AO625" s="441"/>
      <c r="AP625" s="441"/>
      <c r="AQ625" s="143"/>
      <c r="AR625" s="441"/>
      <c r="AS625" s="143"/>
      <c r="AT625" s="441"/>
      <c r="AU625" s="143"/>
      <c r="AV625" s="441"/>
      <c r="AW625" s="143"/>
      <c r="AX625" s="441"/>
      <c r="AY625" s="441"/>
      <c r="AZ625" s="441"/>
      <c r="BA625" s="143"/>
      <c r="BB625" s="441"/>
      <c r="BC625" s="143"/>
      <c r="BD625" s="134"/>
      <c r="BE625" s="440"/>
      <c r="BF625" s="440"/>
      <c r="BG625" s="440"/>
      <c r="BH625" s="440"/>
      <c r="BI625" s="440"/>
      <c r="BJ625" s="440"/>
      <c r="BK625" s="440"/>
      <c r="BL625" s="571"/>
      <c r="BM625" s="571"/>
      <c r="BN625" s="571"/>
      <c r="BO625" s="571"/>
    </row>
    <row r="626" spans="1:136" s="227" customFormat="1" ht="15">
      <c r="A626" s="265"/>
      <c r="B626" s="626"/>
      <c r="C626" s="627"/>
      <c r="D626" s="990"/>
      <c r="E626" s="143"/>
      <c r="F626" s="441"/>
      <c r="G626" s="143"/>
      <c r="H626" s="441"/>
      <c r="I626" s="143"/>
      <c r="J626" s="441"/>
      <c r="K626" s="143"/>
      <c r="L626" s="441"/>
      <c r="M626" s="143"/>
      <c r="N626" s="441"/>
      <c r="O626" s="143"/>
      <c r="P626" s="441"/>
      <c r="Q626" s="143"/>
      <c r="R626" s="441"/>
      <c r="S626" s="143"/>
      <c r="T626" s="441"/>
      <c r="U626" s="143"/>
      <c r="V626" s="441"/>
      <c r="W626" s="143"/>
      <c r="X626" s="441"/>
      <c r="Y626" s="143"/>
      <c r="Z626" s="441"/>
      <c r="AA626" s="143"/>
      <c r="AB626" s="441"/>
      <c r="AC626" s="441"/>
      <c r="AD626" s="143"/>
      <c r="AE626" s="441"/>
      <c r="AF626" s="143"/>
      <c r="AG626" s="441"/>
      <c r="AH626" s="143"/>
      <c r="AI626" s="441"/>
      <c r="AJ626" s="143"/>
      <c r="AK626" s="143"/>
      <c r="AL626" s="441"/>
      <c r="AM626" s="143"/>
      <c r="AN626" s="441"/>
      <c r="AO626" s="441"/>
      <c r="AP626" s="441"/>
      <c r="AQ626" s="143"/>
      <c r="AR626" s="441"/>
      <c r="AS626" s="143"/>
      <c r="AT626" s="441"/>
      <c r="AU626" s="143"/>
      <c r="AV626" s="441"/>
      <c r="AW626" s="143"/>
      <c r="AX626" s="441"/>
      <c r="AY626" s="441"/>
      <c r="AZ626" s="441"/>
      <c r="BA626" s="143"/>
      <c r="BB626" s="441"/>
      <c r="BC626" s="143"/>
      <c r="BD626" s="134"/>
      <c r="BE626" s="440"/>
      <c r="BF626" s="440"/>
      <c r="BG626" s="440"/>
      <c r="BH626" s="440"/>
      <c r="BI626" s="440"/>
      <c r="BJ626" s="440"/>
      <c r="BK626" s="440"/>
      <c r="BL626" s="571"/>
      <c r="BM626" s="571"/>
      <c r="BN626" s="571"/>
      <c r="BO626" s="571"/>
    </row>
    <row r="627" spans="1:136" s="433" customFormat="1" ht="15">
      <c r="A627" s="265"/>
      <c r="B627" s="633" t="s">
        <v>241</v>
      </c>
      <c r="C627" s="634" t="s">
        <v>242</v>
      </c>
      <c r="D627" s="628"/>
      <c r="E627" s="629">
        <f>E628+E629+E630+E631</f>
        <v>2000000</v>
      </c>
      <c r="F627" s="630">
        <f>F628+F629+F630+F631</f>
        <v>51000</v>
      </c>
      <c r="G627" s="629"/>
      <c r="H627" s="630"/>
      <c r="I627" s="629"/>
      <c r="J627" s="1203"/>
      <c r="K627" s="629"/>
      <c r="L627" s="630"/>
      <c r="M627" s="629"/>
      <c r="N627" s="630"/>
      <c r="O627" s="629"/>
      <c r="P627" s="630"/>
      <c r="Q627" s="629"/>
      <c r="R627" s="630"/>
      <c r="S627" s="629"/>
      <c r="T627" s="630"/>
      <c r="U627" s="629"/>
      <c r="V627" s="630"/>
      <c r="W627" s="629"/>
      <c r="X627" s="630"/>
      <c r="Y627" s="629"/>
      <c r="Z627" s="630"/>
      <c r="AA627" s="629"/>
      <c r="AB627" s="630"/>
      <c r="AC627" s="630"/>
      <c r="AD627" s="662"/>
      <c r="AE627" s="630"/>
      <c r="AF627" s="629"/>
      <c r="AG627" s="630"/>
      <c r="AH627" s="629"/>
      <c r="AI627" s="630"/>
      <c r="AJ627" s="629"/>
      <c r="AK627" s="629"/>
      <c r="AL627" s="630"/>
      <c r="AM627" s="629"/>
      <c r="AN627" s="630"/>
      <c r="AO627" s="630"/>
      <c r="AP627" s="630"/>
      <c r="AQ627" s="629"/>
      <c r="AR627" s="630"/>
      <c r="AS627" s="629"/>
      <c r="AT627" s="630"/>
      <c r="AU627" s="629"/>
      <c r="AV627" s="630"/>
      <c r="AW627" s="629"/>
      <c r="AX627" s="630"/>
      <c r="AY627" s="630"/>
      <c r="AZ627" s="630"/>
      <c r="BA627" s="629"/>
      <c r="BB627" s="630"/>
      <c r="BC627" s="629"/>
      <c r="BD627" s="631"/>
      <c r="BE627" s="632"/>
      <c r="BF627" s="632"/>
      <c r="BG627" s="632"/>
      <c r="BH627" s="632"/>
      <c r="BI627" s="632"/>
      <c r="BJ627" s="632"/>
      <c r="BK627" s="632"/>
      <c r="CB627" s="571"/>
      <c r="CC627" s="571"/>
      <c r="CD627" s="571"/>
      <c r="CE627" s="571"/>
      <c r="CF627" s="571"/>
      <c r="CG627" s="571"/>
      <c r="CH627" s="571"/>
      <c r="CI627" s="571"/>
      <c r="CJ627" s="571"/>
      <c r="CK627" s="571"/>
      <c r="CL627" s="571"/>
      <c r="CM627" s="571"/>
      <c r="CN627" s="571"/>
      <c r="CO627" s="571"/>
      <c r="CP627" s="571"/>
      <c r="CQ627" s="571"/>
      <c r="CR627" s="571"/>
      <c r="CS627" s="571"/>
      <c r="CT627" s="571"/>
      <c r="CU627" s="571"/>
      <c r="CV627" s="571"/>
      <c r="CW627" s="571"/>
      <c r="CX627" s="571"/>
      <c r="CY627" s="571"/>
      <c r="CZ627" s="571"/>
      <c r="DA627" s="571"/>
      <c r="DB627" s="571"/>
      <c r="DC627" s="571"/>
      <c r="DD627" s="571"/>
      <c r="DE627" s="571"/>
      <c r="DF627" s="571"/>
      <c r="DG627" s="571"/>
      <c r="DH627" s="571"/>
      <c r="DI627" s="571"/>
      <c r="DJ627" s="571"/>
      <c r="DK627" s="571"/>
      <c r="DL627" s="571"/>
      <c r="DM627" s="571"/>
      <c r="DN627" s="571"/>
      <c r="DO627" s="571"/>
      <c r="DP627" s="571"/>
      <c r="DQ627" s="571"/>
      <c r="DR627" s="571"/>
      <c r="DS627" s="571"/>
      <c r="DT627" s="571"/>
      <c r="DU627" s="571"/>
      <c r="DV627" s="571"/>
      <c r="DW627" s="571"/>
      <c r="DX627" s="571"/>
      <c r="DY627" s="571"/>
    </row>
    <row r="628" spans="1:136" s="433" customFormat="1" ht="15">
      <c r="A628" s="265"/>
      <c r="B628" s="626">
        <v>8100</v>
      </c>
      <c r="C628" s="635" t="s">
        <v>243</v>
      </c>
      <c r="D628" s="8" t="s">
        <v>11</v>
      </c>
      <c r="E628" s="143">
        <f>'Buxheti 2021'!E339</f>
        <v>0</v>
      </c>
      <c r="F628" s="441"/>
      <c r="G628" s="143"/>
      <c r="H628" s="441"/>
      <c r="I628" s="143"/>
      <c r="J628" s="1148"/>
      <c r="K628" s="143"/>
      <c r="L628" s="441"/>
      <c r="M628" s="143"/>
      <c r="N628" s="441"/>
      <c r="O628" s="143"/>
      <c r="P628" s="441"/>
      <c r="Q628" s="143"/>
      <c r="R628" s="441"/>
      <c r="S628" s="143"/>
      <c r="T628" s="441"/>
      <c r="U628" s="143"/>
      <c r="V628" s="441"/>
      <c r="W628" s="143"/>
      <c r="X628" s="441"/>
      <c r="Y628" s="143"/>
      <c r="Z628" s="441"/>
      <c r="AA628" s="143"/>
      <c r="AB628" s="441"/>
      <c r="AC628" s="441"/>
      <c r="AD628" s="145"/>
      <c r="AE628" s="441"/>
      <c r="AF628" s="143"/>
      <c r="AG628" s="441"/>
      <c r="AH628" s="143"/>
      <c r="AI628" s="441"/>
      <c r="AJ628" s="143"/>
      <c r="AK628" s="143"/>
      <c r="AL628" s="441"/>
      <c r="AM628" s="143"/>
      <c r="AN628" s="441"/>
      <c r="AO628" s="441"/>
      <c r="AP628" s="441"/>
      <c r="AQ628" s="143"/>
      <c r="AR628" s="441"/>
      <c r="AS628" s="143"/>
      <c r="AT628" s="441"/>
      <c r="AU628" s="143"/>
      <c r="AV628" s="441"/>
      <c r="AW628" s="143"/>
      <c r="AX628" s="441"/>
      <c r="AY628" s="441"/>
      <c r="AZ628" s="441"/>
      <c r="BA628" s="143"/>
      <c r="BB628" s="441"/>
      <c r="BC628" s="143"/>
      <c r="BD628" s="134"/>
      <c r="BE628" s="440"/>
      <c r="BF628" s="440"/>
      <c r="BG628" s="440"/>
      <c r="BH628" s="440"/>
      <c r="BI628" s="440"/>
      <c r="BJ628" s="440"/>
      <c r="BK628" s="440"/>
      <c r="CB628" s="571"/>
      <c r="CC628" s="571"/>
      <c r="CD628" s="571"/>
      <c r="CE628" s="571"/>
      <c r="CF628" s="571"/>
      <c r="CG628" s="571"/>
      <c r="CH628" s="571"/>
      <c r="CI628" s="571"/>
      <c r="CJ628" s="571"/>
      <c r="CK628" s="571"/>
      <c r="CL628" s="571"/>
      <c r="CM628" s="571"/>
      <c r="CN628" s="571"/>
      <c r="CO628" s="571"/>
      <c r="CP628" s="571"/>
      <c r="CQ628" s="571"/>
      <c r="CR628" s="571"/>
      <c r="CS628" s="571"/>
      <c r="CT628" s="571"/>
      <c r="CU628" s="571"/>
      <c r="CV628" s="571"/>
      <c r="CW628" s="571"/>
      <c r="CX628" s="571"/>
      <c r="CY628" s="571"/>
      <c r="CZ628" s="571"/>
      <c r="DA628" s="571"/>
      <c r="DB628" s="571"/>
      <c r="DC628" s="571"/>
      <c r="DD628" s="571"/>
      <c r="DE628" s="571"/>
      <c r="DF628" s="571"/>
      <c r="DG628" s="571"/>
      <c r="DH628" s="571"/>
      <c r="DI628" s="571"/>
      <c r="DJ628" s="571"/>
      <c r="DK628" s="571"/>
      <c r="DL628" s="571"/>
      <c r="DM628" s="571"/>
      <c r="DN628" s="571"/>
      <c r="DO628" s="571"/>
      <c r="DP628" s="571"/>
      <c r="DQ628" s="571"/>
      <c r="DR628" s="571"/>
      <c r="DS628" s="571"/>
      <c r="DT628" s="571"/>
      <c r="DU628" s="571"/>
      <c r="DV628" s="571"/>
      <c r="DW628" s="571"/>
      <c r="DX628" s="571"/>
      <c r="DY628" s="571"/>
    </row>
    <row r="629" spans="1:136" s="433" customFormat="1" ht="15">
      <c r="A629" s="265"/>
      <c r="B629" s="626">
        <v>8600</v>
      </c>
      <c r="C629" s="627" t="s">
        <v>244</v>
      </c>
      <c r="D629" s="8" t="s">
        <v>11</v>
      </c>
      <c r="E629" s="143">
        <f>'Buxheti 2021'!E340</f>
        <v>0</v>
      </c>
      <c r="F629" s="699"/>
      <c r="G629" s="143"/>
      <c r="H629" s="441"/>
      <c r="I629" s="143"/>
      <c r="J629" s="1148"/>
      <c r="K629" s="143"/>
      <c r="L629" s="441"/>
      <c r="M629" s="143"/>
      <c r="N629" s="441"/>
      <c r="O629" s="143"/>
      <c r="P629" s="441"/>
      <c r="Q629" s="143"/>
      <c r="R629" s="441"/>
      <c r="S629" s="143"/>
      <c r="T629" s="441"/>
      <c r="U629" s="143"/>
      <c r="V629" s="441"/>
      <c r="W629" s="143"/>
      <c r="X629" s="441"/>
      <c r="Y629" s="143"/>
      <c r="Z629" s="441"/>
      <c r="AA629" s="143"/>
      <c r="AB629" s="441"/>
      <c r="AC629" s="441"/>
      <c r="AD629" s="145"/>
      <c r="AE629" s="441"/>
      <c r="AF629" s="143"/>
      <c r="AG629" s="441"/>
      <c r="AH629" s="143"/>
      <c r="AI629" s="441"/>
      <c r="AJ629" s="143"/>
      <c r="AK629" s="143"/>
      <c r="AL629" s="441"/>
      <c r="AM629" s="143"/>
      <c r="AN629" s="441"/>
      <c r="AO629" s="441"/>
      <c r="AP629" s="441"/>
      <c r="AQ629" s="143"/>
      <c r="AR629" s="441"/>
      <c r="AS629" s="143"/>
      <c r="AT629" s="441"/>
      <c r="AU629" s="143"/>
      <c r="AV629" s="441"/>
      <c r="AW629" s="143"/>
      <c r="AX629" s="441"/>
      <c r="AY629" s="441"/>
      <c r="AZ629" s="441"/>
      <c r="BA629" s="143"/>
      <c r="BB629" s="441"/>
      <c r="BC629" s="143"/>
      <c r="BD629" s="134"/>
      <c r="BE629" s="440"/>
      <c r="BF629" s="440"/>
      <c r="BG629" s="440"/>
      <c r="BH629" s="440"/>
      <c r="BI629" s="440"/>
      <c r="BJ629" s="440"/>
      <c r="BK629" s="440"/>
      <c r="CB629" s="571"/>
      <c r="CC629" s="571"/>
      <c r="CD629" s="571"/>
      <c r="CE629" s="571"/>
      <c r="CF629" s="571"/>
      <c r="CG629" s="571"/>
      <c r="CH629" s="571"/>
      <c r="CI629" s="571"/>
      <c r="CJ629" s="571"/>
      <c r="CK629" s="571"/>
      <c r="CL629" s="571"/>
      <c r="CM629" s="571"/>
      <c r="CN629" s="571"/>
      <c r="CO629" s="571"/>
      <c r="CP629" s="571"/>
      <c r="CQ629" s="571"/>
      <c r="CR629" s="571"/>
      <c r="CS629" s="571"/>
      <c r="CT629" s="571"/>
      <c r="CU629" s="571"/>
      <c r="CV629" s="571"/>
      <c r="CW629" s="571"/>
      <c r="CX629" s="571"/>
      <c r="CY629" s="571"/>
      <c r="CZ629" s="571"/>
      <c r="DA629" s="571"/>
      <c r="DB629" s="571"/>
      <c r="DC629" s="571"/>
      <c r="DD629" s="571"/>
      <c r="DE629" s="571"/>
      <c r="DF629" s="571"/>
      <c r="DG629" s="571"/>
      <c r="DH629" s="571"/>
      <c r="DI629" s="571"/>
      <c r="DJ629" s="571"/>
      <c r="DK629" s="571"/>
      <c r="DL629" s="571"/>
      <c r="DM629" s="571"/>
      <c r="DN629" s="571"/>
      <c r="DO629" s="571"/>
      <c r="DP629" s="571"/>
      <c r="DQ629" s="571"/>
      <c r="DR629" s="571"/>
      <c r="DS629" s="571"/>
      <c r="DT629" s="571"/>
      <c r="DU629" s="571"/>
      <c r="DV629" s="571"/>
      <c r="DW629" s="571"/>
      <c r="DX629" s="571"/>
      <c r="DY629" s="571"/>
    </row>
    <row r="630" spans="1:136" s="433" customFormat="1" ht="15">
      <c r="A630" s="265"/>
      <c r="B630" s="626">
        <v>4160</v>
      </c>
      <c r="C630" s="635" t="s">
        <v>423</v>
      </c>
      <c r="D630" s="8" t="s">
        <v>11</v>
      </c>
      <c r="E630" s="143">
        <f>'Buxheti 2021'!E341</f>
        <v>0</v>
      </c>
      <c r="F630" s="699">
        <v>51000</v>
      </c>
      <c r="G630" s="143"/>
      <c r="H630" s="636">
        <v>44335</v>
      </c>
      <c r="I630" s="143"/>
      <c r="J630" s="1148"/>
      <c r="K630" s="143"/>
      <c r="L630" s="441"/>
      <c r="M630" s="143"/>
      <c r="N630" s="441"/>
      <c r="O630" s="143"/>
      <c r="P630" s="441"/>
      <c r="Q630" s="143"/>
      <c r="R630" s="441"/>
      <c r="S630" s="143"/>
      <c r="T630" s="441"/>
      <c r="U630" s="143"/>
      <c r="V630" s="441"/>
      <c r="W630" s="143"/>
      <c r="X630" s="441"/>
      <c r="Y630" s="143"/>
      <c r="Z630" s="441"/>
      <c r="AA630" s="143"/>
      <c r="AB630" s="441"/>
      <c r="AC630" s="441"/>
      <c r="AD630" s="145"/>
      <c r="AE630" s="441"/>
      <c r="AF630" s="143"/>
      <c r="AG630" s="441"/>
      <c r="AH630" s="143"/>
      <c r="AI630" s="441"/>
      <c r="AJ630" s="143"/>
      <c r="AK630" s="143"/>
      <c r="AL630" s="441"/>
      <c r="AM630" s="143"/>
      <c r="AN630" s="441"/>
      <c r="AO630" s="441"/>
      <c r="AP630" s="441"/>
      <c r="AQ630" s="143"/>
      <c r="AR630" s="441"/>
      <c r="AS630" s="143"/>
      <c r="AT630" s="441"/>
      <c r="AU630" s="143"/>
      <c r="AV630" s="441"/>
      <c r="AW630" s="143"/>
      <c r="AX630" s="441"/>
      <c r="AY630" s="441"/>
      <c r="AZ630" s="441"/>
      <c r="BA630" s="143"/>
      <c r="BB630" s="441"/>
      <c r="BC630" s="143"/>
      <c r="BD630" s="134"/>
      <c r="BE630" s="440"/>
      <c r="BF630" s="440"/>
      <c r="BG630" s="643">
        <f>F630</f>
        <v>51000</v>
      </c>
      <c r="BH630" s="440"/>
      <c r="BI630" s="440"/>
      <c r="BJ630" s="440"/>
      <c r="BK630" s="440"/>
      <c r="CB630" s="571"/>
      <c r="CC630" s="571"/>
      <c r="CD630" s="571"/>
      <c r="CE630" s="571"/>
      <c r="CF630" s="571"/>
      <c r="CG630" s="571"/>
      <c r="CH630" s="571"/>
      <c r="CI630" s="571"/>
      <c r="CJ630" s="571"/>
      <c r="CK630" s="571"/>
      <c r="CL630" s="571"/>
      <c r="CM630" s="571"/>
      <c r="CN630" s="571"/>
      <c r="CO630" s="571"/>
      <c r="CP630" s="571"/>
      <c r="CQ630" s="571"/>
      <c r="CR630" s="571"/>
      <c r="CS630" s="571"/>
      <c r="CT630" s="571"/>
      <c r="CU630" s="571"/>
      <c r="CV630" s="571"/>
      <c r="CW630" s="571"/>
      <c r="CX630" s="571"/>
      <c r="CY630" s="571"/>
      <c r="CZ630" s="571"/>
      <c r="DA630" s="571"/>
      <c r="DB630" s="571"/>
      <c r="DC630" s="571"/>
      <c r="DD630" s="571"/>
      <c r="DE630" s="571"/>
      <c r="DF630" s="571"/>
      <c r="DG630" s="571"/>
      <c r="DH630" s="571"/>
      <c r="DI630" s="571"/>
      <c r="DJ630" s="571"/>
      <c r="DK630" s="571"/>
      <c r="DL630" s="571"/>
      <c r="DM630" s="571"/>
      <c r="DN630" s="571"/>
      <c r="DO630" s="571"/>
      <c r="DP630" s="571"/>
      <c r="DQ630" s="571"/>
      <c r="DR630" s="571"/>
      <c r="DS630" s="571"/>
      <c r="DT630" s="571"/>
      <c r="DU630" s="571"/>
      <c r="DV630" s="571"/>
      <c r="DW630" s="571"/>
      <c r="DX630" s="571"/>
      <c r="DY630" s="571"/>
    </row>
    <row r="631" spans="1:136" s="433" customFormat="1" ht="15">
      <c r="A631" s="265"/>
      <c r="B631" s="626" t="s">
        <v>184</v>
      </c>
      <c r="C631" s="635" t="s">
        <v>382</v>
      </c>
      <c r="D631" s="8" t="s">
        <v>11</v>
      </c>
      <c r="E631" s="143">
        <v>2000000</v>
      </c>
      <c r="F631" s="699"/>
      <c r="G631" s="143"/>
      <c r="H631" s="441"/>
      <c r="I631" s="143"/>
      <c r="J631" s="1148"/>
      <c r="K631" s="143"/>
      <c r="L631" s="441"/>
      <c r="M631" s="143"/>
      <c r="N631" s="441"/>
      <c r="O631" s="143"/>
      <c r="P631" s="441"/>
      <c r="Q631" s="143"/>
      <c r="R631" s="441"/>
      <c r="S631" s="143"/>
      <c r="T631" s="441"/>
      <c r="U631" s="143"/>
      <c r="V631" s="441"/>
      <c r="W631" s="143"/>
      <c r="X631" s="441"/>
      <c r="Y631" s="143"/>
      <c r="Z631" s="441"/>
      <c r="AA631" s="143"/>
      <c r="AB631" s="441"/>
      <c r="AC631" s="441"/>
      <c r="AD631" s="145"/>
      <c r="AE631" s="441"/>
      <c r="AF631" s="143"/>
      <c r="AG631" s="441"/>
      <c r="AH631" s="143"/>
      <c r="AI631" s="441"/>
      <c r="AJ631" s="143"/>
      <c r="AK631" s="143"/>
      <c r="AL631" s="441"/>
      <c r="AM631" s="143"/>
      <c r="AN631" s="441"/>
      <c r="AO631" s="441"/>
      <c r="AP631" s="441"/>
      <c r="AQ631" s="143"/>
      <c r="AR631" s="441"/>
      <c r="AS631" s="143"/>
      <c r="AT631" s="441"/>
      <c r="AU631" s="143"/>
      <c r="AV631" s="441"/>
      <c r="AW631" s="143"/>
      <c r="AX631" s="441"/>
      <c r="AY631" s="441"/>
      <c r="AZ631" s="441"/>
      <c r="BA631" s="143"/>
      <c r="BB631" s="441"/>
      <c r="BC631" s="143"/>
      <c r="BD631" s="134"/>
      <c r="BE631" s="440"/>
      <c r="BF631" s="440"/>
      <c r="BG631" s="440"/>
      <c r="BH631" s="440"/>
      <c r="BI631" s="440"/>
      <c r="BJ631" s="440"/>
      <c r="BK631" s="440"/>
      <c r="CB631" s="571"/>
      <c r="CC631" s="571"/>
      <c r="CD631" s="571"/>
      <c r="CE631" s="571"/>
      <c r="CF631" s="571"/>
      <c r="CG631" s="571"/>
      <c r="CH631" s="571"/>
      <c r="CI631" s="571"/>
      <c r="CJ631" s="571"/>
      <c r="CK631" s="571"/>
      <c r="CL631" s="571"/>
      <c r="CM631" s="571"/>
      <c r="CN631" s="571"/>
      <c r="CO631" s="571"/>
      <c r="CP631" s="571"/>
      <c r="CQ631" s="571"/>
      <c r="CR631" s="571"/>
      <c r="CS631" s="571"/>
      <c r="CT631" s="571"/>
      <c r="CU631" s="571"/>
      <c r="CV631" s="571"/>
      <c r="CW631" s="571"/>
      <c r="CX631" s="571"/>
      <c r="CY631" s="571"/>
      <c r="CZ631" s="571"/>
      <c r="DA631" s="571"/>
      <c r="DB631" s="571"/>
      <c r="DC631" s="571"/>
      <c r="DD631" s="571"/>
      <c r="DE631" s="571"/>
      <c r="DF631" s="571"/>
      <c r="DG631" s="571"/>
      <c r="DH631" s="571"/>
      <c r="DI631" s="571"/>
      <c r="DJ631" s="571"/>
      <c r="DK631" s="571"/>
      <c r="DL631" s="571"/>
      <c r="DM631" s="571"/>
      <c r="DN631" s="571"/>
      <c r="DO631" s="571"/>
      <c r="DP631" s="571"/>
      <c r="DQ631" s="571"/>
      <c r="DR631" s="571"/>
      <c r="DS631" s="571"/>
      <c r="DT631" s="571"/>
      <c r="DU631" s="571"/>
      <c r="DV631" s="571"/>
      <c r="DW631" s="571"/>
      <c r="DX631" s="571"/>
      <c r="DY631" s="571"/>
    </row>
    <row r="632" spans="1:136" s="433" customFormat="1" ht="15">
      <c r="A632" s="265"/>
      <c r="B632" s="633" t="s">
        <v>248</v>
      </c>
      <c r="C632" s="1115" t="s">
        <v>424</v>
      </c>
      <c r="D632" s="904"/>
      <c r="E632" s="147">
        <f>E633+E634+E635+E636</f>
        <v>0</v>
      </c>
      <c r="F632" s="1116">
        <f>F633+F634+F635+F636</f>
        <v>0</v>
      </c>
      <c r="G632" s="147"/>
      <c r="H632" s="1116"/>
      <c r="I632" s="147"/>
      <c r="J632" s="1148"/>
      <c r="K632" s="143"/>
      <c r="L632" s="441"/>
      <c r="M632" s="143"/>
      <c r="N632" s="441"/>
      <c r="O632" s="143"/>
      <c r="P632" s="441"/>
      <c r="Q632" s="143"/>
      <c r="R632" s="441"/>
      <c r="S632" s="143"/>
      <c r="T632" s="441"/>
      <c r="U632" s="143"/>
      <c r="V632" s="441"/>
      <c r="W632" s="143"/>
      <c r="X632" s="441"/>
      <c r="Y632" s="143"/>
      <c r="Z632" s="441"/>
      <c r="AA632" s="143"/>
      <c r="AB632" s="441"/>
      <c r="AC632" s="441"/>
      <c r="AD632" s="145"/>
      <c r="AE632" s="441"/>
      <c r="AF632" s="143"/>
      <c r="AG632" s="441"/>
      <c r="AH632" s="143"/>
      <c r="AI632" s="441"/>
      <c r="AJ632" s="143"/>
      <c r="AK632" s="143"/>
      <c r="AL632" s="441"/>
      <c r="AM632" s="143"/>
      <c r="AN632" s="441"/>
      <c r="AO632" s="441"/>
      <c r="AP632" s="441"/>
      <c r="AQ632" s="143"/>
      <c r="AR632" s="441"/>
      <c r="AS632" s="143"/>
      <c r="AT632" s="441"/>
      <c r="AU632" s="143"/>
      <c r="AV632" s="441"/>
      <c r="AW632" s="143"/>
      <c r="AX632" s="441"/>
      <c r="AY632" s="441"/>
      <c r="AZ632" s="441"/>
      <c r="BA632" s="143"/>
      <c r="BB632" s="441"/>
      <c r="BC632" s="143"/>
      <c r="BD632" s="134"/>
      <c r="BE632" s="440"/>
      <c r="BF632" s="440"/>
      <c r="BG632" s="440"/>
      <c r="BH632" s="440"/>
      <c r="BI632" s="440"/>
      <c r="BJ632" s="440"/>
      <c r="BK632" s="440"/>
      <c r="CB632" s="571"/>
      <c r="CC632" s="571"/>
      <c r="CD632" s="571"/>
      <c r="CE632" s="571"/>
      <c r="CF632" s="571"/>
      <c r="CG632" s="571"/>
      <c r="CH632" s="571"/>
      <c r="CI632" s="571"/>
      <c r="CJ632" s="571"/>
      <c r="CK632" s="571"/>
      <c r="CL632" s="571"/>
      <c r="CM632" s="571"/>
      <c r="CN632" s="571"/>
      <c r="CO632" s="571"/>
      <c r="CP632" s="571"/>
      <c r="CQ632" s="571"/>
      <c r="CR632" s="571"/>
      <c r="CS632" s="571"/>
      <c r="CT632" s="571"/>
      <c r="CU632" s="571"/>
      <c r="CV632" s="571"/>
      <c r="CW632" s="571"/>
      <c r="CX632" s="571"/>
      <c r="CY632" s="571"/>
      <c r="CZ632" s="571"/>
      <c r="DA632" s="571"/>
      <c r="DB632" s="571"/>
      <c r="DC632" s="571"/>
      <c r="DD632" s="571"/>
      <c r="DE632" s="571"/>
      <c r="DF632" s="571"/>
      <c r="DG632" s="571"/>
      <c r="DH632" s="571"/>
      <c r="DI632" s="571"/>
      <c r="DJ632" s="571"/>
      <c r="DK632" s="571"/>
      <c r="DL632" s="571"/>
      <c r="DM632" s="571"/>
      <c r="DN632" s="571"/>
      <c r="DO632" s="571"/>
      <c r="DP632" s="571"/>
      <c r="DQ632" s="571"/>
      <c r="DR632" s="571"/>
      <c r="DS632" s="571"/>
      <c r="DT632" s="571"/>
      <c r="DU632" s="571"/>
      <c r="DV632" s="571"/>
      <c r="DW632" s="571"/>
      <c r="DX632" s="571"/>
      <c r="DY632" s="571"/>
    </row>
    <row r="633" spans="1:136" s="764" customFormat="1" ht="15">
      <c r="A633" s="748"/>
      <c r="B633" s="1117"/>
      <c r="C633" s="635" t="s">
        <v>425</v>
      </c>
      <c r="D633" s="8" t="s">
        <v>11</v>
      </c>
      <c r="E633" s="1123">
        <f>'Buxheti 2021'!E347</f>
        <v>0</v>
      </c>
      <c r="F633" s="1119"/>
      <c r="G633" s="549"/>
      <c r="H633" s="1119"/>
      <c r="I633" s="549"/>
      <c r="J633" s="1204"/>
      <c r="K633" s="545"/>
      <c r="L633" s="699"/>
      <c r="M633" s="545"/>
      <c r="N633" s="699"/>
      <c r="O633" s="545"/>
      <c r="P633" s="699"/>
      <c r="Q633" s="545"/>
      <c r="R633" s="699"/>
      <c r="S633" s="545"/>
      <c r="T633" s="699"/>
      <c r="U633" s="545"/>
      <c r="V633" s="699"/>
      <c r="W633" s="545"/>
      <c r="X633" s="699"/>
      <c r="Y633" s="545"/>
      <c r="Z633" s="699"/>
      <c r="AA633" s="545"/>
      <c r="AB633" s="699"/>
      <c r="AC633" s="699"/>
      <c r="AD633" s="872"/>
      <c r="AE633" s="699"/>
      <c r="AF633" s="545"/>
      <c r="AG633" s="699"/>
      <c r="AH633" s="545"/>
      <c r="AI633" s="699"/>
      <c r="AJ633" s="545"/>
      <c r="AK633" s="545"/>
      <c r="AL633" s="699"/>
      <c r="AM633" s="545"/>
      <c r="AN633" s="699"/>
      <c r="AO633" s="699"/>
      <c r="AP633" s="699"/>
      <c r="AQ633" s="545"/>
      <c r="AR633" s="699"/>
      <c r="AS633" s="545"/>
      <c r="AT633" s="699"/>
      <c r="AU633" s="545"/>
      <c r="AV633" s="699"/>
      <c r="AW633" s="545"/>
      <c r="AX633" s="699"/>
      <c r="AY633" s="699"/>
      <c r="AZ633" s="699"/>
      <c r="BA633" s="545"/>
      <c r="BB633" s="699"/>
      <c r="BC633" s="545"/>
      <c r="BD633" s="935"/>
      <c r="BE633" s="440"/>
      <c r="BF633" s="440"/>
      <c r="BG633" s="440"/>
      <c r="BH633" s="440"/>
      <c r="BI633" s="440"/>
      <c r="BJ633" s="440"/>
      <c r="BK633" s="440"/>
      <c r="CB633" s="748"/>
      <c r="CC633" s="748"/>
      <c r="CD633" s="748"/>
      <c r="CE633" s="748"/>
      <c r="CF633" s="748"/>
      <c r="CG633" s="748"/>
      <c r="CH633" s="748"/>
      <c r="CI633" s="748"/>
      <c r="CJ633" s="748"/>
      <c r="CK633" s="748"/>
      <c r="CL633" s="748"/>
      <c r="CM633" s="748"/>
      <c r="CN633" s="748"/>
      <c r="CO633" s="748"/>
      <c r="CP633" s="748"/>
      <c r="CQ633" s="748"/>
      <c r="CR633" s="748"/>
      <c r="CS633" s="748"/>
      <c r="CT633" s="748"/>
      <c r="CU633" s="748"/>
      <c r="CV633" s="748"/>
      <c r="CW633" s="748"/>
      <c r="CX633" s="748"/>
      <c r="CY633" s="748"/>
      <c r="CZ633" s="748"/>
      <c r="DA633" s="748"/>
      <c r="DB633" s="748"/>
      <c r="DC633" s="748"/>
      <c r="DD633" s="748"/>
      <c r="DE633" s="748"/>
      <c r="DF633" s="748"/>
      <c r="DG633" s="748"/>
      <c r="DH633" s="748"/>
      <c r="DI633" s="748"/>
      <c r="DJ633" s="748"/>
      <c r="DK633" s="748"/>
      <c r="DL633" s="748"/>
      <c r="DM633" s="748"/>
      <c r="DN633" s="748"/>
      <c r="DO633" s="748"/>
      <c r="DP633" s="748"/>
      <c r="DQ633" s="748"/>
      <c r="DR633" s="748"/>
      <c r="DS633" s="748"/>
      <c r="DT633" s="748"/>
      <c r="DU633" s="748"/>
      <c r="DV633" s="748"/>
      <c r="DW633" s="748"/>
      <c r="DX633" s="748"/>
      <c r="DY633" s="748"/>
    </row>
    <row r="634" spans="1:136" s="764" customFormat="1" ht="15">
      <c r="A634" s="748"/>
      <c r="B634" s="1117"/>
      <c r="C634" s="1118" t="s">
        <v>426</v>
      </c>
      <c r="D634" s="8" t="s">
        <v>11</v>
      </c>
      <c r="E634" s="1124">
        <f>'Buxheti 2021'!E350</f>
        <v>0</v>
      </c>
      <c r="F634" s="1119"/>
      <c r="G634" s="549"/>
      <c r="H634" s="1119"/>
      <c r="I634" s="549"/>
      <c r="J634" s="1204"/>
      <c r="K634" s="545"/>
      <c r="L634" s="699"/>
      <c r="M634" s="545"/>
      <c r="N634" s="699"/>
      <c r="O634" s="545"/>
      <c r="P634" s="699"/>
      <c r="Q634" s="545"/>
      <c r="R634" s="699"/>
      <c r="S634" s="545"/>
      <c r="T634" s="699"/>
      <c r="U634" s="545"/>
      <c r="V634" s="699"/>
      <c r="W634" s="545"/>
      <c r="X634" s="699"/>
      <c r="Y634" s="545"/>
      <c r="Z634" s="699"/>
      <c r="AA634" s="545"/>
      <c r="AB634" s="699"/>
      <c r="AC634" s="699"/>
      <c r="AD634" s="872"/>
      <c r="AE634" s="699"/>
      <c r="AF634" s="545"/>
      <c r="AG634" s="699"/>
      <c r="AH634" s="545"/>
      <c r="AI634" s="699"/>
      <c r="AJ634" s="545"/>
      <c r="AK634" s="545"/>
      <c r="AL634" s="699"/>
      <c r="AM634" s="545"/>
      <c r="AN634" s="699"/>
      <c r="AO634" s="699"/>
      <c r="AP634" s="699"/>
      <c r="AQ634" s="545"/>
      <c r="AR634" s="699"/>
      <c r="AS634" s="545"/>
      <c r="AT634" s="699"/>
      <c r="AU634" s="545"/>
      <c r="AV634" s="699"/>
      <c r="AW634" s="545"/>
      <c r="AX634" s="699"/>
      <c r="AY634" s="699"/>
      <c r="AZ634" s="699"/>
      <c r="BA634" s="545"/>
      <c r="BB634" s="699"/>
      <c r="BC634" s="545"/>
      <c r="BD634" s="935"/>
      <c r="BE634" s="440"/>
      <c r="BF634" s="440"/>
      <c r="BG634" s="440"/>
      <c r="BH634" s="440"/>
      <c r="BI634" s="440"/>
      <c r="BJ634" s="440"/>
      <c r="BK634" s="440"/>
      <c r="CB634" s="748"/>
      <c r="CC634" s="748"/>
      <c r="CD634" s="748"/>
      <c r="CE634" s="748"/>
      <c r="CF634" s="748"/>
      <c r="CG634" s="748"/>
      <c r="CH634" s="748"/>
      <c r="CI634" s="748"/>
      <c r="CJ634" s="748"/>
      <c r="CK634" s="748"/>
      <c r="CL634" s="748"/>
      <c r="CM634" s="748"/>
      <c r="CN634" s="748"/>
      <c r="CO634" s="748"/>
      <c r="CP634" s="748"/>
      <c r="CQ634" s="748"/>
      <c r="CR634" s="748"/>
      <c r="CS634" s="748"/>
      <c r="CT634" s="748"/>
      <c r="CU634" s="748"/>
      <c r="CV634" s="748"/>
      <c r="CW634" s="748"/>
      <c r="CX634" s="748"/>
      <c r="CY634" s="748"/>
      <c r="CZ634" s="748"/>
      <c r="DA634" s="748"/>
      <c r="DB634" s="748"/>
      <c r="DC634" s="748"/>
      <c r="DD634" s="748"/>
      <c r="DE634" s="748"/>
      <c r="DF634" s="748"/>
      <c r="DG634" s="748"/>
      <c r="DH634" s="748"/>
      <c r="DI634" s="748"/>
      <c r="DJ634" s="748"/>
      <c r="DK634" s="748"/>
      <c r="DL634" s="748"/>
      <c r="DM634" s="748"/>
      <c r="DN634" s="748"/>
      <c r="DO634" s="748"/>
      <c r="DP634" s="748"/>
      <c r="DQ634" s="748"/>
      <c r="DR634" s="748"/>
      <c r="DS634" s="748"/>
      <c r="DT634" s="748"/>
      <c r="DU634" s="748"/>
      <c r="DV634" s="748"/>
      <c r="DW634" s="748"/>
      <c r="DX634" s="748"/>
      <c r="DY634" s="748"/>
    </row>
    <row r="635" spans="1:136" s="764" customFormat="1" ht="34.5" customHeight="1">
      <c r="A635" s="748"/>
      <c r="B635" s="1117"/>
      <c r="C635" s="1122" t="s">
        <v>388</v>
      </c>
      <c r="D635" s="8" t="s">
        <v>11</v>
      </c>
      <c r="E635" s="1125">
        <f>'Buxheti 2021'!E351</f>
        <v>0</v>
      </c>
      <c r="F635" s="1119"/>
      <c r="G635" s="549"/>
      <c r="H635" s="1119"/>
      <c r="I635" s="549"/>
      <c r="J635" s="1204"/>
      <c r="K635" s="545"/>
      <c r="L635" s="699"/>
      <c r="M635" s="545"/>
      <c r="N635" s="699"/>
      <c r="O635" s="545"/>
      <c r="P635" s="699"/>
      <c r="Q635" s="545"/>
      <c r="R635" s="699"/>
      <c r="S635" s="545"/>
      <c r="T635" s="699"/>
      <c r="U635" s="545"/>
      <c r="V635" s="699"/>
      <c r="W635" s="545"/>
      <c r="X635" s="699"/>
      <c r="Y635" s="545"/>
      <c r="Z635" s="699"/>
      <c r="AA635" s="545"/>
      <c r="AB635" s="699"/>
      <c r="AC635" s="699"/>
      <c r="AD635" s="872"/>
      <c r="AE635" s="699"/>
      <c r="AF635" s="545"/>
      <c r="AG635" s="699"/>
      <c r="AH635" s="545"/>
      <c r="AI635" s="699"/>
      <c r="AJ635" s="545"/>
      <c r="AK635" s="545"/>
      <c r="AL635" s="699"/>
      <c r="AM635" s="545"/>
      <c r="AN635" s="699"/>
      <c r="AO635" s="699"/>
      <c r="AP635" s="699"/>
      <c r="AQ635" s="545"/>
      <c r="AR635" s="699"/>
      <c r="AS635" s="545"/>
      <c r="AT635" s="699"/>
      <c r="AU635" s="545"/>
      <c r="AV635" s="699"/>
      <c r="AW635" s="545"/>
      <c r="AX635" s="699"/>
      <c r="AY635" s="699"/>
      <c r="AZ635" s="699"/>
      <c r="BA635" s="545"/>
      <c r="BB635" s="699"/>
      <c r="BC635" s="545"/>
      <c r="BD635" s="935"/>
      <c r="BE635" s="440"/>
      <c r="BF635" s="440"/>
      <c r="BG635" s="440"/>
      <c r="BH635" s="440"/>
      <c r="BI635" s="440"/>
      <c r="BJ635" s="440"/>
      <c r="BK635" s="440"/>
      <c r="CB635" s="748"/>
      <c r="CC635" s="748"/>
      <c r="CD635" s="748"/>
      <c r="CE635" s="748"/>
      <c r="CF635" s="748"/>
      <c r="CG635" s="748"/>
      <c r="CH635" s="748"/>
      <c r="CI635" s="748"/>
      <c r="CJ635" s="748"/>
      <c r="CK635" s="748"/>
      <c r="CL635" s="748"/>
      <c r="CM635" s="748"/>
      <c r="CN635" s="748"/>
      <c r="CO635" s="748"/>
      <c r="CP635" s="748"/>
      <c r="CQ635" s="748"/>
      <c r="CR635" s="748"/>
      <c r="CS635" s="748"/>
      <c r="CT635" s="748"/>
      <c r="CU635" s="748"/>
      <c r="CV635" s="748"/>
      <c r="CW635" s="748"/>
      <c r="CX635" s="748"/>
      <c r="CY635" s="748"/>
      <c r="CZ635" s="748"/>
      <c r="DA635" s="748"/>
      <c r="DB635" s="748"/>
      <c r="DC635" s="748"/>
      <c r="DD635" s="748"/>
      <c r="DE635" s="748"/>
      <c r="DF635" s="748"/>
      <c r="DG635" s="748"/>
      <c r="DH635" s="748"/>
      <c r="DI635" s="748"/>
      <c r="DJ635" s="748"/>
      <c r="DK635" s="748"/>
      <c r="DL635" s="748"/>
      <c r="DM635" s="748"/>
      <c r="DN635" s="748"/>
      <c r="DO635" s="748"/>
      <c r="DP635" s="748"/>
      <c r="DQ635" s="748"/>
      <c r="DR635" s="748"/>
      <c r="DS635" s="748"/>
      <c r="DT635" s="748"/>
      <c r="DU635" s="748"/>
      <c r="DV635" s="748"/>
      <c r="DW635" s="748"/>
      <c r="DX635" s="748"/>
      <c r="DY635" s="748"/>
      <c r="DZ635" s="1246">
        <f>DZ639+DZ527</f>
        <v>28148992.300000001</v>
      </c>
    </row>
    <row r="636" spans="1:136" s="433" customFormat="1" ht="27" thickBot="1">
      <c r="A636" s="523"/>
      <c r="B636" s="1127"/>
      <c r="C636" s="1128" t="s">
        <v>389</v>
      </c>
      <c r="D636" s="8" t="s">
        <v>11</v>
      </c>
      <c r="E636" s="1129">
        <f>'Buxheti 2021'!E352</f>
        <v>0</v>
      </c>
      <c r="F636" s="482"/>
      <c r="G636" s="612"/>
      <c r="H636" s="482"/>
      <c r="I636" s="612"/>
      <c r="J636" s="1148"/>
      <c r="K636" s="143"/>
      <c r="L636" s="441"/>
      <c r="M636" s="143"/>
      <c r="N636" s="441"/>
      <c r="O636" s="143"/>
      <c r="P636" s="441"/>
      <c r="Q636" s="143"/>
      <c r="R636" s="441"/>
      <c r="S636" s="143"/>
      <c r="T636" s="441"/>
      <c r="U636" s="143"/>
      <c r="V636" s="441"/>
      <c r="W636" s="143"/>
      <c r="X636" s="441"/>
      <c r="Y636" s="143"/>
      <c r="Z636" s="441"/>
      <c r="AA636" s="143"/>
      <c r="AB636" s="441"/>
      <c r="AC636" s="441"/>
      <c r="AD636" s="145"/>
      <c r="AE636" s="441"/>
      <c r="AF636" s="143"/>
      <c r="AG636" s="441"/>
      <c r="AH636" s="143"/>
      <c r="AI636" s="441"/>
      <c r="AJ636" s="143"/>
      <c r="AK636" s="143"/>
      <c r="AL636" s="441"/>
      <c r="AM636" s="143"/>
      <c r="AN636" s="441"/>
      <c r="AO636" s="441"/>
      <c r="AP636" s="441"/>
      <c r="AQ636" s="143"/>
      <c r="AR636" s="441"/>
      <c r="AS636" s="143"/>
      <c r="AT636" s="441"/>
      <c r="AU636" s="143"/>
      <c r="AV636" s="441"/>
      <c r="AW636" s="143"/>
      <c r="AX636" s="441"/>
      <c r="AY636" s="441"/>
      <c r="AZ636" s="441"/>
      <c r="BA636" s="143"/>
      <c r="BB636" s="441"/>
      <c r="BC636" s="143"/>
      <c r="BD636" s="134"/>
      <c r="BE636" s="440"/>
      <c r="BF636" s="440"/>
      <c r="BG636" s="440"/>
      <c r="BH636" s="440"/>
      <c r="BI636" s="440"/>
      <c r="BJ636" s="440"/>
      <c r="BK636" s="440"/>
      <c r="CB636" s="571"/>
      <c r="CC636" s="571"/>
      <c r="CD636" s="571"/>
      <c r="CE636" s="571"/>
      <c r="CF636" s="571"/>
      <c r="CG636" s="571"/>
      <c r="CH636" s="571"/>
      <c r="CI636" s="571"/>
      <c r="CJ636" s="571"/>
      <c r="CK636" s="571"/>
      <c r="CL636" s="571"/>
      <c r="CM636" s="571"/>
      <c r="CN636" s="571"/>
      <c r="CO636" s="571"/>
      <c r="CP636" s="571"/>
      <c r="CQ636" s="571"/>
      <c r="CR636" s="571"/>
      <c r="CS636" s="571"/>
      <c r="CT636" s="571"/>
      <c r="CU636" s="571"/>
      <c r="CV636" s="571"/>
      <c r="CW636" s="571"/>
      <c r="CX636" s="571"/>
      <c r="CY636" s="571"/>
      <c r="CZ636" s="571"/>
      <c r="DA636" s="571"/>
      <c r="DB636" s="571"/>
      <c r="DC636" s="571"/>
      <c r="DD636" s="571"/>
      <c r="DE636" s="571"/>
      <c r="DF636" s="571"/>
      <c r="DG636" s="571"/>
      <c r="DH636" s="571"/>
      <c r="DI636" s="571"/>
      <c r="DJ636" s="571"/>
      <c r="DK636" s="571"/>
      <c r="DL636" s="571"/>
      <c r="DM636" s="571"/>
      <c r="DN636" s="571"/>
      <c r="DO636" s="571"/>
      <c r="DP636" s="571"/>
      <c r="DQ636" s="571"/>
      <c r="DR636" s="571"/>
      <c r="DS636" s="571"/>
      <c r="DT636" s="571"/>
      <c r="DU636" s="571"/>
      <c r="DV636" s="571"/>
      <c r="DW636" s="571"/>
      <c r="DX636" s="571"/>
      <c r="DY636" s="571"/>
    </row>
    <row r="637" spans="1:136" s="433" customFormat="1" ht="16.5">
      <c r="A637" s="1269"/>
      <c r="B637" s="1270" t="s">
        <v>2</v>
      </c>
      <c r="C637" s="1271" t="s">
        <v>339</v>
      </c>
      <c r="D637" s="1272" t="s">
        <v>11</v>
      </c>
      <c r="E637" s="1273"/>
      <c r="F637" s="1274">
        <f>F516</f>
        <v>3199733</v>
      </c>
      <c r="G637" s="1274"/>
      <c r="H637" s="1274"/>
      <c r="I637" s="1275"/>
      <c r="J637" s="658"/>
      <c r="K637" s="132"/>
      <c r="L637" s="131"/>
      <c r="M637" s="131"/>
      <c r="N637" s="131"/>
      <c r="O637" s="131"/>
      <c r="P637" s="133"/>
      <c r="Q637" s="132"/>
      <c r="R637" s="131"/>
      <c r="S637" s="131"/>
      <c r="T637" s="131"/>
      <c r="U637" s="133"/>
      <c r="V637" s="134"/>
      <c r="W637" s="132"/>
      <c r="X637" s="131"/>
      <c r="Y637" s="131"/>
      <c r="Z637" s="131"/>
      <c r="AA637" s="131"/>
      <c r="AB637" s="134"/>
      <c r="AC637" s="134"/>
      <c r="AD637" s="135"/>
      <c r="AE637" s="134"/>
      <c r="AF637" s="134"/>
      <c r="AG637" s="134"/>
      <c r="AH637" s="134"/>
      <c r="AI637" s="136"/>
      <c r="AJ637" s="134"/>
      <c r="AK637" s="134"/>
      <c r="AL637" s="135"/>
      <c r="AM637" s="134"/>
      <c r="AN637" s="134"/>
      <c r="AO637" s="134"/>
      <c r="AP637" s="134"/>
      <c r="AQ637" s="134"/>
      <c r="AR637" s="134"/>
      <c r="AS637" s="134"/>
      <c r="AT637" s="134"/>
      <c r="AU637" s="134"/>
      <c r="AV637" s="132"/>
      <c r="AW637" s="131"/>
      <c r="AX637" s="133"/>
      <c r="AY637" s="132"/>
      <c r="AZ637" s="131"/>
      <c r="BA637" s="131"/>
      <c r="BB637" s="131"/>
      <c r="BC637" s="131"/>
      <c r="BD637" s="136"/>
      <c r="BE637" s="128"/>
      <c r="BF637" s="128"/>
      <c r="BG637" s="128"/>
      <c r="BH637" s="128"/>
      <c r="BI637" s="128"/>
      <c r="BJ637" s="421"/>
      <c r="BK637" s="510"/>
      <c r="BL637" s="672"/>
      <c r="BM637" s="669"/>
      <c r="BN637" s="571"/>
      <c r="BO637" s="571"/>
      <c r="CB637" s="571"/>
      <c r="CC637" s="571"/>
      <c r="CD637" s="571"/>
      <c r="CE637" s="571"/>
      <c r="CF637" s="571"/>
      <c r="CG637" s="571"/>
      <c r="CH637" s="571"/>
      <c r="CI637" s="571"/>
      <c r="CJ637" s="571"/>
      <c r="CK637" s="571"/>
      <c r="CL637" s="571"/>
      <c r="CM637" s="571"/>
      <c r="CN637" s="571"/>
      <c r="CO637" s="571"/>
      <c r="CP637" s="571"/>
      <c r="CQ637" s="571"/>
      <c r="CR637" s="571"/>
      <c r="CS637" s="571"/>
      <c r="CT637" s="571"/>
      <c r="CU637" s="571"/>
      <c r="CV637" s="571"/>
      <c r="CW637" s="571"/>
      <c r="CX637" s="571"/>
      <c r="CY637" s="571"/>
      <c r="CZ637" s="571"/>
      <c r="DA637" s="571"/>
      <c r="DB637" s="571"/>
      <c r="DC637" s="571"/>
      <c r="DD637" s="571"/>
      <c r="DE637" s="571"/>
      <c r="DF637" s="571"/>
      <c r="DG637" s="571"/>
      <c r="DH637" s="571"/>
      <c r="DI637" s="571"/>
      <c r="DJ637" s="571"/>
      <c r="DK637" s="571"/>
      <c r="DL637" s="571"/>
      <c r="DM637" s="571"/>
      <c r="DN637" s="571"/>
      <c r="DO637" s="571"/>
      <c r="DP637" s="571"/>
      <c r="DQ637" s="571"/>
      <c r="DR637" s="571"/>
      <c r="DS637" s="571"/>
      <c r="DT637" s="571"/>
      <c r="DU637" s="571"/>
      <c r="DV637" s="571"/>
      <c r="DW637" s="571"/>
      <c r="DX637" s="571"/>
      <c r="DY637" s="571"/>
      <c r="ED637" s="994">
        <v>4172596</v>
      </c>
      <c r="EE637" s="1108">
        <f>F642</f>
        <v>28199992.300000001</v>
      </c>
      <c r="EF637" s="1107"/>
    </row>
    <row r="638" spans="1:136" s="80" customFormat="1" ht="16.5">
      <c r="A638" s="1276"/>
      <c r="B638" s="1132" t="s">
        <v>3</v>
      </c>
      <c r="C638" s="1133" t="s">
        <v>338</v>
      </c>
      <c r="D638" s="1134" t="s">
        <v>11</v>
      </c>
      <c r="E638" s="1135"/>
      <c r="F638" s="1135">
        <f>F520</f>
        <v>24949259.300000001</v>
      </c>
      <c r="G638" s="1135"/>
      <c r="H638" s="1135"/>
      <c r="I638" s="1277"/>
      <c r="J638" s="659"/>
      <c r="K638" s="135"/>
      <c r="L638" s="134"/>
      <c r="M638" s="134"/>
      <c r="N638" s="134"/>
      <c r="O638" s="134"/>
      <c r="P638" s="136"/>
      <c r="Q638" s="135"/>
      <c r="R638" s="134"/>
      <c r="S638" s="134"/>
      <c r="T638" s="134"/>
      <c r="U638" s="136"/>
      <c r="V638" s="134"/>
      <c r="W638" s="135"/>
      <c r="X638" s="134"/>
      <c r="Y638" s="134"/>
      <c r="Z638" s="134"/>
      <c r="AA638" s="134"/>
      <c r="AB638" s="134"/>
      <c r="AC638" s="134"/>
      <c r="AD638" s="135"/>
      <c r="AE638" s="134"/>
      <c r="AF638" s="134"/>
      <c r="AG638" s="134"/>
      <c r="AH638" s="134"/>
      <c r="AI638" s="136"/>
      <c r="AJ638" s="134"/>
      <c r="AK638" s="134"/>
      <c r="AL638" s="135"/>
      <c r="AM638" s="134"/>
      <c r="AN638" s="134"/>
      <c r="AO638" s="134"/>
      <c r="AP638" s="134"/>
      <c r="AQ638" s="134"/>
      <c r="AR638" s="134"/>
      <c r="AS638" s="134"/>
      <c r="AT638" s="134"/>
      <c r="AU638" s="134"/>
      <c r="AV638" s="135"/>
      <c r="AW638" s="134"/>
      <c r="AX638" s="136"/>
      <c r="AY638" s="135"/>
      <c r="AZ638" s="134"/>
      <c r="BA638" s="134"/>
      <c r="BB638" s="134"/>
      <c r="BC638" s="134"/>
      <c r="BD638" s="136"/>
      <c r="BE638" s="128"/>
      <c r="BF638" s="128"/>
      <c r="BG638" s="128"/>
      <c r="BH638" s="128"/>
      <c r="BI638" s="128"/>
      <c r="BJ638" s="421"/>
      <c r="BK638" s="510"/>
      <c r="BL638" s="672"/>
      <c r="BM638" s="670"/>
      <c r="BN638" s="571"/>
      <c r="BO638" s="571"/>
      <c r="CB638" s="227"/>
      <c r="CC638" s="227"/>
      <c r="CD638" s="227"/>
      <c r="CE638" s="227"/>
      <c r="CF638" s="227"/>
      <c r="CG638" s="227"/>
      <c r="CH638" s="227"/>
      <c r="CI638" s="227"/>
      <c r="CJ638" s="227"/>
      <c r="CK638" s="227"/>
      <c r="CL638" s="227"/>
      <c r="CM638" s="227"/>
      <c r="CN638" s="227"/>
      <c r="CO638" s="227"/>
      <c r="CP638" s="227"/>
      <c r="CQ638" s="227"/>
      <c r="CR638" s="227"/>
      <c r="CS638" s="227"/>
      <c r="CT638" s="227"/>
      <c r="CU638" s="227"/>
      <c r="CV638" s="227"/>
      <c r="CW638" s="227"/>
      <c r="CX638" s="227"/>
      <c r="CY638" s="227"/>
      <c r="CZ638" s="227"/>
      <c r="DA638" s="227"/>
      <c r="DB638" s="227"/>
      <c r="DC638" s="227"/>
      <c r="DD638" s="227"/>
      <c r="DE638" s="227"/>
      <c r="DF638" s="227"/>
      <c r="DG638" s="227"/>
      <c r="DH638" s="227"/>
      <c r="DI638" s="227"/>
      <c r="DJ638" s="227"/>
      <c r="DK638" s="227"/>
      <c r="DL638" s="227"/>
      <c r="DM638" s="227"/>
      <c r="DN638" s="227"/>
      <c r="DO638" s="227"/>
      <c r="DP638" s="227"/>
      <c r="DQ638" s="227"/>
      <c r="DR638" s="227"/>
      <c r="DS638" s="227"/>
      <c r="DT638" s="227"/>
      <c r="DU638" s="227"/>
      <c r="DV638" s="227"/>
      <c r="DW638" s="227"/>
      <c r="DX638" s="227"/>
      <c r="DY638" s="227"/>
    </row>
    <row r="639" spans="1:136" s="80" customFormat="1" ht="16.5">
      <c r="A639" s="1276"/>
      <c r="B639" s="1132" t="s">
        <v>4</v>
      </c>
      <c r="C639" s="1133" t="s">
        <v>250</v>
      </c>
      <c r="D639" s="1134" t="s">
        <v>11</v>
      </c>
      <c r="E639" s="1135"/>
      <c r="F639" s="1135">
        <f>F627+F632</f>
        <v>51000</v>
      </c>
      <c r="G639" s="1135"/>
      <c r="H639" s="1135"/>
      <c r="I639" s="1277"/>
      <c r="J639" s="659"/>
      <c r="K639" s="135"/>
      <c r="L639" s="134"/>
      <c r="M639" s="134"/>
      <c r="N639" s="134"/>
      <c r="O639" s="134"/>
      <c r="P639" s="136"/>
      <c r="Q639" s="135"/>
      <c r="R639" s="134"/>
      <c r="S639" s="134"/>
      <c r="T639" s="134"/>
      <c r="U639" s="136"/>
      <c r="V639" s="134"/>
      <c r="W639" s="135"/>
      <c r="X639" s="134"/>
      <c r="Y639" s="134"/>
      <c r="Z639" s="134"/>
      <c r="AA639" s="134"/>
      <c r="AB639" s="134"/>
      <c r="AC639" s="134"/>
      <c r="AD639" s="135"/>
      <c r="AE639" s="134"/>
      <c r="AF639" s="134"/>
      <c r="AG639" s="134"/>
      <c r="AH639" s="134"/>
      <c r="AI639" s="136"/>
      <c r="AJ639" s="134"/>
      <c r="AK639" s="134"/>
      <c r="AL639" s="135"/>
      <c r="AM639" s="134"/>
      <c r="AN639" s="134"/>
      <c r="AO639" s="134"/>
      <c r="AP639" s="134"/>
      <c r="AQ639" s="134"/>
      <c r="AR639" s="134"/>
      <c r="AS639" s="134"/>
      <c r="AT639" s="134"/>
      <c r="AU639" s="134"/>
      <c r="AV639" s="135"/>
      <c r="AW639" s="134"/>
      <c r="AX639" s="136"/>
      <c r="AY639" s="135"/>
      <c r="AZ639" s="134"/>
      <c r="BA639" s="134"/>
      <c r="BB639" s="134"/>
      <c r="BC639" s="134"/>
      <c r="BD639" s="437"/>
      <c r="BE639" s="438"/>
      <c r="BF639" s="438"/>
      <c r="BG639" s="438"/>
      <c r="BH639" s="438"/>
      <c r="BI639" s="438"/>
      <c r="BJ639" s="439"/>
      <c r="BK639" s="510"/>
      <c r="BL639" s="672"/>
      <c r="BM639" s="670"/>
      <c r="BN639" s="571"/>
      <c r="BO639" s="571"/>
      <c r="CB639" s="227"/>
      <c r="CC639" s="227"/>
      <c r="CD639" s="227"/>
      <c r="CE639" s="227"/>
      <c r="CF639" s="227"/>
      <c r="CG639" s="227"/>
      <c r="CH639" s="227"/>
      <c r="CI639" s="227"/>
      <c r="CJ639" s="227"/>
      <c r="CK639" s="227"/>
      <c r="CL639" s="227"/>
      <c r="CM639" s="227"/>
      <c r="CN639" s="227"/>
      <c r="CO639" s="227"/>
      <c r="CP639" s="227"/>
      <c r="CQ639" s="227"/>
      <c r="CR639" s="227"/>
      <c r="CS639" s="227"/>
      <c r="CT639" s="227"/>
      <c r="CU639" s="227"/>
      <c r="CV639" s="227"/>
      <c r="CW639" s="227"/>
      <c r="CX639" s="227"/>
      <c r="CY639" s="227"/>
      <c r="CZ639" s="227"/>
      <c r="DA639" s="227"/>
      <c r="DB639" s="227"/>
      <c r="DC639" s="227"/>
      <c r="DD639" s="227"/>
      <c r="DE639" s="227"/>
      <c r="DF639" s="227"/>
      <c r="DG639" s="227"/>
      <c r="DH639" s="227"/>
      <c r="DI639" s="227"/>
      <c r="DJ639" s="227"/>
      <c r="DK639" s="227"/>
      <c r="DL639" s="227"/>
      <c r="DM639" s="227"/>
      <c r="DN639" s="227"/>
      <c r="DO639" s="227"/>
      <c r="DP639" s="227"/>
      <c r="DQ639" s="227"/>
      <c r="DR639" s="227"/>
      <c r="DS639" s="227"/>
      <c r="DT639" s="227"/>
      <c r="DU639" s="227"/>
      <c r="DV639" s="227"/>
      <c r="DW639" s="227"/>
      <c r="DX639" s="227"/>
      <c r="DY639" s="227"/>
      <c r="DZ639" s="750"/>
    </row>
    <row r="640" spans="1:136" s="763" customFormat="1" ht="16.5">
      <c r="A640" s="1276"/>
      <c r="B640" s="1132" t="s">
        <v>5</v>
      </c>
      <c r="C640" s="1133" t="s">
        <v>376</v>
      </c>
      <c r="D640" s="1134" t="s">
        <v>11</v>
      </c>
      <c r="E640" s="1135"/>
      <c r="F640" s="1135"/>
      <c r="G640" s="1135"/>
      <c r="H640" s="1136"/>
      <c r="I640" s="1277"/>
      <c r="J640" s="1126"/>
      <c r="K640" s="935"/>
      <c r="L640" s="935"/>
      <c r="M640" s="935"/>
      <c r="N640" s="935"/>
      <c r="O640" s="935"/>
      <c r="P640" s="935"/>
      <c r="Q640" s="935"/>
      <c r="R640" s="935"/>
      <c r="S640" s="935"/>
      <c r="T640" s="935"/>
      <c r="U640" s="935"/>
      <c r="V640" s="935"/>
      <c r="W640" s="935"/>
      <c r="X640" s="935"/>
      <c r="Y640" s="935"/>
      <c r="Z640" s="935"/>
      <c r="AA640" s="935"/>
      <c r="AB640" s="935"/>
      <c r="AC640" s="935"/>
      <c r="AD640" s="935"/>
      <c r="AE640" s="935"/>
      <c r="AF640" s="935"/>
      <c r="AG640" s="935"/>
      <c r="AH640" s="935"/>
      <c r="AI640" s="935"/>
      <c r="AJ640" s="935"/>
      <c r="AK640" s="935"/>
      <c r="AL640" s="935"/>
      <c r="AM640" s="935"/>
      <c r="AN640" s="935"/>
      <c r="AO640" s="935"/>
      <c r="AP640" s="935"/>
      <c r="AQ640" s="935"/>
      <c r="AR640" s="935"/>
      <c r="AS640" s="935"/>
      <c r="AT640" s="935"/>
      <c r="AU640" s="935"/>
      <c r="AV640" s="935"/>
      <c r="AW640" s="935"/>
      <c r="AX640" s="935"/>
      <c r="AY640" s="935"/>
      <c r="AZ640" s="935"/>
      <c r="BA640" s="935"/>
      <c r="BB640" s="935"/>
      <c r="BC640" s="935"/>
      <c r="BD640" s="935"/>
      <c r="BE640" s="440"/>
      <c r="BF640" s="440"/>
      <c r="BG640" s="440"/>
      <c r="BH640" s="440"/>
      <c r="BI640" s="440"/>
      <c r="BJ640" s="440"/>
      <c r="BK640" s="440"/>
      <c r="BL640" s="939"/>
      <c r="BM640" s="940"/>
      <c r="BN640" s="748"/>
      <c r="BO640" s="748"/>
      <c r="CB640" s="793"/>
      <c r="CC640" s="793"/>
      <c r="CD640" s="793"/>
      <c r="CE640" s="793"/>
      <c r="CF640" s="793"/>
      <c r="CG640" s="793"/>
      <c r="CH640" s="793"/>
      <c r="CI640" s="793"/>
      <c r="CJ640" s="793"/>
      <c r="CK640" s="793"/>
      <c r="CL640" s="793"/>
      <c r="CM640" s="793"/>
      <c r="CN640" s="793"/>
      <c r="CO640" s="793"/>
      <c r="CP640" s="793"/>
      <c r="CQ640" s="793"/>
      <c r="CR640" s="793"/>
      <c r="CS640" s="793"/>
      <c r="CT640" s="793"/>
      <c r="CU640" s="793"/>
      <c r="CV640" s="793"/>
      <c r="CW640" s="793"/>
      <c r="CX640" s="793"/>
      <c r="CY640" s="793"/>
      <c r="CZ640" s="793"/>
      <c r="DA640" s="793"/>
      <c r="DB640" s="793"/>
      <c r="DC640" s="793"/>
      <c r="DD640" s="793"/>
      <c r="DE640" s="793"/>
      <c r="DF640" s="793"/>
      <c r="DG640" s="793"/>
      <c r="DH640" s="793"/>
      <c r="DI640" s="793"/>
      <c r="DJ640" s="793"/>
      <c r="DK640" s="793"/>
      <c r="DL640" s="793"/>
      <c r="DM640" s="793"/>
      <c r="DN640" s="793"/>
      <c r="DO640" s="793"/>
      <c r="DP640" s="793"/>
      <c r="DQ640" s="793"/>
      <c r="DR640" s="793"/>
      <c r="DS640" s="793"/>
      <c r="DT640" s="793"/>
      <c r="DU640" s="793"/>
      <c r="DV640" s="793"/>
      <c r="DW640" s="793"/>
      <c r="DX640" s="793"/>
      <c r="DY640" s="793"/>
    </row>
    <row r="641" spans="1:130" s="763" customFormat="1" ht="16.5">
      <c r="A641" s="1276"/>
      <c r="B641" s="1132" t="s">
        <v>6</v>
      </c>
      <c r="C641" s="1137" t="s">
        <v>355</v>
      </c>
      <c r="D641" s="1134" t="s">
        <v>11</v>
      </c>
      <c r="E641" s="1131"/>
      <c r="F641" s="1138">
        <f>'Te Ardhura'!E89</f>
        <v>0</v>
      </c>
      <c r="G641" s="1131"/>
      <c r="H641" s="1131"/>
      <c r="I641" s="1277">
        <v>29273491.899999999</v>
      </c>
      <c r="J641" s="1126"/>
      <c r="K641" s="935"/>
      <c r="L641" s="935"/>
      <c r="M641" s="935"/>
      <c r="N641" s="935"/>
      <c r="O641" s="935"/>
      <c r="P641" s="935"/>
      <c r="Q641" s="935"/>
      <c r="R641" s="935"/>
      <c r="S641" s="935"/>
      <c r="T641" s="935"/>
      <c r="U641" s="935"/>
      <c r="V641" s="935"/>
      <c r="W641" s="935"/>
      <c r="X641" s="935"/>
      <c r="Y641" s="935"/>
      <c r="Z641" s="935"/>
      <c r="AA641" s="935"/>
      <c r="AB641" s="935"/>
      <c r="AC641" s="935"/>
      <c r="AD641" s="935"/>
      <c r="AE641" s="935"/>
      <c r="AF641" s="935"/>
      <c r="AG641" s="935"/>
      <c r="AH641" s="935"/>
      <c r="AI641" s="935"/>
      <c r="AJ641" s="935"/>
      <c r="AK641" s="935"/>
      <c r="AL641" s="935"/>
      <c r="AM641" s="935"/>
      <c r="AN641" s="935"/>
      <c r="AO641" s="935"/>
      <c r="AP641" s="935"/>
      <c r="AQ641" s="935"/>
      <c r="AR641" s="935"/>
      <c r="AS641" s="935"/>
      <c r="AT641" s="935"/>
      <c r="AU641" s="935"/>
      <c r="AV641" s="935"/>
      <c r="AW641" s="935"/>
      <c r="AX641" s="935"/>
      <c r="AY641" s="935"/>
      <c r="AZ641" s="935"/>
      <c r="BA641" s="935"/>
      <c r="BB641" s="935"/>
      <c r="BC641" s="935"/>
      <c r="BD641" s="935"/>
      <c r="BE641" s="440"/>
      <c r="BF641" s="440"/>
      <c r="BG641" s="440"/>
      <c r="BH641" s="440"/>
      <c r="BI641" s="440"/>
      <c r="BJ641" s="440"/>
      <c r="BK641" s="440"/>
      <c r="BL641" s="939"/>
      <c r="BM641" s="940"/>
      <c r="BN641" s="748"/>
      <c r="BO641" s="748"/>
      <c r="CB641" s="793"/>
      <c r="CC641" s="793"/>
      <c r="CD641" s="793"/>
      <c r="CE641" s="793"/>
      <c r="CF641" s="793"/>
      <c r="CG641" s="793"/>
      <c r="CH641" s="793"/>
      <c r="CI641" s="793"/>
      <c r="CJ641" s="793"/>
      <c r="CK641" s="793"/>
      <c r="CL641" s="793"/>
      <c r="CM641" s="793"/>
      <c r="CN641" s="793"/>
      <c r="CO641" s="793"/>
      <c r="CP641" s="793"/>
      <c r="CQ641" s="793"/>
      <c r="CR641" s="793"/>
      <c r="CS641" s="793"/>
      <c r="CT641" s="793"/>
      <c r="CU641" s="793"/>
      <c r="CV641" s="793"/>
      <c r="CW641" s="793"/>
      <c r="CX641" s="793"/>
      <c r="CY641" s="793"/>
      <c r="CZ641" s="793"/>
      <c r="DA641" s="793"/>
      <c r="DB641" s="793"/>
      <c r="DC641" s="793"/>
      <c r="DD641" s="793"/>
      <c r="DE641" s="793"/>
      <c r="DF641" s="793"/>
      <c r="DG641" s="793"/>
      <c r="DH641" s="793"/>
      <c r="DI641" s="793"/>
      <c r="DJ641" s="793"/>
      <c r="DK641" s="793"/>
      <c r="DL641" s="793"/>
      <c r="DM641" s="793"/>
      <c r="DN641" s="793"/>
      <c r="DO641" s="793"/>
      <c r="DP641" s="793"/>
      <c r="DQ641" s="793"/>
      <c r="DR641" s="793"/>
      <c r="DS641" s="793"/>
      <c r="DT641" s="793"/>
      <c r="DU641" s="793"/>
      <c r="DV641" s="793"/>
      <c r="DW641" s="793"/>
      <c r="DX641" s="793"/>
      <c r="DY641" s="793"/>
      <c r="DZ641" s="1247"/>
    </row>
    <row r="642" spans="1:130" s="80" customFormat="1" ht="18" thickBot="1">
      <c r="A642" s="1278"/>
      <c r="B642" s="1279" t="s">
        <v>354</v>
      </c>
      <c r="C642" s="1280" t="s">
        <v>449</v>
      </c>
      <c r="D642" s="1281" t="s">
        <v>11</v>
      </c>
      <c r="E642" s="1282"/>
      <c r="F642" s="1283">
        <f>F637+F638+F639+F640+F641</f>
        <v>28199992.300000001</v>
      </c>
      <c r="G642" s="1284"/>
      <c r="H642" s="1284"/>
      <c r="I642" s="1287">
        <f>I641-F642</f>
        <v>1073499.5999999978</v>
      </c>
      <c r="J642" s="1130"/>
      <c r="K642" s="684"/>
      <c r="L642" s="685"/>
      <c r="M642" s="685"/>
      <c r="N642" s="685"/>
      <c r="O642" s="685"/>
      <c r="P642" s="622"/>
      <c r="Q642" s="684"/>
      <c r="R642" s="685"/>
      <c r="S642" s="685"/>
      <c r="T642" s="685"/>
      <c r="U642" s="622"/>
      <c r="V642" s="685"/>
      <c r="W642" s="684"/>
      <c r="X642" s="685"/>
      <c r="Y642" s="685"/>
      <c r="Z642" s="685"/>
      <c r="AA642" s="685"/>
      <c r="AB642" s="685"/>
      <c r="AC642" s="685"/>
      <c r="AD642" s="684"/>
      <c r="AE642" s="685"/>
      <c r="AF642" s="685"/>
      <c r="AG642" s="685"/>
      <c r="AH642" s="685"/>
      <c r="AI642" s="622"/>
      <c r="AJ642" s="685"/>
      <c r="AK642" s="685"/>
      <c r="AL642" s="684"/>
      <c r="AM642" s="685"/>
      <c r="AN642" s="685"/>
      <c r="AO642" s="685"/>
      <c r="AP642" s="685"/>
      <c r="AQ642" s="685"/>
      <c r="AR642" s="685"/>
      <c r="AS642" s="685"/>
      <c r="AT642" s="685"/>
      <c r="AU642" s="685"/>
      <c r="AV642" s="684"/>
      <c r="AW642" s="685"/>
      <c r="AX642" s="622"/>
      <c r="AY642" s="684"/>
      <c r="AZ642" s="685"/>
      <c r="BA642" s="685"/>
      <c r="BB642" s="685"/>
      <c r="BC642" s="685"/>
      <c r="BD642" s="686"/>
      <c r="BE642" s="687"/>
      <c r="BF642" s="688"/>
      <c r="BG642" s="688"/>
      <c r="BH642" s="688"/>
      <c r="BI642" s="688"/>
      <c r="BJ642" s="689"/>
      <c r="BK642" s="690"/>
      <c r="BL642" s="675">
        <f>F642</f>
        <v>28199992.300000001</v>
      </c>
      <c r="BM642" s="693"/>
      <c r="BN642" s="676">
        <f>BM642-BL642</f>
        <v>-28199992.300000001</v>
      </c>
      <c r="BO642" s="668"/>
      <c r="CB642" s="227"/>
      <c r="CC642" s="227"/>
      <c r="CD642" s="227"/>
      <c r="CE642" s="227"/>
      <c r="CF642" s="227"/>
      <c r="CG642" s="227"/>
      <c r="CH642" s="227"/>
      <c r="CI642" s="227"/>
      <c r="CJ642" s="227"/>
      <c r="CK642" s="227"/>
      <c r="CL642" s="227"/>
      <c r="CM642" s="227"/>
      <c r="CN642" s="227"/>
      <c r="CO642" s="227"/>
      <c r="CP642" s="227"/>
      <c r="CQ642" s="227"/>
      <c r="CR642" s="227"/>
      <c r="CS642" s="227"/>
      <c r="CT642" s="227"/>
      <c r="CU642" s="227"/>
      <c r="CV642" s="227"/>
      <c r="CW642" s="227"/>
      <c r="CX642" s="227"/>
      <c r="CY642" s="227"/>
      <c r="CZ642" s="227"/>
      <c r="DA642" s="227"/>
      <c r="DB642" s="227"/>
      <c r="DC642" s="227"/>
      <c r="DD642" s="227"/>
      <c r="DE642" s="227"/>
      <c r="DF642" s="227"/>
      <c r="DG642" s="227"/>
      <c r="DH642" s="227"/>
      <c r="DI642" s="227"/>
      <c r="DJ642" s="227"/>
      <c r="DK642" s="227"/>
      <c r="DL642" s="227"/>
      <c r="DM642" s="227"/>
      <c r="DN642" s="227"/>
      <c r="DO642" s="227"/>
      <c r="DP642" s="227"/>
      <c r="DQ642" s="227"/>
      <c r="DR642" s="227"/>
      <c r="DS642" s="227"/>
      <c r="DT642" s="227"/>
      <c r="DU642" s="227"/>
      <c r="DV642" s="227"/>
      <c r="DW642" s="227"/>
      <c r="DX642" s="227"/>
      <c r="DY642" s="227"/>
      <c r="DZ642" s="1095"/>
    </row>
    <row r="643" spans="1:130" s="1067" customFormat="1" ht="31.5">
      <c r="A643" s="1059"/>
      <c r="B643" s="1060"/>
      <c r="C643" s="1288" t="s">
        <v>379</v>
      </c>
      <c r="D643" s="1059"/>
      <c r="E643" s="1059"/>
      <c r="F643" s="1061"/>
      <c r="G643" s="1059"/>
      <c r="H643" s="1059"/>
      <c r="I643" s="1209"/>
      <c r="J643" s="1059"/>
      <c r="K643" s="1059"/>
      <c r="L643" s="1059"/>
      <c r="M643" s="1059"/>
      <c r="N643" s="1059"/>
      <c r="O643" s="1059"/>
      <c r="P643" s="1059"/>
      <c r="Q643" s="1059"/>
      <c r="R643" s="1059"/>
      <c r="S643" s="1059"/>
      <c r="T643" s="1059"/>
      <c r="U643" s="1059"/>
      <c r="V643" s="1062"/>
      <c r="W643" s="1059"/>
      <c r="X643" s="1059"/>
      <c r="Y643" s="1059"/>
      <c r="Z643" s="1059"/>
      <c r="AA643" s="1059"/>
      <c r="AB643" s="1059"/>
      <c r="AC643" s="1059"/>
      <c r="AD643" s="1059"/>
      <c r="AE643" s="1059"/>
      <c r="AF643" s="1059"/>
      <c r="AG643" s="1059"/>
      <c r="AH643" s="1059"/>
      <c r="AI643" s="1059"/>
      <c r="AJ643" s="1059"/>
      <c r="AK643" s="1059"/>
      <c r="AL643" s="1059"/>
      <c r="AM643" s="1059"/>
      <c r="AN643" s="1059"/>
      <c r="AO643" s="1059"/>
      <c r="AP643" s="1059"/>
      <c r="AQ643" s="1059"/>
      <c r="AR643" s="1059"/>
      <c r="AS643" s="1059"/>
      <c r="AT643" s="1059"/>
      <c r="AU643" s="1059"/>
      <c r="AV643" s="1059"/>
      <c r="AW643" s="1059"/>
      <c r="AX643" s="1059"/>
      <c r="AY643" s="1059"/>
      <c r="AZ643" s="1059"/>
      <c r="BA643" s="1059"/>
      <c r="BB643" s="1059"/>
      <c r="BC643" s="1059"/>
      <c r="BD643" s="1059"/>
      <c r="BE643" s="1063"/>
      <c r="BF643" s="1064"/>
      <c r="BG643" s="1064"/>
      <c r="BH643" s="1064"/>
      <c r="BI643" s="1064"/>
      <c r="BJ643" s="1064"/>
      <c r="BK643" s="1065"/>
      <c r="BL643" s="1066"/>
      <c r="BM643" s="1066"/>
      <c r="BN643" s="1066"/>
      <c r="BO643" s="1066"/>
      <c r="CB643" s="1030"/>
      <c r="CC643" s="1030"/>
      <c r="CD643" s="1030"/>
      <c r="CE643" s="1030"/>
      <c r="CF643" s="1030"/>
      <c r="CG643" s="1030"/>
      <c r="CH643" s="1030"/>
      <c r="CI643" s="1030"/>
      <c r="CJ643" s="1030"/>
      <c r="CK643" s="1030"/>
      <c r="CL643" s="1030"/>
      <c r="CM643" s="1030"/>
      <c r="CN643" s="1030"/>
      <c r="CO643" s="1030"/>
      <c r="CP643" s="1030"/>
      <c r="CQ643" s="1030"/>
      <c r="CR643" s="1030"/>
      <c r="CS643" s="1030"/>
      <c r="CT643" s="1030"/>
      <c r="CU643" s="1030"/>
      <c r="CV643" s="1030"/>
      <c r="CW643" s="1030"/>
      <c r="CX643" s="1030"/>
      <c r="CY643" s="1030"/>
      <c r="CZ643" s="1030"/>
      <c r="DA643" s="1030"/>
      <c r="DB643" s="1030"/>
      <c r="DC643" s="1030"/>
      <c r="DD643" s="1030"/>
      <c r="DE643" s="1030"/>
      <c r="DF643" s="1030"/>
      <c r="DG643" s="1030"/>
      <c r="DH643" s="1030"/>
      <c r="DI643" s="1030"/>
      <c r="DJ643" s="1030"/>
      <c r="DK643" s="1030"/>
      <c r="DL643" s="1030"/>
      <c r="DM643" s="1030"/>
      <c r="DN643" s="1030"/>
      <c r="DO643" s="1030"/>
      <c r="DP643" s="1030"/>
      <c r="DQ643" s="1030"/>
      <c r="DR643" s="1030"/>
      <c r="DS643" s="1030"/>
      <c r="DT643" s="1030"/>
      <c r="DU643" s="1030"/>
      <c r="DV643" s="1030"/>
      <c r="DW643" s="1030"/>
      <c r="DX643" s="1030"/>
      <c r="DY643" s="1030"/>
    </row>
    <row r="644" spans="1:130" s="80" customFormat="1" ht="18">
      <c r="A644" s="276"/>
      <c r="B644" s="354" t="s">
        <v>180</v>
      </c>
      <c r="C644" s="269" t="s">
        <v>323</v>
      </c>
      <c r="D644" s="1304" t="s">
        <v>11</v>
      </c>
      <c r="E644" s="588">
        <f>'Buxheti 2021'!E504</f>
        <v>0</v>
      </c>
      <c r="F644" s="522">
        <f>F645+F646+F647</f>
        <v>3268380</v>
      </c>
      <c r="G644" s="268"/>
      <c r="H644" s="271"/>
      <c r="I644" s="472">
        <f>F644</f>
        <v>3268380</v>
      </c>
      <c r="J644" s="563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553"/>
      <c r="V644" s="272"/>
      <c r="W644" s="563"/>
      <c r="X644" s="272"/>
      <c r="Y644" s="272"/>
      <c r="Z644" s="272"/>
      <c r="AA644" s="272"/>
      <c r="AB644" s="272"/>
      <c r="AC644" s="272"/>
      <c r="AD644" s="272"/>
      <c r="AE644" s="272"/>
      <c r="AF644" s="272"/>
      <c r="AG644" s="272"/>
      <c r="AH644" s="273"/>
      <c r="AI644" s="272"/>
      <c r="AJ644" s="272"/>
      <c r="AK644" s="272"/>
      <c r="AL644" s="272"/>
      <c r="AM644" s="272"/>
      <c r="AN644" s="272"/>
      <c r="AO644" s="272"/>
      <c r="AP644" s="272"/>
      <c r="AQ644" s="272"/>
      <c r="AR644" s="272"/>
      <c r="AS644" s="272"/>
      <c r="AT644" s="272"/>
      <c r="AU644" s="274"/>
      <c r="AV644" s="272"/>
      <c r="AW644" s="272"/>
      <c r="AX644" s="272"/>
      <c r="AY644" s="275"/>
      <c r="AZ644" s="272"/>
      <c r="BA644" s="272"/>
      <c r="BB644" s="272"/>
      <c r="BC644" s="272"/>
      <c r="BD644" s="496"/>
      <c r="BE644" s="130"/>
      <c r="BF644" s="264"/>
      <c r="BG644" s="264"/>
      <c r="BH644" s="264"/>
      <c r="BI644" s="264"/>
      <c r="BJ644" s="487"/>
      <c r="BK644" s="505"/>
      <c r="BL644" s="433"/>
      <c r="BM644" s="414"/>
      <c r="BN644" s="414"/>
      <c r="BO644" s="414"/>
      <c r="CB644" s="227"/>
      <c r="CC644" s="227"/>
      <c r="CD644" s="227"/>
      <c r="CE644" s="227"/>
      <c r="CF644" s="227"/>
      <c r="CG644" s="227"/>
      <c r="CH644" s="227"/>
      <c r="CI644" s="227"/>
      <c r="CJ644" s="227"/>
      <c r="CK644" s="227"/>
      <c r="CL644" s="227"/>
      <c r="CM644" s="227"/>
      <c r="CN644" s="227"/>
      <c r="CO644" s="227"/>
      <c r="CP644" s="227"/>
      <c r="CQ644" s="227"/>
      <c r="CR644" s="227"/>
      <c r="CS644" s="227"/>
      <c r="CT644" s="227"/>
      <c r="CU644" s="227"/>
      <c r="CV644" s="227"/>
      <c r="CW644" s="227"/>
      <c r="CX644" s="227"/>
      <c r="CY644" s="227"/>
      <c r="CZ644" s="227"/>
      <c r="DA644" s="227"/>
      <c r="DB644" s="227"/>
      <c r="DC644" s="227"/>
      <c r="DD644" s="227"/>
      <c r="DE644" s="227"/>
      <c r="DF644" s="227"/>
      <c r="DG644" s="227"/>
      <c r="DH644" s="227"/>
      <c r="DI644" s="227"/>
      <c r="DJ644" s="227"/>
      <c r="DK644" s="227"/>
      <c r="DL644" s="227"/>
      <c r="DM644" s="227"/>
      <c r="DN644" s="227"/>
      <c r="DO644" s="227"/>
      <c r="DP644" s="227"/>
      <c r="DQ644" s="227"/>
      <c r="DR644" s="227"/>
      <c r="DS644" s="227"/>
      <c r="DT644" s="227"/>
      <c r="DU644" s="227"/>
      <c r="DV644" s="227"/>
      <c r="DW644" s="227"/>
      <c r="DX644" s="227"/>
      <c r="DY644" s="227"/>
    </row>
    <row r="645" spans="1:130" s="763" customFormat="1" ht="15">
      <c r="A645" s="932" t="s">
        <v>459</v>
      </c>
      <c r="B645" s="944">
        <v>1001</v>
      </c>
      <c r="C645" s="945" t="s">
        <v>363</v>
      </c>
      <c r="D645" s="793"/>
      <c r="E645" s="946">
        <f>'Buxheti 2021'!E273</f>
        <v>0</v>
      </c>
      <c r="F645" s="1109">
        <v>2014606</v>
      </c>
      <c r="G645" s="793"/>
      <c r="H645" s="796" t="s">
        <v>458</v>
      </c>
      <c r="I645" s="589"/>
      <c r="J645" s="951"/>
      <c r="K645" s="793"/>
      <c r="L645" s="793"/>
      <c r="M645" s="793"/>
      <c r="N645" s="793"/>
      <c r="O645" s="793"/>
      <c r="P645" s="589"/>
      <c r="Q645" s="793"/>
      <c r="R645" s="947"/>
      <c r="S645" s="346"/>
      <c r="T645" s="346"/>
      <c r="U645" s="346"/>
      <c r="V645" s="346"/>
      <c r="W645" s="346"/>
      <c r="X645" s="793"/>
      <c r="Y645" s="793"/>
      <c r="Z645" s="793"/>
      <c r="AA645" s="793"/>
      <c r="AB645" s="793"/>
      <c r="AC645" s="793"/>
      <c r="AD645" s="793"/>
      <c r="AE645" s="793"/>
      <c r="AF645" s="793"/>
      <c r="AG645" s="793"/>
      <c r="AH645" s="793"/>
      <c r="AI645" s="793"/>
      <c r="AJ645" s="793"/>
      <c r="AK645" s="793"/>
      <c r="AL645" s="793"/>
      <c r="AM645" s="793"/>
      <c r="AN645" s="793"/>
      <c r="AO645" s="793"/>
      <c r="AP645" s="793"/>
      <c r="AQ645" s="793"/>
      <c r="AR645" s="793"/>
      <c r="AS645" s="793"/>
      <c r="AT645" s="793"/>
      <c r="AU645" s="793"/>
      <c r="AV645" s="793"/>
      <c r="AW645" s="793"/>
      <c r="AX645" s="793"/>
      <c r="AY645" s="793"/>
      <c r="AZ645" s="793"/>
      <c r="BA645" s="793"/>
      <c r="BB645" s="793"/>
      <c r="BC645" s="793"/>
      <c r="BD645" s="797"/>
      <c r="BE645" s="948"/>
      <c r="BF645" s="793"/>
      <c r="BG645" s="793"/>
      <c r="BH645" s="793"/>
      <c r="BI645" s="793"/>
      <c r="BJ645" s="797"/>
      <c r="BK645" s="949"/>
      <c r="BL645" s="395"/>
      <c r="BM645" s="395"/>
      <c r="BN645" s="395"/>
      <c r="BO645" s="395"/>
      <c r="CB645" s="793"/>
      <c r="CC645" s="793"/>
      <c r="CD645" s="793"/>
      <c r="CE645" s="793"/>
      <c r="CF645" s="793"/>
      <c r="CG645" s="793"/>
      <c r="CH645" s="793"/>
      <c r="CI645" s="793"/>
      <c r="CJ645" s="793"/>
      <c r="CK645" s="793"/>
      <c r="CL645" s="793"/>
      <c r="CM645" s="793"/>
      <c r="CN645" s="793"/>
      <c r="CO645" s="793"/>
      <c r="CP645" s="793"/>
      <c r="CQ645" s="793"/>
      <c r="CR645" s="793"/>
      <c r="CS645" s="793"/>
      <c r="CT645" s="793"/>
      <c r="CU645" s="793"/>
      <c r="CV645" s="793"/>
      <c r="CW645" s="793"/>
      <c r="CX645" s="793"/>
      <c r="CY645" s="793"/>
      <c r="CZ645" s="793"/>
      <c r="DA645" s="793"/>
      <c r="DB645" s="793"/>
      <c r="DC645" s="793"/>
      <c r="DD645" s="793"/>
      <c r="DE645" s="793"/>
      <c r="DF645" s="793"/>
      <c r="DG645" s="793"/>
      <c r="DH645" s="793"/>
      <c r="DI645" s="793"/>
      <c r="DJ645" s="793"/>
      <c r="DK645" s="793"/>
      <c r="DL645" s="793"/>
      <c r="DM645" s="793"/>
      <c r="DN645" s="793"/>
      <c r="DO645" s="793"/>
      <c r="DP645" s="793"/>
      <c r="DQ645" s="793"/>
      <c r="DR645" s="793"/>
      <c r="DS645" s="793"/>
      <c r="DT645" s="793"/>
      <c r="DU645" s="793"/>
      <c r="DV645" s="793"/>
      <c r="DW645" s="793"/>
      <c r="DX645" s="793"/>
      <c r="DY645" s="793"/>
    </row>
    <row r="646" spans="1:130" s="763" customFormat="1" ht="15">
      <c r="A646" s="793">
        <v>136</v>
      </c>
      <c r="B646" s="944">
        <v>2100</v>
      </c>
      <c r="C646" s="945" t="s">
        <v>183</v>
      </c>
      <c r="D646" s="793"/>
      <c r="E646" s="950">
        <f>'Buxheti 2021'!E274</f>
        <v>0</v>
      </c>
      <c r="F646" s="1109">
        <v>275323</v>
      </c>
      <c r="G646" s="793"/>
      <c r="H646" s="796" t="s">
        <v>458</v>
      </c>
      <c r="I646" s="589"/>
      <c r="J646" s="951"/>
      <c r="K646" s="793"/>
      <c r="L646" s="793"/>
      <c r="M646" s="793"/>
      <c r="N646" s="793"/>
      <c r="O646" s="793"/>
      <c r="P646" s="793"/>
      <c r="Q646" s="589"/>
      <c r="R646" s="793"/>
      <c r="S646" s="346"/>
      <c r="T646" s="346"/>
      <c r="U646" s="346"/>
      <c r="V646" s="346"/>
      <c r="W646" s="951"/>
      <c r="X646" s="793"/>
      <c r="Y646" s="793"/>
      <c r="Z646" s="793"/>
      <c r="AA646" s="793"/>
      <c r="AB646" s="793"/>
      <c r="AC646" s="793"/>
      <c r="AD646" s="793"/>
      <c r="AE646" s="793"/>
      <c r="AF646" s="793"/>
      <c r="AG646" s="793"/>
      <c r="AH646" s="793"/>
      <c r="AI646" s="793"/>
      <c r="AJ646" s="793"/>
      <c r="AK646" s="793"/>
      <c r="AL646" s="793"/>
      <c r="AM646" s="793"/>
      <c r="AN646" s="793"/>
      <c r="AO646" s="793"/>
      <c r="AP646" s="793"/>
      <c r="AQ646" s="793"/>
      <c r="AR646" s="793"/>
      <c r="AS646" s="793"/>
      <c r="AT646" s="793"/>
      <c r="AU646" s="793"/>
      <c r="AV646" s="793"/>
      <c r="AW646" s="793"/>
      <c r="AX646" s="793"/>
      <c r="AY646" s="793"/>
      <c r="AZ646" s="793"/>
      <c r="BA646" s="793"/>
      <c r="BB646" s="793"/>
      <c r="BC646" s="793"/>
      <c r="BD646" s="797"/>
      <c r="BE646" s="948"/>
      <c r="BF646" s="793"/>
      <c r="BG646" s="793"/>
      <c r="BH646" s="793"/>
      <c r="BI646" s="793"/>
      <c r="BJ646" s="797"/>
      <c r="BK646" s="949"/>
      <c r="BL646" s="395"/>
      <c r="BM646" s="395"/>
      <c r="BN646" s="395"/>
      <c r="BO646" s="395"/>
      <c r="CB646" s="793"/>
      <c r="CC646" s="793"/>
      <c r="CD646" s="793"/>
      <c r="CE646" s="793"/>
      <c r="CF646" s="793"/>
      <c r="CG646" s="793"/>
      <c r="CH646" s="793"/>
      <c r="CI646" s="793"/>
      <c r="CJ646" s="793"/>
      <c r="CK646" s="793"/>
      <c r="CL646" s="793"/>
      <c r="CM646" s="793"/>
      <c r="CN646" s="793"/>
      <c r="CO646" s="793"/>
      <c r="CP646" s="793"/>
      <c r="CQ646" s="793"/>
      <c r="CR646" s="793"/>
      <c r="CS646" s="793"/>
      <c r="CT646" s="793"/>
      <c r="CU646" s="793"/>
      <c r="CV646" s="793"/>
      <c r="CW646" s="793"/>
      <c r="CX646" s="793"/>
      <c r="CY646" s="793"/>
      <c r="CZ646" s="793"/>
      <c r="DA646" s="793"/>
      <c r="DB646" s="793"/>
      <c r="DC646" s="793"/>
      <c r="DD646" s="793"/>
      <c r="DE646" s="793"/>
      <c r="DF646" s="793"/>
      <c r="DG646" s="793"/>
      <c r="DH646" s="793"/>
      <c r="DI646" s="793"/>
      <c r="DJ646" s="793"/>
      <c r="DK646" s="793"/>
      <c r="DL646" s="793"/>
      <c r="DM646" s="793"/>
      <c r="DN646" s="793"/>
      <c r="DO646" s="793"/>
      <c r="DP646" s="793"/>
      <c r="DQ646" s="793"/>
      <c r="DR646" s="793"/>
      <c r="DS646" s="793"/>
      <c r="DT646" s="793"/>
      <c r="DU646" s="793"/>
      <c r="DV646" s="793"/>
      <c r="DW646" s="793"/>
      <c r="DX646" s="793"/>
      <c r="DY646" s="793"/>
    </row>
    <row r="647" spans="1:130" s="763" customFormat="1" ht="15">
      <c r="A647" s="793">
        <v>133</v>
      </c>
      <c r="B647" s="952" t="s">
        <v>184</v>
      </c>
      <c r="C647" s="945" t="s">
        <v>330</v>
      </c>
      <c r="D647" s="793"/>
      <c r="E647" s="950">
        <f>'Buxheti 2021'!E275</f>
        <v>0</v>
      </c>
      <c r="F647" s="1109">
        <v>978451</v>
      </c>
      <c r="G647" s="793"/>
      <c r="H647" s="796" t="s">
        <v>457</v>
      </c>
      <c r="I647" s="589"/>
      <c r="J647" s="951"/>
      <c r="K647" s="793"/>
      <c r="L647" s="793"/>
      <c r="M647" s="793"/>
      <c r="N647" s="793"/>
      <c r="O647" s="793"/>
      <c r="P647" s="793"/>
      <c r="Q647" s="793"/>
      <c r="R647" s="395"/>
      <c r="S647" s="793"/>
      <c r="T647" s="793"/>
      <c r="U647" s="797"/>
      <c r="V647" s="793"/>
      <c r="W647" s="951"/>
      <c r="X647" s="793"/>
      <c r="Y647" s="793"/>
      <c r="Z647" s="793"/>
      <c r="AA647" s="793"/>
      <c r="AB647" s="793"/>
      <c r="AC647" s="793"/>
      <c r="AD647" s="793"/>
      <c r="AE647" s="793"/>
      <c r="AF647" s="793"/>
      <c r="AG647" s="793"/>
      <c r="AH647" s="793"/>
      <c r="AI647" s="793"/>
      <c r="AJ647" s="793"/>
      <c r="AK647" s="793"/>
      <c r="AL647" s="793"/>
      <c r="AM647" s="793"/>
      <c r="AN647" s="793"/>
      <c r="AO647" s="793"/>
      <c r="AP647" s="793"/>
      <c r="AQ647" s="793"/>
      <c r="AR647" s="793"/>
      <c r="AS647" s="793"/>
      <c r="AT647" s="793"/>
      <c r="AU647" s="793"/>
      <c r="AV647" s="793"/>
      <c r="AW647" s="793"/>
      <c r="AX647" s="793"/>
      <c r="AY647" s="793"/>
      <c r="AZ647" s="793"/>
      <c r="BA647" s="793"/>
      <c r="BB647" s="793"/>
      <c r="BC647" s="793"/>
      <c r="BD647" s="797"/>
      <c r="BE647" s="948"/>
      <c r="BF647" s="793"/>
      <c r="BG647" s="793"/>
      <c r="BH647" s="793"/>
      <c r="BI647" s="793"/>
      <c r="BJ647" s="797"/>
      <c r="BK647" s="949"/>
      <c r="BL647" s="395"/>
      <c r="BM647" s="395"/>
      <c r="BN647" s="395"/>
      <c r="BO647" s="395"/>
      <c r="CB647" s="793"/>
      <c r="CC647" s="793"/>
      <c r="CD647" s="793"/>
      <c r="CE647" s="793"/>
      <c r="CF647" s="793"/>
      <c r="CG647" s="793"/>
      <c r="CH647" s="793"/>
      <c r="CI647" s="793"/>
      <c r="CJ647" s="793"/>
      <c r="CK647" s="793"/>
      <c r="CL647" s="793"/>
      <c r="CM647" s="793"/>
      <c r="CN647" s="793"/>
      <c r="CO647" s="793"/>
      <c r="CP647" s="793"/>
      <c r="CQ647" s="793"/>
      <c r="CR647" s="793"/>
      <c r="CS647" s="793"/>
      <c r="CT647" s="793"/>
      <c r="CU647" s="793"/>
      <c r="CV647" s="793"/>
      <c r="CW647" s="793"/>
      <c r="CX647" s="793"/>
      <c r="CY647" s="793"/>
      <c r="CZ647" s="793"/>
      <c r="DA647" s="793"/>
      <c r="DB647" s="793"/>
      <c r="DC647" s="793"/>
      <c r="DD647" s="793"/>
      <c r="DE647" s="793"/>
      <c r="DF647" s="793"/>
      <c r="DG647" s="793"/>
      <c r="DH647" s="793"/>
      <c r="DI647" s="793"/>
      <c r="DJ647" s="793"/>
      <c r="DK647" s="793"/>
      <c r="DL647" s="793"/>
      <c r="DM647" s="793"/>
      <c r="DN647" s="793"/>
      <c r="DO647" s="793"/>
      <c r="DP647" s="793"/>
      <c r="DQ647" s="793"/>
      <c r="DR647" s="793"/>
      <c r="DS647" s="793"/>
      <c r="DT647" s="793"/>
      <c r="DU647" s="793"/>
      <c r="DV647" s="793"/>
      <c r="DW647" s="793"/>
      <c r="DX647" s="793"/>
      <c r="DY647" s="793"/>
    </row>
    <row r="648" spans="1:130" s="1031" customFormat="1" ht="18" thickBot="1">
      <c r="A648" s="1037"/>
      <c r="B648" s="1038" t="s">
        <v>1</v>
      </c>
      <c r="C648" s="1039" t="s">
        <v>96</v>
      </c>
      <c r="D648" s="1040" t="s">
        <v>11</v>
      </c>
      <c r="E648" s="1041">
        <f>E649+E658+E673+E690+E697+E711+E720+E726+E733+E736</f>
        <v>1200000</v>
      </c>
      <c r="F648" s="1042">
        <f>F649+F658+F673+F690+F697+F711+F720+F726+F733+F736+F753</f>
        <v>1490705.2</v>
      </c>
      <c r="G648" s="1043">
        <f>G649+G658+G673+G690+G697+G711+G720+G726+G733+G736</f>
        <v>0</v>
      </c>
      <c r="H648" s="1044"/>
      <c r="I648" s="1045"/>
      <c r="J648" s="1049"/>
      <c r="K648" s="1047"/>
      <c r="L648" s="1045"/>
      <c r="M648" s="1043"/>
      <c r="N648" s="1044"/>
      <c r="O648" s="1045"/>
      <c r="P648" s="1046"/>
      <c r="Q648" s="1047"/>
      <c r="R648" s="1045"/>
      <c r="S648" s="1043"/>
      <c r="T648" s="1044"/>
      <c r="U648" s="1046"/>
      <c r="V648" s="1048"/>
      <c r="W648" s="1044"/>
      <c r="X648" s="1045"/>
      <c r="Y648" s="1043"/>
      <c r="Z648" s="1044"/>
      <c r="AA648" s="1045"/>
      <c r="AB648" s="1046"/>
      <c r="AC648" s="1049"/>
      <c r="AD648" s="1047"/>
      <c r="AE648" s="1045"/>
      <c r="AF648" s="1043"/>
      <c r="AG648" s="1044"/>
      <c r="AH648" s="1045"/>
      <c r="AI648" s="1046"/>
      <c r="AJ648" s="1046"/>
      <c r="AK648" s="1046"/>
      <c r="AL648" s="1046"/>
      <c r="AM648" s="1046"/>
      <c r="AN648" s="1046"/>
      <c r="AO648" s="1046"/>
      <c r="AP648" s="1046"/>
      <c r="AQ648" s="1046"/>
      <c r="AR648" s="1046"/>
      <c r="AS648" s="1046"/>
      <c r="AT648" s="1050"/>
      <c r="AU648" s="1046"/>
      <c r="AV648" s="1046"/>
      <c r="AW648" s="1050"/>
      <c r="AX648" s="1046"/>
      <c r="AY648" s="1051"/>
      <c r="AZ648" s="1051"/>
      <c r="BA648" s="1052"/>
      <c r="BB648" s="1052"/>
      <c r="BC648" s="1051"/>
      <c r="BD648" s="1053"/>
      <c r="BE648" s="1054"/>
      <c r="BF648" s="1054"/>
      <c r="BG648" s="1054"/>
      <c r="BH648" s="1054"/>
      <c r="BI648" s="1054"/>
      <c r="BJ648" s="1055"/>
      <c r="BK648" s="1056"/>
      <c r="BL648" s="1057"/>
      <c r="BM648" s="1058"/>
      <c r="BN648" s="1058"/>
      <c r="BO648" s="1058"/>
      <c r="CB648" s="328"/>
      <c r="CC648" s="328"/>
      <c r="CD648" s="328"/>
      <c r="CE648" s="328"/>
      <c r="CF648" s="328"/>
      <c r="CG648" s="328"/>
      <c r="CH648" s="328"/>
      <c r="CI648" s="328"/>
      <c r="CJ648" s="328"/>
      <c r="CK648" s="328"/>
      <c r="CL648" s="328"/>
      <c r="CM648" s="328"/>
      <c r="CN648" s="328"/>
      <c r="CO648" s="328"/>
      <c r="CP648" s="328"/>
      <c r="CQ648" s="328"/>
      <c r="CR648" s="328"/>
      <c r="CS648" s="328"/>
      <c r="CT648" s="328"/>
      <c r="CU648" s="328"/>
      <c r="CV648" s="328"/>
      <c r="CW648" s="328"/>
      <c r="CX648" s="328"/>
      <c r="CY648" s="328"/>
      <c r="CZ648" s="328"/>
      <c r="DA648" s="328"/>
      <c r="DB648" s="328"/>
      <c r="DC648" s="328"/>
      <c r="DD648" s="328"/>
      <c r="DE648" s="328"/>
      <c r="DF648" s="328"/>
      <c r="DG648" s="328"/>
      <c r="DH648" s="328"/>
      <c r="DI648" s="328"/>
      <c r="DJ648" s="328"/>
      <c r="DK648" s="328"/>
      <c r="DL648" s="328"/>
      <c r="DM648" s="328"/>
      <c r="DN648" s="328"/>
      <c r="DO648" s="328"/>
      <c r="DP648" s="328"/>
      <c r="DQ648" s="328"/>
      <c r="DR648" s="328"/>
      <c r="DS648" s="328"/>
      <c r="DT648" s="328"/>
      <c r="DU648" s="328"/>
      <c r="DV648" s="328"/>
      <c r="DW648" s="328"/>
      <c r="DX648" s="328"/>
      <c r="DY648" s="328"/>
    </row>
    <row r="649" spans="1:130" s="1034" customFormat="1" ht="15">
      <c r="A649" s="1032"/>
      <c r="B649" s="359" t="s">
        <v>40</v>
      </c>
      <c r="C649" s="11" t="s">
        <v>41</v>
      </c>
      <c r="D649" s="25" t="s">
        <v>11</v>
      </c>
      <c r="E649" s="90">
        <f>E650+E651+E652+E653+E654+E655+E657</f>
        <v>900000</v>
      </c>
      <c r="F649" s="140">
        <f>F650+F651+F652+F653+F654+F655+F656+F657</f>
        <v>864000</v>
      </c>
      <c r="G649" s="141">
        <f>SUM(G650:G657)</f>
        <v>0</v>
      </c>
      <c r="H649" s="142"/>
      <c r="I649" s="140"/>
      <c r="J649" s="652"/>
      <c r="K649" s="90"/>
      <c r="L649" s="140"/>
      <c r="M649" s="141"/>
      <c r="N649" s="142"/>
      <c r="O649" s="140"/>
      <c r="P649" s="94"/>
      <c r="Q649" s="90"/>
      <c r="R649" s="78"/>
      <c r="S649" s="141"/>
      <c r="T649" s="79"/>
      <c r="U649" s="555"/>
      <c r="V649" s="147"/>
      <c r="W649" s="142"/>
      <c r="X649" s="140"/>
      <c r="Y649" s="141"/>
      <c r="Z649" s="142"/>
      <c r="AA649" s="140"/>
      <c r="AB649" s="94"/>
      <c r="AC649" s="652"/>
      <c r="AD649" s="90"/>
      <c r="AE649" s="140"/>
      <c r="AF649" s="141"/>
      <c r="AG649" s="142"/>
      <c r="AH649" s="140"/>
      <c r="AI649" s="94"/>
      <c r="AJ649" s="94"/>
      <c r="AK649" s="94"/>
      <c r="AL649" s="94"/>
      <c r="AM649" s="94"/>
      <c r="AN649" s="94"/>
      <c r="AO649" s="94"/>
      <c r="AP649" s="94"/>
      <c r="AQ649" s="94"/>
      <c r="AR649" s="94"/>
      <c r="AS649" s="90"/>
      <c r="AT649" s="140"/>
      <c r="AU649" s="141"/>
      <c r="AV649" s="142"/>
      <c r="AW649" s="140"/>
      <c r="AX649" s="94"/>
      <c r="AY649" s="140"/>
      <c r="AZ649" s="140"/>
      <c r="BA649" s="141"/>
      <c r="BB649" s="142"/>
      <c r="BC649" s="140"/>
      <c r="BD649" s="423"/>
      <c r="BE649" s="129"/>
      <c r="BF649" s="129"/>
      <c r="BG649" s="129"/>
      <c r="BH649" s="129"/>
      <c r="BI649" s="129"/>
      <c r="BJ649" s="430"/>
      <c r="BK649" s="509"/>
      <c r="BL649" s="1033"/>
      <c r="BM649" s="1036"/>
      <c r="BN649" s="1036"/>
      <c r="BO649" s="1036"/>
      <c r="CB649" s="1035"/>
      <c r="CC649" s="1035"/>
      <c r="CD649" s="1035"/>
      <c r="CE649" s="1035"/>
      <c r="CF649" s="1035"/>
      <c r="CG649" s="1035"/>
      <c r="CH649" s="1035"/>
      <c r="CI649" s="1035"/>
      <c r="CJ649" s="1035"/>
      <c r="CK649" s="1035"/>
      <c r="CL649" s="1035"/>
      <c r="CM649" s="1035"/>
      <c r="CN649" s="1035"/>
      <c r="CO649" s="1035"/>
      <c r="CP649" s="1035"/>
      <c r="CQ649" s="1035"/>
      <c r="CR649" s="1035"/>
      <c r="CS649" s="1035"/>
      <c r="CT649" s="1035"/>
      <c r="CU649" s="1035"/>
      <c r="CV649" s="1035"/>
      <c r="CW649" s="1035"/>
      <c r="CX649" s="1035"/>
      <c r="CY649" s="1035"/>
      <c r="CZ649" s="1035"/>
      <c r="DA649" s="1035"/>
      <c r="DB649" s="1035"/>
      <c r="DC649" s="1035"/>
      <c r="DD649" s="1035"/>
      <c r="DE649" s="1035"/>
      <c r="DF649" s="1035"/>
      <c r="DG649" s="1035"/>
      <c r="DH649" s="1035"/>
      <c r="DI649" s="1035"/>
      <c r="DJ649" s="1035"/>
      <c r="DK649" s="1035"/>
      <c r="DL649" s="1035"/>
      <c r="DM649" s="1035"/>
      <c r="DN649" s="1035"/>
      <c r="DO649" s="1035"/>
      <c r="DP649" s="1035"/>
      <c r="DQ649" s="1035"/>
      <c r="DR649" s="1035"/>
      <c r="DS649" s="1035"/>
      <c r="DT649" s="1035"/>
      <c r="DU649" s="1035"/>
      <c r="DV649" s="1035"/>
      <c r="DW649" s="1035"/>
      <c r="DX649" s="1035"/>
      <c r="DY649" s="1035"/>
    </row>
    <row r="650" spans="1:130" s="80" customFormat="1" ht="15">
      <c r="A650" s="265"/>
      <c r="B650" s="360">
        <v>60201</v>
      </c>
      <c r="C650" s="12" t="s">
        <v>0</v>
      </c>
      <c r="D650" s="7" t="s">
        <v>11</v>
      </c>
      <c r="E650" s="95">
        <f>'Buxheti 2021'!E508</f>
        <v>0</v>
      </c>
      <c r="F650" s="766"/>
      <c r="G650" s="144"/>
      <c r="H650" s="765"/>
      <c r="I650" s="143"/>
      <c r="J650" s="653"/>
      <c r="K650" s="95"/>
      <c r="L650" s="143"/>
      <c r="M650" s="144"/>
      <c r="N650" s="145"/>
      <c r="O650" s="143"/>
      <c r="P650" s="146"/>
      <c r="Q650" s="95"/>
      <c r="R650" s="143"/>
      <c r="S650" s="144"/>
      <c r="T650" s="145"/>
      <c r="U650" s="146"/>
      <c r="V650" s="143"/>
      <c r="W650" s="145"/>
      <c r="X650" s="143"/>
      <c r="Y650" s="144"/>
      <c r="Z650" s="145"/>
      <c r="AA650" s="143"/>
      <c r="AB650" s="146"/>
      <c r="AC650" s="653"/>
      <c r="AD650" s="95"/>
      <c r="AE650" s="143"/>
      <c r="AF650" s="144"/>
      <c r="AG650" s="145"/>
      <c r="AH650" s="143"/>
      <c r="AI650" s="146"/>
      <c r="AJ650" s="95"/>
      <c r="AK650" s="95"/>
      <c r="AL650" s="95"/>
      <c r="AM650" s="144"/>
      <c r="AN650" s="145"/>
      <c r="AO650" s="145"/>
      <c r="AP650" s="145"/>
      <c r="AQ650" s="143"/>
      <c r="AR650" s="146"/>
      <c r="AS650" s="95"/>
      <c r="AT650" s="143"/>
      <c r="AU650" s="144"/>
      <c r="AV650" s="145"/>
      <c r="AW650" s="143"/>
      <c r="AX650" s="146"/>
      <c r="AY650" s="143"/>
      <c r="AZ650" s="143"/>
      <c r="BA650" s="144"/>
      <c r="BB650" s="145"/>
      <c r="BC650" s="143"/>
      <c r="BD650" s="146"/>
      <c r="BE650" s="128"/>
      <c r="BF650" s="128"/>
      <c r="BG650" s="128"/>
      <c r="BH650" s="128"/>
      <c r="BI650" s="128"/>
      <c r="BJ650" s="421"/>
      <c r="BK650" s="510"/>
      <c r="BL650" s="433"/>
      <c r="BM650" s="414"/>
      <c r="BN650" s="414"/>
      <c r="BO650" s="414"/>
      <c r="CB650" s="227"/>
      <c r="CC650" s="227"/>
      <c r="CD650" s="227"/>
      <c r="CE650" s="227"/>
      <c r="CF650" s="227"/>
      <c r="CG650" s="227"/>
      <c r="CH650" s="227"/>
      <c r="CI650" s="227"/>
      <c r="CJ650" s="227"/>
      <c r="CK650" s="227"/>
      <c r="CL650" s="227"/>
      <c r="CM650" s="227"/>
      <c r="CN650" s="227"/>
      <c r="CO650" s="227"/>
      <c r="CP650" s="227"/>
      <c r="CQ650" s="227"/>
      <c r="CR650" s="227"/>
      <c r="CS650" s="227"/>
      <c r="CT650" s="227"/>
      <c r="CU650" s="227"/>
      <c r="CV650" s="227"/>
      <c r="CW650" s="227"/>
      <c r="CX650" s="227"/>
      <c r="CY650" s="227"/>
      <c r="CZ650" s="227"/>
      <c r="DA650" s="227"/>
      <c r="DB650" s="227"/>
      <c r="DC650" s="227"/>
      <c r="DD650" s="227"/>
      <c r="DE650" s="227"/>
      <c r="DF650" s="227"/>
      <c r="DG650" s="227"/>
      <c r="DH650" s="227"/>
      <c r="DI650" s="227"/>
      <c r="DJ650" s="227"/>
      <c r="DK650" s="227"/>
      <c r="DL650" s="227"/>
      <c r="DM650" s="227"/>
      <c r="DN650" s="227"/>
      <c r="DO650" s="227"/>
      <c r="DP650" s="227"/>
      <c r="DQ650" s="227"/>
      <c r="DR650" s="227"/>
      <c r="DS650" s="227"/>
      <c r="DT650" s="227"/>
      <c r="DU650" s="227"/>
      <c r="DV650" s="227"/>
      <c r="DW650" s="227"/>
      <c r="DX650" s="227"/>
      <c r="DY650" s="227"/>
    </row>
    <row r="651" spans="1:130" s="763" customFormat="1" ht="15">
      <c r="A651" s="748"/>
      <c r="B651" s="866">
        <v>60202</v>
      </c>
      <c r="C651" s="876" t="s">
        <v>12</v>
      </c>
      <c r="D651" s="24" t="s">
        <v>11</v>
      </c>
      <c r="E651" s="867">
        <f>'Buxheti 2021'!E509</f>
        <v>0</v>
      </c>
      <c r="F651" s="545"/>
      <c r="G651" s="868"/>
      <c r="H651" s="872"/>
      <c r="I651" s="545"/>
      <c r="J651" s="889"/>
      <c r="K651" s="867"/>
      <c r="L651" s="545"/>
      <c r="M651" s="868"/>
      <c r="N651" s="872"/>
      <c r="O651" s="545"/>
      <c r="P651" s="871"/>
      <c r="Q651" s="867"/>
      <c r="R651" s="545"/>
      <c r="S651" s="868"/>
      <c r="T651" s="872"/>
      <c r="U651" s="871"/>
      <c r="V651" s="545"/>
      <c r="W651" s="872"/>
      <c r="X651" s="545"/>
      <c r="Y651" s="868"/>
      <c r="Z651" s="872"/>
      <c r="AA651" s="545"/>
      <c r="AB651" s="871"/>
      <c r="AC651" s="889"/>
      <c r="AD651" s="867"/>
      <c r="AE651" s="545"/>
      <c r="AF651" s="868"/>
      <c r="AG651" s="872"/>
      <c r="AH651" s="545"/>
      <c r="AI651" s="871"/>
      <c r="AJ651" s="867"/>
      <c r="AK651" s="867"/>
      <c r="AL651" s="867"/>
      <c r="AM651" s="868"/>
      <c r="AN651" s="872"/>
      <c r="AO651" s="872"/>
      <c r="AP651" s="872"/>
      <c r="AQ651" s="545"/>
      <c r="AR651" s="871"/>
      <c r="AS651" s="867"/>
      <c r="AT651" s="545"/>
      <c r="AU651" s="868"/>
      <c r="AV651" s="872"/>
      <c r="AW651" s="545"/>
      <c r="AX651" s="871"/>
      <c r="AY651" s="545"/>
      <c r="AZ651" s="545"/>
      <c r="BA651" s="868"/>
      <c r="BB651" s="872"/>
      <c r="BC651" s="545"/>
      <c r="BD651" s="871"/>
      <c r="BE651" s="890"/>
      <c r="BF651" s="128"/>
      <c r="BG651" s="128"/>
      <c r="BH651" s="128"/>
      <c r="BI651" s="890"/>
      <c r="BJ651" s="421"/>
      <c r="BK651" s="510"/>
      <c r="BL651" s="764"/>
      <c r="BM651" s="762"/>
      <c r="BN651" s="762"/>
      <c r="BO651" s="762"/>
      <c r="CB651" s="793"/>
      <c r="CC651" s="793"/>
      <c r="CD651" s="793"/>
      <c r="CE651" s="793"/>
      <c r="CF651" s="793"/>
      <c r="CG651" s="793"/>
      <c r="CH651" s="793"/>
      <c r="CI651" s="793"/>
      <c r="CJ651" s="793"/>
      <c r="CK651" s="793"/>
      <c r="CL651" s="793"/>
      <c r="CM651" s="793"/>
      <c r="CN651" s="793"/>
      <c r="CO651" s="793"/>
      <c r="CP651" s="793"/>
      <c r="CQ651" s="793"/>
      <c r="CR651" s="793"/>
      <c r="CS651" s="793"/>
      <c r="CT651" s="793"/>
      <c r="CU651" s="793"/>
      <c r="CV651" s="793"/>
      <c r="CW651" s="793"/>
      <c r="CX651" s="793"/>
      <c r="CY651" s="793"/>
      <c r="CZ651" s="793"/>
      <c r="DA651" s="793"/>
      <c r="DB651" s="793"/>
      <c r="DC651" s="793"/>
      <c r="DD651" s="793"/>
      <c r="DE651" s="793"/>
      <c r="DF651" s="793"/>
      <c r="DG651" s="793"/>
      <c r="DH651" s="793"/>
      <c r="DI651" s="793"/>
      <c r="DJ651" s="793"/>
      <c r="DK651" s="793"/>
      <c r="DL651" s="793"/>
      <c r="DM651" s="793"/>
      <c r="DN651" s="793"/>
      <c r="DO651" s="793"/>
      <c r="DP651" s="793"/>
      <c r="DQ651" s="793"/>
      <c r="DR651" s="793"/>
      <c r="DS651" s="793"/>
      <c r="DT651" s="793"/>
      <c r="DU651" s="793"/>
      <c r="DV651" s="793"/>
      <c r="DW651" s="793"/>
      <c r="DX651" s="793"/>
      <c r="DY651" s="793"/>
    </row>
    <row r="652" spans="1:130" s="763" customFormat="1" ht="15">
      <c r="A652" s="748"/>
      <c r="B652" s="866">
        <v>60202</v>
      </c>
      <c r="C652" s="876" t="s">
        <v>12</v>
      </c>
      <c r="D652" s="24"/>
      <c r="E652" s="867"/>
      <c r="F652" s="545"/>
      <c r="G652" s="868"/>
      <c r="H652" s="872"/>
      <c r="I652" s="545"/>
      <c r="J652" s="889"/>
      <c r="K652" s="867"/>
      <c r="L652" s="545"/>
      <c r="M652" s="868"/>
      <c r="N652" s="872"/>
      <c r="O652" s="545"/>
      <c r="P652" s="871"/>
      <c r="Q652" s="867"/>
      <c r="R652" s="545"/>
      <c r="S652" s="868"/>
      <c r="T652" s="872"/>
      <c r="U652" s="871"/>
      <c r="V652" s="545"/>
      <c r="W652" s="872"/>
      <c r="X652" s="545"/>
      <c r="Y652" s="868"/>
      <c r="Z652" s="872"/>
      <c r="AA652" s="545"/>
      <c r="AB652" s="871"/>
      <c r="AC652" s="889"/>
      <c r="AD652" s="867"/>
      <c r="AE652" s="545"/>
      <c r="AF652" s="868"/>
      <c r="AG652" s="872"/>
      <c r="AH652" s="545"/>
      <c r="AI652" s="871"/>
      <c r="AJ652" s="867"/>
      <c r="AK652" s="872"/>
      <c r="AL652" s="872"/>
      <c r="AM652" s="868"/>
      <c r="AN652" s="872"/>
      <c r="AO652" s="872"/>
      <c r="AP652" s="872"/>
      <c r="AQ652" s="545"/>
      <c r="AR652" s="871"/>
      <c r="AS652" s="867"/>
      <c r="AT652" s="545"/>
      <c r="AU652" s="868"/>
      <c r="AV652" s="872"/>
      <c r="AW652" s="545"/>
      <c r="AX652" s="871"/>
      <c r="AY652" s="545"/>
      <c r="AZ652" s="545"/>
      <c r="BA652" s="868"/>
      <c r="BB652" s="872"/>
      <c r="BC652" s="545"/>
      <c r="BD652" s="871"/>
      <c r="BE652" s="890"/>
      <c r="BF652" s="128"/>
      <c r="BG652" s="128"/>
      <c r="BH652" s="128"/>
      <c r="BI652" s="890"/>
      <c r="BJ652" s="421"/>
      <c r="BK652" s="510"/>
      <c r="BL652" s="764"/>
      <c r="BM652" s="762"/>
      <c r="BN652" s="762"/>
      <c r="BO652" s="762"/>
      <c r="CB652" s="793"/>
      <c r="CC652" s="793"/>
      <c r="CD652" s="793"/>
      <c r="CE652" s="793"/>
      <c r="CF652" s="793"/>
      <c r="CG652" s="793"/>
      <c r="CH652" s="793"/>
      <c r="CI652" s="793"/>
      <c r="CJ652" s="793"/>
      <c r="CK652" s="793"/>
      <c r="CL652" s="793"/>
      <c r="CM652" s="793"/>
      <c r="CN652" s="793"/>
      <c r="CO652" s="793"/>
      <c r="CP652" s="793"/>
      <c r="CQ652" s="793"/>
      <c r="CR652" s="793"/>
      <c r="CS652" s="793"/>
      <c r="CT652" s="793"/>
      <c r="CU652" s="793"/>
      <c r="CV652" s="793"/>
      <c r="CW652" s="793"/>
      <c r="CX652" s="793"/>
      <c r="CY652" s="793"/>
      <c r="CZ652" s="793"/>
      <c r="DA652" s="793"/>
      <c r="DB652" s="793"/>
      <c r="DC652" s="793"/>
      <c r="DD652" s="793"/>
      <c r="DE652" s="793"/>
      <c r="DF652" s="793"/>
      <c r="DG652" s="793"/>
      <c r="DH652" s="793"/>
      <c r="DI652" s="793"/>
      <c r="DJ652" s="793"/>
      <c r="DK652" s="793"/>
      <c r="DL652" s="793"/>
      <c r="DM652" s="793"/>
      <c r="DN652" s="793"/>
      <c r="DO652" s="793"/>
      <c r="DP652" s="793"/>
      <c r="DQ652" s="793"/>
      <c r="DR652" s="793"/>
      <c r="DS652" s="793"/>
      <c r="DT652" s="793"/>
      <c r="DU652" s="793"/>
      <c r="DV652" s="793"/>
      <c r="DW652" s="793"/>
      <c r="DX652" s="793"/>
      <c r="DY652" s="793"/>
    </row>
    <row r="653" spans="1:130" s="763" customFormat="1" ht="15">
      <c r="A653" s="748"/>
      <c r="B653" s="866">
        <v>60203</v>
      </c>
      <c r="C653" s="876" t="s">
        <v>334</v>
      </c>
      <c r="D653" s="24" t="s">
        <v>11</v>
      </c>
      <c r="E653" s="867">
        <f>'Buxheti 2021'!E610</f>
        <v>0</v>
      </c>
      <c r="F653" s="545"/>
      <c r="G653" s="868"/>
      <c r="H653" s="953"/>
      <c r="I653" s="545"/>
      <c r="J653" s="889"/>
      <c r="K653" s="867"/>
      <c r="L653" s="545"/>
      <c r="M653" s="868"/>
      <c r="N653" s="872"/>
      <c r="O653" s="545"/>
      <c r="P653" s="871"/>
      <c r="Q653" s="867"/>
      <c r="R653" s="545"/>
      <c r="S653" s="868"/>
      <c r="T653" s="872"/>
      <c r="U653" s="871"/>
      <c r="V653" s="545"/>
      <c r="W653" s="872"/>
      <c r="X653" s="545"/>
      <c r="Y653" s="868"/>
      <c r="Z653" s="872"/>
      <c r="AA653" s="545"/>
      <c r="AB653" s="871"/>
      <c r="AC653" s="889"/>
      <c r="AD653" s="867"/>
      <c r="AE653" s="545"/>
      <c r="AF653" s="868"/>
      <c r="AG653" s="872"/>
      <c r="AH653" s="545"/>
      <c r="AI653" s="871"/>
      <c r="AJ653" s="867"/>
      <c r="AK653" s="872"/>
      <c r="AL653" s="545"/>
      <c r="AM653" s="868"/>
      <c r="AN653" s="872"/>
      <c r="AO653" s="872"/>
      <c r="AP653" s="872"/>
      <c r="AQ653" s="545"/>
      <c r="AR653" s="871"/>
      <c r="AS653" s="867"/>
      <c r="AT653" s="545"/>
      <c r="AU653" s="868"/>
      <c r="AV653" s="872"/>
      <c r="AW653" s="545"/>
      <c r="AX653" s="871"/>
      <c r="AY653" s="545"/>
      <c r="AZ653" s="545"/>
      <c r="BA653" s="868"/>
      <c r="BB653" s="872"/>
      <c r="BC653" s="545"/>
      <c r="BD653" s="871"/>
      <c r="BE653" s="128"/>
      <c r="BF653" s="128"/>
      <c r="BG653" s="128"/>
      <c r="BH653" s="128"/>
      <c r="BI653" s="128"/>
      <c r="BJ653" s="421"/>
      <c r="BK653" s="510"/>
      <c r="BL653" s="764"/>
      <c r="BM653" s="762"/>
      <c r="BN653" s="762"/>
      <c r="BO653" s="762"/>
      <c r="CB653" s="793"/>
      <c r="CC653" s="793"/>
      <c r="CD653" s="793"/>
      <c r="CE653" s="793"/>
      <c r="CF653" s="793"/>
      <c r="CG653" s="793"/>
      <c r="CH653" s="793"/>
      <c r="CI653" s="793"/>
      <c r="CJ653" s="793"/>
      <c r="CK653" s="793"/>
      <c r="CL653" s="793"/>
      <c r="CM653" s="793"/>
      <c r="CN653" s="793"/>
      <c r="CO653" s="793"/>
      <c r="CP653" s="793"/>
      <c r="CQ653" s="793"/>
      <c r="CR653" s="793"/>
      <c r="CS653" s="793"/>
      <c r="CT653" s="793"/>
      <c r="CU653" s="793"/>
      <c r="CV653" s="793"/>
      <c r="CW653" s="793"/>
      <c r="CX653" s="793"/>
      <c r="CY653" s="793"/>
      <c r="CZ653" s="793"/>
      <c r="DA653" s="793"/>
      <c r="DB653" s="793"/>
      <c r="DC653" s="793"/>
      <c r="DD653" s="793"/>
      <c r="DE653" s="793"/>
      <c r="DF653" s="793"/>
      <c r="DG653" s="793"/>
      <c r="DH653" s="793"/>
      <c r="DI653" s="793"/>
      <c r="DJ653" s="793"/>
      <c r="DK653" s="793"/>
      <c r="DL653" s="793"/>
      <c r="DM653" s="793"/>
      <c r="DN653" s="793"/>
      <c r="DO653" s="793"/>
      <c r="DP653" s="793"/>
      <c r="DQ653" s="793"/>
      <c r="DR653" s="793"/>
      <c r="DS653" s="793"/>
      <c r="DT653" s="793"/>
      <c r="DU653" s="793"/>
      <c r="DV653" s="793"/>
      <c r="DW653" s="793"/>
      <c r="DX653" s="793"/>
      <c r="DY653" s="793"/>
    </row>
    <row r="654" spans="1:130" s="763" customFormat="1" ht="15">
      <c r="A654" s="748"/>
      <c r="B654" s="866">
        <v>60204</v>
      </c>
      <c r="C654" s="876" t="s">
        <v>42</v>
      </c>
      <c r="D654" s="24" t="s">
        <v>11</v>
      </c>
      <c r="E654" s="867"/>
      <c r="F654" s="545"/>
      <c r="G654" s="868"/>
      <c r="H654" s="872"/>
      <c r="I654" s="545"/>
      <c r="J654" s="889"/>
      <c r="K654" s="867"/>
      <c r="L654" s="545"/>
      <c r="M654" s="868"/>
      <c r="N654" s="872"/>
      <c r="O654" s="545"/>
      <c r="P654" s="871"/>
      <c r="Q654" s="867"/>
      <c r="R654" s="545"/>
      <c r="S654" s="868"/>
      <c r="T654" s="872"/>
      <c r="U654" s="871"/>
      <c r="V654" s="545"/>
      <c r="W654" s="872"/>
      <c r="X654" s="545"/>
      <c r="Y654" s="868"/>
      <c r="Z654" s="872"/>
      <c r="AA654" s="545"/>
      <c r="AB654" s="871"/>
      <c r="AC654" s="889"/>
      <c r="AD654" s="867"/>
      <c r="AE654" s="545"/>
      <c r="AF654" s="868"/>
      <c r="AG654" s="872"/>
      <c r="AH654" s="545"/>
      <c r="AI654" s="871"/>
      <c r="AJ654" s="867"/>
      <c r="AK654" s="872"/>
      <c r="AL654" s="545"/>
      <c r="AM654" s="868"/>
      <c r="AN654" s="872"/>
      <c r="AO654" s="872"/>
      <c r="AP654" s="872"/>
      <c r="AQ654" s="545"/>
      <c r="AR654" s="871"/>
      <c r="AS654" s="867"/>
      <c r="AT654" s="545"/>
      <c r="AU654" s="868"/>
      <c r="AV654" s="872"/>
      <c r="AW654" s="545"/>
      <c r="AX654" s="871"/>
      <c r="AY654" s="545"/>
      <c r="AZ654" s="545"/>
      <c r="BA654" s="868"/>
      <c r="BB654" s="872"/>
      <c r="BC654" s="545"/>
      <c r="BD654" s="871"/>
      <c r="BE654" s="128"/>
      <c r="BF654" s="128"/>
      <c r="BG654" s="128"/>
      <c r="BH654" s="128"/>
      <c r="BI654" s="128"/>
      <c r="BJ654" s="421"/>
      <c r="BK654" s="510"/>
      <c r="BL654" s="764"/>
      <c r="BM654" s="762"/>
      <c r="BN654" s="762"/>
      <c r="BO654" s="762"/>
      <c r="CB654" s="793"/>
      <c r="CC654" s="793"/>
      <c r="CD654" s="793"/>
      <c r="CE654" s="793"/>
      <c r="CF654" s="793"/>
      <c r="CG654" s="793"/>
      <c r="CH654" s="793"/>
      <c r="CI654" s="793"/>
      <c r="CJ654" s="793"/>
      <c r="CK654" s="793"/>
      <c r="CL654" s="793"/>
      <c r="CM654" s="793"/>
      <c r="CN654" s="793"/>
      <c r="CO654" s="793"/>
      <c r="CP654" s="793"/>
      <c r="CQ654" s="793"/>
      <c r="CR654" s="793"/>
      <c r="CS654" s="793"/>
      <c r="CT654" s="793"/>
      <c r="CU654" s="793"/>
      <c r="CV654" s="793"/>
      <c r="CW654" s="793"/>
      <c r="CX654" s="793"/>
      <c r="CY654" s="793"/>
      <c r="CZ654" s="793"/>
      <c r="DA654" s="793"/>
      <c r="DB654" s="793"/>
      <c r="DC654" s="793"/>
      <c r="DD654" s="793"/>
      <c r="DE654" s="793"/>
      <c r="DF654" s="793"/>
      <c r="DG654" s="793"/>
      <c r="DH654" s="793"/>
      <c r="DI654" s="793"/>
      <c r="DJ654" s="793"/>
      <c r="DK654" s="793"/>
      <c r="DL654" s="793"/>
      <c r="DM654" s="793"/>
      <c r="DN654" s="793"/>
      <c r="DO654" s="793"/>
      <c r="DP654" s="793"/>
      <c r="DQ654" s="793"/>
      <c r="DR654" s="793"/>
      <c r="DS654" s="793"/>
      <c r="DT654" s="793"/>
      <c r="DU654" s="793"/>
      <c r="DV654" s="793"/>
      <c r="DW654" s="793"/>
      <c r="DX654" s="793"/>
      <c r="DY654" s="793"/>
    </row>
    <row r="655" spans="1:130" s="763" customFormat="1" ht="15">
      <c r="A655" s="550"/>
      <c r="B655" s="866">
        <v>60205</v>
      </c>
      <c r="C655" s="876" t="s">
        <v>43</v>
      </c>
      <c r="D655" s="24" t="s">
        <v>11</v>
      </c>
      <c r="E655" s="867"/>
      <c r="F655" s="545"/>
      <c r="G655" s="868"/>
      <c r="H655" s="872"/>
      <c r="I655" s="545"/>
      <c r="J655" s="889"/>
      <c r="K655" s="867"/>
      <c r="L655" s="545"/>
      <c r="M655" s="868"/>
      <c r="N655" s="872"/>
      <c r="O655" s="545"/>
      <c r="P655" s="871"/>
      <c r="Q655" s="867"/>
      <c r="R655" s="545"/>
      <c r="S655" s="868"/>
      <c r="T655" s="872"/>
      <c r="U655" s="871"/>
      <c r="V655" s="545"/>
      <c r="W655" s="872"/>
      <c r="X655" s="545"/>
      <c r="Y655" s="868"/>
      <c r="Z655" s="872"/>
      <c r="AA655" s="545"/>
      <c r="AB655" s="871"/>
      <c r="AC655" s="889"/>
      <c r="AD655" s="867"/>
      <c r="AE655" s="545"/>
      <c r="AF655" s="868"/>
      <c r="AG655" s="872"/>
      <c r="AH655" s="545"/>
      <c r="AI655" s="871"/>
      <c r="AJ655" s="867"/>
      <c r="AK655" s="872"/>
      <c r="AL655" s="545"/>
      <c r="AM655" s="868"/>
      <c r="AN655" s="872"/>
      <c r="AO655" s="872"/>
      <c r="AP655" s="872"/>
      <c r="AQ655" s="545"/>
      <c r="AR655" s="871"/>
      <c r="AS655" s="867"/>
      <c r="AT655" s="545"/>
      <c r="AU655" s="868"/>
      <c r="AV655" s="872"/>
      <c r="AW655" s="545"/>
      <c r="AX655" s="871"/>
      <c r="AY655" s="545"/>
      <c r="AZ655" s="545"/>
      <c r="BA655" s="868"/>
      <c r="BB655" s="872"/>
      <c r="BC655" s="545"/>
      <c r="BD655" s="760"/>
      <c r="BE655" s="128"/>
      <c r="BF655" s="128"/>
      <c r="BG655" s="128"/>
      <c r="BH655" s="128"/>
      <c r="BI655" s="128"/>
      <c r="BJ655" s="421"/>
      <c r="BK655" s="510"/>
      <c r="BL655" s="761"/>
      <c r="BM655" s="762"/>
      <c r="BN655" s="762"/>
      <c r="BO655" s="762"/>
      <c r="CB655" s="793"/>
      <c r="CC655" s="793"/>
      <c r="CD655" s="793"/>
      <c r="CE655" s="793"/>
      <c r="CF655" s="793"/>
      <c r="CG655" s="793"/>
      <c r="CH655" s="793"/>
      <c r="CI655" s="793"/>
      <c r="CJ655" s="793"/>
      <c r="CK655" s="793"/>
      <c r="CL655" s="793"/>
      <c r="CM655" s="793"/>
      <c r="CN655" s="793"/>
      <c r="CO655" s="793"/>
      <c r="CP655" s="793"/>
      <c r="CQ655" s="793"/>
      <c r="CR655" s="793"/>
      <c r="CS655" s="793"/>
      <c r="CT655" s="793"/>
      <c r="CU655" s="793"/>
      <c r="CV655" s="793"/>
      <c r="CW655" s="793"/>
      <c r="CX655" s="793"/>
      <c r="CY655" s="793"/>
      <c r="CZ655" s="793"/>
      <c r="DA655" s="793"/>
      <c r="DB655" s="793"/>
      <c r="DC655" s="793"/>
      <c r="DD655" s="793"/>
      <c r="DE655" s="793"/>
      <c r="DF655" s="793"/>
      <c r="DG655" s="793"/>
      <c r="DH655" s="793"/>
      <c r="DI655" s="793"/>
      <c r="DJ655" s="793"/>
      <c r="DK655" s="793"/>
      <c r="DL655" s="793"/>
      <c r="DM655" s="793"/>
      <c r="DN655" s="793"/>
      <c r="DO655" s="793"/>
      <c r="DP655" s="793"/>
      <c r="DQ655" s="793"/>
      <c r="DR655" s="793"/>
      <c r="DS655" s="793"/>
      <c r="DT655" s="793"/>
      <c r="DU655" s="793"/>
      <c r="DV655" s="793"/>
      <c r="DW655" s="793"/>
      <c r="DX655" s="793"/>
      <c r="DY655" s="793"/>
    </row>
    <row r="656" spans="1:130" s="763" customFormat="1" ht="15">
      <c r="A656" s="954"/>
      <c r="B656" s="866" t="s">
        <v>350</v>
      </c>
      <c r="C656" s="876" t="s">
        <v>13</v>
      </c>
      <c r="D656" s="24" t="s">
        <v>11</v>
      </c>
      <c r="E656" s="867"/>
      <c r="F656" s="545"/>
      <c r="G656" s="868"/>
      <c r="H656" s="858"/>
      <c r="I656" s="545"/>
      <c r="J656" s="889"/>
      <c r="K656" s="867"/>
      <c r="L656" s="545"/>
      <c r="M656" s="868"/>
      <c r="N656" s="872"/>
      <c r="O656" s="545"/>
      <c r="P656" s="871"/>
      <c r="Q656" s="867"/>
      <c r="R656" s="545"/>
      <c r="S656" s="868"/>
      <c r="T656" s="872"/>
      <c r="U656" s="871"/>
      <c r="V656" s="545"/>
      <c r="W656" s="872"/>
      <c r="X656" s="545"/>
      <c r="Y656" s="868"/>
      <c r="Z656" s="872"/>
      <c r="AA656" s="545"/>
      <c r="AB656" s="871"/>
      <c r="AC656" s="889"/>
      <c r="AD656" s="867"/>
      <c r="AE656" s="545"/>
      <c r="AF656" s="868"/>
      <c r="AG656" s="872"/>
      <c r="AH656" s="545"/>
      <c r="AI656" s="871"/>
      <c r="AJ656" s="867"/>
      <c r="AK656" s="872"/>
      <c r="AL656" s="545"/>
      <c r="AM656" s="868"/>
      <c r="AN656" s="872">
        <f>F656</f>
        <v>0</v>
      </c>
      <c r="AO656" s="872"/>
      <c r="AP656" s="872"/>
      <c r="AQ656" s="545"/>
      <c r="AR656" s="871"/>
      <c r="AS656" s="867"/>
      <c r="AT656" s="545"/>
      <c r="AU656" s="868"/>
      <c r="AV656" s="872"/>
      <c r="AW656" s="545"/>
      <c r="AX656" s="871"/>
      <c r="AY656" s="545"/>
      <c r="AZ656" s="545"/>
      <c r="BA656" s="868"/>
      <c r="BB656" s="872"/>
      <c r="BC656" s="545"/>
      <c r="BD656" s="760"/>
      <c r="BE656" s="128"/>
      <c r="BF656" s="128"/>
      <c r="BG656" s="128"/>
      <c r="BH656" s="128"/>
      <c r="BI656" s="128"/>
      <c r="BJ656" s="421"/>
      <c r="BK656" s="510"/>
      <c r="BL656" s="761"/>
      <c r="BM656" s="762"/>
      <c r="BN656" s="762"/>
      <c r="BO656" s="762"/>
      <c r="CB656" s="793"/>
      <c r="CC656" s="793"/>
      <c r="CD656" s="793"/>
      <c r="CE656" s="793"/>
      <c r="CF656" s="793"/>
      <c r="CG656" s="793"/>
      <c r="CH656" s="793"/>
      <c r="CI656" s="793"/>
      <c r="CJ656" s="793"/>
      <c r="CK656" s="793"/>
      <c r="CL656" s="793"/>
      <c r="CM656" s="793"/>
      <c r="CN656" s="793"/>
      <c r="CO656" s="793"/>
      <c r="CP656" s="793"/>
      <c r="CQ656" s="793"/>
      <c r="CR656" s="793"/>
      <c r="CS656" s="793"/>
      <c r="CT656" s="793"/>
      <c r="CU656" s="793"/>
      <c r="CV656" s="793"/>
      <c r="CW656" s="793"/>
      <c r="CX656" s="793"/>
      <c r="CY656" s="793"/>
      <c r="CZ656" s="793"/>
      <c r="DA656" s="793"/>
      <c r="DB656" s="793"/>
      <c r="DC656" s="793"/>
      <c r="DD656" s="793"/>
      <c r="DE656" s="793"/>
      <c r="DF656" s="793"/>
      <c r="DG656" s="793"/>
      <c r="DH656" s="793"/>
      <c r="DI656" s="793"/>
      <c r="DJ656" s="793"/>
      <c r="DK656" s="793"/>
      <c r="DL656" s="793"/>
      <c r="DM656" s="793"/>
      <c r="DN656" s="793"/>
      <c r="DO656" s="793"/>
      <c r="DP656" s="793"/>
      <c r="DQ656" s="793"/>
      <c r="DR656" s="793"/>
      <c r="DS656" s="793"/>
      <c r="DT656" s="793"/>
      <c r="DU656" s="793"/>
      <c r="DV656" s="793"/>
      <c r="DW656" s="793"/>
      <c r="DX656" s="793"/>
      <c r="DY656" s="793"/>
    </row>
    <row r="657" spans="1:129" s="80" customFormat="1" ht="15">
      <c r="A657" s="265">
        <v>143</v>
      </c>
      <c r="B657" s="360" t="s">
        <v>350</v>
      </c>
      <c r="C657" s="12" t="s">
        <v>13</v>
      </c>
      <c r="D657" s="7" t="s">
        <v>11</v>
      </c>
      <c r="E657" s="95">
        <f>'Buxheti 2021'!E28</f>
        <v>900000</v>
      </c>
      <c r="F657" s="1308">
        <v>864000</v>
      </c>
      <c r="G657" s="144"/>
      <c r="H657" s="665" t="s">
        <v>460</v>
      </c>
      <c r="I657" s="143"/>
      <c r="J657" s="653"/>
      <c r="K657" s="95"/>
      <c r="L657" s="143"/>
      <c r="M657" s="144"/>
      <c r="N657" s="145"/>
      <c r="O657" s="143"/>
      <c r="P657" s="146"/>
      <c r="Q657" s="95"/>
      <c r="R657" s="143"/>
      <c r="S657" s="144"/>
      <c r="T657" s="145"/>
      <c r="U657" s="146"/>
      <c r="V657" s="143"/>
      <c r="W657" s="145"/>
      <c r="X657" s="143"/>
      <c r="Y657" s="144"/>
      <c r="Z657" s="145"/>
      <c r="AA657" s="143"/>
      <c r="AB657" s="146"/>
      <c r="AC657" s="653"/>
      <c r="AD657" s="95"/>
      <c r="AE657" s="143"/>
      <c r="AF657" s="144"/>
      <c r="AG657" s="145"/>
      <c r="AH657" s="143"/>
      <c r="AI657" s="146"/>
      <c r="AJ657" s="95"/>
      <c r="AK657" s="145"/>
      <c r="AL657" s="143"/>
      <c r="AM657" s="144"/>
      <c r="AN657" s="145"/>
      <c r="AO657" s="145"/>
      <c r="AP657" s="145"/>
      <c r="AQ657" s="143"/>
      <c r="AR657" s="146"/>
      <c r="AS657" s="95"/>
      <c r="AT657" s="143"/>
      <c r="AU657" s="144"/>
      <c r="AV657" s="145"/>
      <c r="AW657" s="143"/>
      <c r="AX657" s="146">
        <f>F657</f>
        <v>864000</v>
      </c>
      <c r="AY657" s="143"/>
      <c r="AZ657" s="143"/>
      <c r="BA657" s="144"/>
      <c r="BB657" s="145"/>
      <c r="BC657" s="143"/>
      <c r="BD657" s="416"/>
      <c r="BE657" s="413"/>
      <c r="BF657" s="413"/>
      <c r="BG657" s="413"/>
      <c r="BH657" s="413"/>
      <c r="BI657" s="413"/>
      <c r="BJ657" s="432"/>
      <c r="BK657" s="512"/>
      <c r="BL657" s="433"/>
      <c r="BM657" s="414"/>
      <c r="BN657" s="414"/>
      <c r="BO657" s="414"/>
      <c r="CB657" s="227"/>
      <c r="CC657" s="227"/>
      <c r="CD657" s="227"/>
      <c r="CE657" s="227"/>
      <c r="CF657" s="227"/>
      <c r="CG657" s="227"/>
      <c r="CH657" s="227"/>
      <c r="CI657" s="227"/>
      <c r="CJ657" s="227"/>
      <c r="CK657" s="227"/>
      <c r="CL657" s="227"/>
      <c r="CM657" s="227"/>
      <c r="CN657" s="227"/>
      <c r="CO657" s="227"/>
      <c r="CP657" s="227"/>
      <c r="CQ657" s="227"/>
      <c r="CR657" s="227"/>
      <c r="CS657" s="227"/>
      <c r="CT657" s="227"/>
      <c r="CU657" s="227"/>
      <c r="CV657" s="227"/>
      <c r="CW657" s="227"/>
      <c r="CX657" s="227"/>
      <c r="CY657" s="227"/>
      <c r="CZ657" s="227"/>
      <c r="DA657" s="227"/>
      <c r="DB657" s="227"/>
      <c r="DC657" s="227"/>
      <c r="DD657" s="227"/>
      <c r="DE657" s="227"/>
      <c r="DF657" s="227"/>
      <c r="DG657" s="227"/>
      <c r="DH657" s="227"/>
      <c r="DI657" s="227"/>
      <c r="DJ657" s="227"/>
      <c r="DK657" s="227"/>
      <c r="DL657" s="227"/>
      <c r="DM657" s="227"/>
      <c r="DN657" s="227"/>
      <c r="DO657" s="227"/>
      <c r="DP657" s="227"/>
      <c r="DQ657" s="227"/>
      <c r="DR657" s="227"/>
      <c r="DS657" s="227"/>
      <c r="DT657" s="227"/>
      <c r="DU657" s="227"/>
      <c r="DV657" s="227"/>
      <c r="DW657" s="227"/>
      <c r="DX657" s="227"/>
      <c r="DY657" s="227"/>
    </row>
    <row r="658" spans="1:129" s="1034" customFormat="1" ht="15">
      <c r="A658" s="1032"/>
      <c r="B658" s="359" t="s">
        <v>14</v>
      </c>
      <c r="C658" s="11" t="s">
        <v>15</v>
      </c>
      <c r="D658" s="25" t="s">
        <v>11</v>
      </c>
      <c r="E658" s="100">
        <f>SUM(E659:E670)</f>
        <v>0</v>
      </c>
      <c r="F658" s="147">
        <f>F659+F660+F661+F662+F663+F664+F665+F666+F667+F668+F669+F670+F671+F672</f>
        <v>0</v>
      </c>
      <c r="G658" s="148">
        <f>SUM(G659:G670)</f>
        <v>0</v>
      </c>
      <c r="H658" s="149"/>
      <c r="I658" s="147"/>
      <c r="J658" s="609"/>
      <c r="K658" s="100"/>
      <c r="L658" s="147"/>
      <c r="M658" s="148"/>
      <c r="N658" s="149"/>
      <c r="O658" s="147"/>
      <c r="P658" s="150"/>
      <c r="Q658" s="100"/>
      <c r="R658" s="147"/>
      <c r="S658" s="148"/>
      <c r="T658" s="149"/>
      <c r="U658" s="150"/>
      <c r="V658" s="147"/>
      <c r="W658" s="149"/>
      <c r="X658" s="147"/>
      <c r="Y658" s="148"/>
      <c r="Z658" s="149"/>
      <c r="AA658" s="147"/>
      <c r="AB658" s="150"/>
      <c r="AC658" s="609"/>
      <c r="AD658" s="100"/>
      <c r="AE658" s="147"/>
      <c r="AF658" s="148"/>
      <c r="AG658" s="149"/>
      <c r="AH658" s="147"/>
      <c r="AI658" s="150"/>
      <c r="AJ658" s="150"/>
      <c r="AK658" s="150"/>
      <c r="AL658" s="150"/>
      <c r="AM658" s="150"/>
      <c r="AN658" s="150"/>
      <c r="AO658" s="150"/>
      <c r="AP658" s="150"/>
      <c r="AQ658" s="150"/>
      <c r="AR658" s="150"/>
      <c r="AS658" s="100"/>
      <c r="AT658" s="147"/>
      <c r="AU658" s="148"/>
      <c r="AV658" s="149"/>
      <c r="AW658" s="147"/>
      <c r="AX658" s="150"/>
      <c r="AY658" s="147"/>
      <c r="AZ658" s="147"/>
      <c r="BA658" s="148"/>
      <c r="BB658" s="149"/>
      <c r="BC658" s="147"/>
      <c r="BD658" s="423"/>
      <c r="BE658" s="129"/>
      <c r="BF658" s="129"/>
      <c r="BG658" s="129"/>
      <c r="BH658" s="129"/>
      <c r="BI658" s="129"/>
      <c r="BJ658" s="430"/>
      <c r="BK658" s="509"/>
      <c r="BL658" s="1033"/>
      <c r="BM658" s="1036"/>
      <c r="BN658" s="1036"/>
      <c r="BO658" s="1036"/>
      <c r="CB658" s="1035"/>
      <c r="CC658" s="1035"/>
      <c r="CD658" s="1035"/>
      <c r="CE658" s="1035"/>
      <c r="CF658" s="1035"/>
      <c r="CG658" s="1035"/>
      <c r="CH658" s="1035"/>
      <c r="CI658" s="1035"/>
      <c r="CJ658" s="1035"/>
      <c r="CK658" s="1035"/>
      <c r="CL658" s="1035"/>
      <c r="CM658" s="1035"/>
      <c r="CN658" s="1035"/>
      <c r="CO658" s="1035"/>
      <c r="CP658" s="1035"/>
      <c r="CQ658" s="1035"/>
      <c r="CR658" s="1035"/>
      <c r="CS658" s="1035"/>
      <c r="CT658" s="1035"/>
      <c r="CU658" s="1035"/>
      <c r="CV658" s="1035"/>
      <c r="CW658" s="1035"/>
      <c r="CX658" s="1035"/>
      <c r="CY658" s="1035"/>
      <c r="CZ658" s="1035"/>
      <c r="DA658" s="1035"/>
      <c r="DB658" s="1035"/>
      <c r="DC658" s="1035"/>
      <c r="DD658" s="1035"/>
      <c r="DE658" s="1035"/>
      <c r="DF658" s="1035"/>
      <c r="DG658" s="1035"/>
      <c r="DH658" s="1035"/>
      <c r="DI658" s="1035"/>
      <c r="DJ658" s="1035"/>
      <c r="DK658" s="1035"/>
      <c r="DL658" s="1035"/>
      <c r="DM658" s="1035"/>
      <c r="DN658" s="1035"/>
      <c r="DO658" s="1035"/>
      <c r="DP658" s="1035"/>
      <c r="DQ658" s="1035"/>
      <c r="DR658" s="1035"/>
      <c r="DS658" s="1035"/>
      <c r="DT658" s="1035"/>
      <c r="DU658" s="1035"/>
      <c r="DV658" s="1035"/>
      <c r="DW658" s="1035"/>
      <c r="DX658" s="1035"/>
      <c r="DY658" s="1035"/>
    </row>
    <row r="659" spans="1:129" s="80" customFormat="1" ht="15">
      <c r="A659" s="265"/>
      <c r="B659" s="360">
        <v>6021001</v>
      </c>
      <c r="C659" s="12" t="s">
        <v>44</v>
      </c>
      <c r="D659" s="7" t="s">
        <v>11</v>
      </c>
      <c r="E659" s="95"/>
      <c r="F659" s="143"/>
      <c r="G659" s="144"/>
      <c r="H659" s="145"/>
      <c r="I659" s="143"/>
      <c r="J659" s="653"/>
      <c r="K659" s="95"/>
      <c r="L659" s="143"/>
      <c r="M659" s="144"/>
      <c r="N659" s="145"/>
      <c r="O659" s="143"/>
      <c r="P659" s="146"/>
      <c r="Q659" s="95"/>
      <c r="R659" s="143"/>
      <c r="S659" s="144"/>
      <c r="T659" s="145"/>
      <c r="U659" s="146"/>
      <c r="V659" s="143"/>
      <c r="W659" s="145"/>
      <c r="X659" s="143"/>
      <c r="Y659" s="144"/>
      <c r="Z659" s="145"/>
      <c r="AA659" s="143"/>
      <c r="AB659" s="146"/>
      <c r="AC659" s="653"/>
      <c r="AD659" s="95"/>
      <c r="AE659" s="143"/>
      <c r="AF659" s="144"/>
      <c r="AG659" s="145"/>
      <c r="AH659" s="143"/>
      <c r="AI659" s="146"/>
      <c r="AJ659" s="95"/>
      <c r="AK659" s="145"/>
      <c r="AL659" s="143"/>
      <c r="AM659" s="144"/>
      <c r="AN659" s="145"/>
      <c r="AO659" s="145"/>
      <c r="AP659" s="145"/>
      <c r="AQ659" s="145"/>
      <c r="AR659" s="146"/>
      <c r="AS659" s="95"/>
      <c r="AT659" s="143"/>
      <c r="AU659" s="144"/>
      <c r="AV659" s="145"/>
      <c r="AW659" s="143"/>
      <c r="AX659" s="146"/>
      <c r="AY659" s="143"/>
      <c r="AZ659" s="143"/>
      <c r="BA659" s="144"/>
      <c r="BB659" s="145"/>
      <c r="BC659" s="143"/>
      <c r="BD659" s="416"/>
      <c r="BE659" s="413"/>
      <c r="BF659" s="413"/>
      <c r="BG659" s="413"/>
      <c r="BH659" s="413"/>
      <c r="BI659" s="413"/>
      <c r="BJ659" s="432"/>
      <c r="BK659" s="512"/>
      <c r="BL659" s="433"/>
      <c r="BM659" s="414"/>
      <c r="BN659" s="414"/>
      <c r="BO659" s="414"/>
      <c r="CB659" s="227"/>
      <c r="CC659" s="227"/>
      <c r="CD659" s="227"/>
      <c r="CE659" s="227"/>
      <c r="CF659" s="227"/>
      <c r="CG659" s="227"/>
      <c r="CH659" s="227"/>
      <c r="CI659" s="227"/>
      <c r="CJ659" s="227"/>
      <c r="CK659" s="227"/>
      <c r="CL659" s="227"/>
      <c r="CM659" s="227"/>
      <c r="CN659" s="227"/>
      <c r="CO659" s="227"/>
      <c r="CP659" s="227"/>
      <c r="CQ659" s="227"/>
      <c r="CR659" s="227"/>
      <c r="CS659" s="227"/>
      <c r="CT659" s="227"/>
      <c r="CU659" s="227"/>
      <c r="CV659" s="227"/>
      <c r="CW659" s="227"/>
      <c r="CX659" s="227"/>
      <c r="CY659" s="227"/>
      <c r="CZ659" s="227"/>
      <c r="DA659" s="227"/>
      <c r="DB659" s="227"/>
      <c r="DC659" s="227"/>
      <c r="DD659" s="227"/>
      <c r="DE659" s="227"/>
      <c r="DF659" s="227"/>
      <c r="DG659" s="227"/>
      <c r="DH659" s="227"/>
      <c r="DI659" s="227"/>
      <c r="DJ659" s="227"/>
      <c r="DK659" s="227"/>
      <c r="DL659" s="227"/>
      <c r="DM659" s="227"/>
      <c r="DN659" s="227"/>
      <c r="DO659" s="227"/>
      <c r="DP659" s="227"/>
      <c r="DQ659" s="227"/>
      <c r="DR659" s="227"/>
      <c r="DS659" s="227"/>
      <c r="DT659" s="227"/>
      <c r="DU659" s="227"/>
      <c r="DV659" s="227"/>
      <c r="DW659" s="227"/>
      <c r="DX659" s="227"/>
      <c r="DY659" s="227"/>
    </row>
    <row r="660" spans="1:129" s="80" customFormat="1" ht="15">
      <c r="A660" s="265"/>
      <c r="B660" s="360">
        <v>6021002</v>
      </c>
      <c r="C660" s="12" t="s">
        <v>45</v>
      </c>
      <c r="D660" s="7" t="s">
        <v>11</v>
      </c>
      <c r="E660" s="95"/>
      <c r="F660" s="143"/>
      <c r="G660" s="144"/>
      <c r="H660" s="145"/>
      <c r="I660" s="143"/>
      <c r="J660" s="653"/>
      <c r="K660" s="95"/>
      <c r="L660" s="143"/>
      <c r="M660" s="144"/>
      <c r="N660" s="145"/>
      <c r="O660" s="143"/>
      <c r="P660" s="146"/>
      <c r="Q660" s="95"/>
      <c r="R660" s="143"/>
      <c r="S660" s="144"/>
      <c r="T660" s="145"/>
      <c r="U660" s="146"/>
      <c r="V660" s="143"/>
      <c r="W660" s="145"/>
      <c r="X660" s="143"/>
      <c r="Y660" s="144"/>
      <c r="Z660" s="145"/>
      <c r="AA660" s="143"/>
      <c r="AB660" s="146"/>
      <c r="AC660" s="653"/>
      <c r="AD660" s="95"/>
      <c r="AE660" s="143"/>
      <c r="AF660" s="144"/>
      <c r="AG660" s="145"/>
      <c r="AH660" s="143"/>
      <c r="AI660" s="146"/>
      <c r="AJ660" s="95"/>
      <c r="AK660" s="145"/>
      <c r="AL660" s="143"/>
      <c r="AM660" s="144"/>
      <c r="AN660" s="145"/>
      <c r="AO660" s="145"/>
      <c r="AP660" s="145"/>
      <c r="AQ660" s="143"/>
      <c r="AR660" s="146"/>
      <c r="AS660" s="95"/>
      <c r="AT660" s="143"/>
      <c r="AU660" s="144"/>
      <c r="AV660" s="145"/>
      <c r="AW660" s="143"/>
      <c r="AX660" s="146"/>
      <c r="AY660" s="143"/>
      <c r="AZ660" s="143"/>
      <c r="BA660" s="144"/>
      <c r="BB660" s="145"/>
      <c r="BC660" s="143"/>
      <c r="BD660" s="416"/>
      <c r="BE660" s="413"/>
      <c r="BF660" s="413"/>
      <c r="BG660" s="413"/>
      <c r="BH660" s="413"/>
      <c r="BI660" s="413"/>
      <c r="BJ660" s="432"/>
      <c r="BK660" s="512"/>
      <c r="BL660" s="433"/>
      <c r="BM660" s="414"/>
      <c r="BN660" s="414"/>
      <c r="BO660" s="414"/>
      <c r="CB660" s="227"/>
      <c r="CC660" s="227"/>
      <c r="CD660" s="227"/>
      <c r="CE660" s="227"/>
      <c r="CF660" s="227"/>
      <c r="CG660" s="227"/>
      <c r="CH660" s="227"/>
      <c r="CI660" s="227"/>
      <c r="CJ660" s="227"/>
      <c r="CK660" s="227"/>
      <c r="CL660" s="227"/>
      <c r="CM660" s="227"/>
      <c r="CN660" s="227"/>
      <c r="CO660" s="227"/>
      <c r="CP660" s="227"/>
      <c r="CQ660" s="227"/>
      <c r="CR660" s="227"/>
      <c r="CS660" s="227"/>
      <c r="CT660" s="227"/>
      <c r="CU660" s="227"/>
      <c r="CV660" s="227"/>
      <c r="CW660" s="227"/>
      <c r="CX660" s="227"/>
      <c r="CY660" s="227"/>
      <c r="CZ660" s="227"/>
      <c r="DA660" s="227"/>
      <c r="DB660" s="227"/>
      <c r="DC660" s="227"/>
      <c r="DD660" s="227"/>
      <c r="DE660" s="227"/>
      <c r="DF660" s="227"/>
      <c r="DG660" s="227"/>
      <c r="DH660" s="227"/>
      <c r="DI660" s="227"/>
      <c r="DJ660" s="227"/>
      <c r="DK660" s="227"/>
      <c r="DL660" s="227"/>
      <c r="DM660" s="227"/>
      <c r="DN660" s="227"/>
      <c r="DO660" s="227"/>
      <c r="DP660" s="227"/>
      <c r="DQ660" s="227"/>
      <c r="DR660" s="227"/>
      <c r="DS660" s="227"/>
      <c r="DT660" s="227"/>
      <c r="DU660" s="227"/>
      <c r="DV660" s="227"/>
      <c r="DW660" s="227"/>
      <c r="DX660" s="227"/>
      <c r="DY660" s="227"/>
    </row>
    <row r="661" spans="1:129" s="80" customFormat="1" ht="15">
      <c r="A661" s="265"/>
      <c r="B661" s="360">
        <v>6021003</v>
      </c>
      <c r="C661" s="12" t="s">
        <v>46</v>
      </c>
      <c r="D661" s="7" t="s">
        <v>11</v>
      </c>
      <c r="E661" s="95"/>
      <c r="F661" s="143"/>
      <c r="G661" s="144"/>
      <c r="H661" s="145"/>
      <c r="I661" s="143"/>
      <c r="J661" s="653"/>
      <c r="K661" s="95"/>
      <c r="L661" s="143"/>
      <c r="M661" s="144"/>
      <c r="N661" s="145"/>
      <c r="O661" s="143"/>
      <c r="P661" s="146"/>
      <c r="Q661" s="95"/>
      <c r="R661" s="143"/>
      <c r="S661" s="144"/>
      <c r="T661" s="145"/>
      <c r="U661" s="146"/>
      <c r="V661" s="143"/>
      <c r="W661" s="145"/>
      <c r="X661" s="143"/>
      <c r="Y661" s="144"/>
      <c r="Z661" s="145"/>
      <c r="AA661" s="143"/>
      <c r="AB661" s="146"/>
      <c r="AC661" s="653"/>
      <c r="AD661" s="95"/>
      <c r="AE661" s="143"/>
      <c r="AF661" s="144"/>
      <c r="AG661" s="145"/>
      <c r="AH661" s="143"/>
      <c r="AI661" s="146"/>
      <c r="AJ661" s="95"/>
      <c r="AK661" s="145"/>
      <c r="AL661" s="143"/>
      <c r="AM661" s="144"/>
      <c r="AN661" s="145"/>
      <c r="AO661" s="145"/>
      <c r="AP661" s="145"/>
      <c r="AQ661" s="143"/>
      <c r="AR661" s="146"/>
      <c r="AS661" s="95"/>
      <c r="AT661" s="143"/>
      <c r="AU661" s="144"/>
      <c r="AV661" s="145"/>
      <c r="AW661" s="143"/>
      <c r="AX661" s="146"/>
      <c r="AY661" s="143"/>
      <c r="AZ661" s="143"/>
      <c r="BA661" s="144"/>
      <c r="BB661" s="145"/>
      <c r="BC661" s="143"/>
      <c r="BD661" s="416"/>
      <c r="BE661" s="413"/>
      <c r="BF661" s="413"/>
      <c r="BG661" s="413"/>
      <c r="BH661" s="413"/>
      <c r="BI661" s="413"/>
      <c r="BJ661" s="432"/>
      <c r="BK661" s="512"/>
      <c r="BL661" s="433"/>
      <c r="BM661" s="414"/>
      <c r="BN661" s="414"/>
      <c r="BO661" s="414"/>
      <c r="CB661" s="227"/>
      <c r="CC661" s="227"/>
      <c r="CD661" s="227"/>
      <c r="CE661" s="227"/>
      <c r="CF661" s="227"/>
      <c r="CG661" s="227"/>
      <c r="CH661" s="227"/>
      <c r="CI661" s="227"/>
      <c r="CJ661" s="227"/>
      <c r="CK661" s="227"/>
      <c r="CL661" s="227"/>
      <c r="CM661" s="227"/>
      <c r="CN661" s="227"/>
      <c r="CO661" s="227"/>
      <c r="CP661" s="227"/>
      <c r="CQ661" s="227"/>
      <c r="CR661" s="227"/>
      <c r="CS661" s="227"/>
      <c r="CT661" s="227"/>
      <c r="CU661" s="227"/>
      <c r="CV661" s="227"/>
      <c r="CW661" s="227"/>
      <c r="CX661" s="227"/>
      <c r="CY661" s="227"/>
      <c r="CZ661" s="227"/>
      <c r="DA661" s="227"/>
      <c r="DB661" s="227"/>
      <c r="DC661" s="227"/>
      <c r="DD661" s="227"/>
      <c r="DE661" s="227"/>
      <c r="DF661" s="227"/>
      <c r="DG661" s="227"/>
      <c r="DH661" s="227"/>
      <c r="DI661" s="227"/>
      <c r="DJ661" s="227"/>
      <c r="DK661" s="227"/>
      <c r="DL661" s="227"/>
      <c r="DM661" s="227"/>
      <c r="DN661" s="227"/>
      <c r="DO661" s="227"/>
      <c r="DP661" s="227"/>
      <c r="DQ661" s="227"/>
      <c r="DR661" s="227"/>
      <c r="DS661" s="227"/>
      <c r="DT661" s="227"/>
      <c r="DU661" s="227"/>
      <c r="DV661" s="227"/>
      <c r="DW661" s="227"/>
      <c r="DX661" s="227"/>
      <c r="DY661" s="227"/>
    </row>
    <row r="662" spans="1:129" s="80" customFormat="1" ht="15">
      <c r="A662" s="265"/>
      <c r="B662" s="360">
        <v>6021004</v>
      </c>
      <c r="C662" s="12" t="s">
        <v>47</v>
      </c>
      <c r="D662" s="7" t="s">
        <v>11</v>
      </c>
      <c r="E662" s="95"/>
      <c r="F662" s="143"/>
      <c r="G662" s="144"/>
      <c r="H662" s="145"/>
      <c r="I662" s="143"/>
      <c r="J662" s="653"/>
      <c r="K662" s="95"/>
      <c r="L662" s="143"/>
      <c r="M662" s="144"/>
      <c r="N662" s="145"/>
      <c r="O662" s="143"/>
      <c r="P662" s="146"/>
      <c r="Q662" s="95"/>
      <c r="R662" s="143"/>
      <c r="S662" s="144"/>
      <c r="T662" s="145"/>
      <c r="U662" s="146"/>
      <c r="V662" s="143"/>
      <c r="W662" s="145"/>
      <c r="X662" s="143"/>
      <c r="Y662" s="144"/>
      <c r="Z662" s="145"/>
      <c r="AA662" s="143"/>
      <c r="AB662" s="146"/>
      <c r="AC662" s="653"/>
      <c r="AD662" s="95"/>
      <c r="AE662" s="143"/>
      <c r="AF662" s="144"/>
      <c r="AG662" s="145"/>
      <c r="AH662" s="143"/>
      <c r="AI662" s="146"/>
      <c r="AJ662" s="95"/>
      <c r="AK662" s="145"/>
      <c r="AL662" s="143"/>
      <c r="AM662" s="144"/>
      <c r="AN662" s="145"/>
      <c r="AO662" s="145"/>
      <c r="AP662" s="145"/>
      <c r="AQ662" s="143"/>
      <c r="AR662" s="146"/>
      <c r="AS662" s="95"/>
      <c r="AT662" s="143"/>
      <c r="AU662" s="144"/>
      <c r="AV662" s="145"/>
      <c r="AW662" s="143"/>
      <c r="AX662" s="146"/>
      <c r="AY662" s="143"/>
      <c r="AZ662" s="143"/>
      <c r="BA662" s="144"/>
      <c r="BB662" s="145"/>
      <c r="BC662" s="143"/>
      <c r="BD662" s="416"/>
      <c r="BE662" s="413"/>
      <c r="BF662" s="413"/>
      <c r="BG662" s="413"/>
      <c r="BH662" s="413"/>
      <c r="BI662" s="413"/>
      <c r="BJ662" s="432"/>
      <c r="BK662" s="512"/>
      <c r="BL662" s="433"/>
      <c r="BM662" s="414"/>
      <c r="BN662" s="414"/>
      <c r="BO662" s="414"/>
      <c r="CB662" s="227"/>
      <c r="CC662" s="227"/>
      <c r="CD662" s="227"/>
      <c r="CE662" s="227"/>
      <c r="CF662" s="227"/>
      <c r="CG662" s="227"/>
      <c r="CH662" s="227"/>
      <c r="CI662" s="227"/>
      <c r="CJ662" s="227"/>
      <c r="CK662" s="227"/>
      <c r="CL662" s="227"/>
      <c r="CM662" s="227"/>
      <c r="CN662" s="227"/>
      <c r="CO662" s="227"/>
      <c r="CP662" s="227"/>
      <c r="CQ662" s="227"/>
      <c r="CR662" s="227"/>
      <c r="CS662" s="227"/>
      <c r="CT662" s="227"/>
      <c r="CU662" s="227"/>
      <c r="CV662" s="227"/>
      <c r="CW662" s="227"/>
      <c r="CX662" s="227"/>
      <c r="CY662" s="227"/>
      <c r="CZ662" s="227"/>
      <c r="DA662" s="227"/>
      <c r="DB662" s="227"/>
      <c r="DC662" s="227"/>
      <c r="DD662" s="227"/>
      <c r="DE662" s="227"/>
      <c r="DF662" s="227"/>
      <c r="DG662" s="227"/>
      <c r="DH662" s="227"/>
      <c r="DI662" s="227"/>
      <c r="DJ662" s="227"/>
      <c r="DK662" s="227"/>
      <c r="DL662" s="227"/>
      <c r="DM662" s="227"/>
      <c r="DN662" s="227"/>
      <c r="DO662" s="227"/>
      <c r="DP662" s="227"/>
      <c r="DQ662" s="227"/>
      <c r="DR662" s="227"/>
      <c r="DS662" s="227"/>
      <c r="DT662" s="227"/>
      <c r="DU662" s="227"/>
      <c r="DV662" s="227"/>
      <c r="DW662" s="227"/>
      <c r="DX662" s="227"/>
      <c r="DY662" s="227"/>
    </row>
    <row r="663" spans="1:129" s="80" customFormat="1" ht="15">
      <c r="A663" s="265"/>
      <c r="B663" s="360">
        <v>6021005</v>
      </c>
      <c r="C663" s="12" t="s">
        <v>48</v>
      </c>
      <c r="D663" s="7" t="s">
        <v>11</v>
      </c>
      <c r="E663" s="95"/>
      <c r="F663" s="143"/>
      <c r="G663" s="144"/>
      <c r="H663" s="145"/>
      <c r="I663" s="143"/>
      <c r="J663" s="653"/>
      <c r="K663" s="95"/>
      <c r="L663" s="143"/>
      <c r="M663" s="144"/>
      <c r="N663" s="145"/>
      <c r="O663" s="143"/>
      <c r="P663" s="146"/>
      <c r="Q663" s="95"/>
      <c r="R663" s="143"/>
      <c r="S663" s="144"/>
      <c r="T663" s="145"/>
      <c r="U663" s="146"/>
      <c r="V663" s="143"/>
      <c r="W663" s="145"/>
      <c r="X663" s="143"/>
      <c r="Y663" s="144"/>
      <c r="Z663" s="145"/>
      <c r="AA663" s="143"/>
      <c r="AB663" s="143"/>
      <c r="AC663" s="143"/>
      <c r="AD663" s="145"/>
      <c r="AE663" s="143"/>
      <c r="AF663" s="144"/>
      <c r="AG663" s="145"/>
      <c r="AH663" s="143"/>
      <c r="AI663" s="146"/>
      <c r="AJ663" s="95"/>
      <c r="AK663" s="145"/>
      <c r="AL663" s="143"/>
      <c r="AM663" s="144"/>
      <c r="AN663" s="145"/>
      <c r="AO663" s="145"/>
      <c r="AP663" s="145"/>
      <c r="AQ663" s="143"/>
      <c r="AR663" s="146"/>
      <c r="AS663" s="95"/>
      <c r="AT663" s="143"/>
      <c r="AU663" s="144"/>
      <c r="AV663" s="145"/>
      <c r="AW663" s="143"/>
      <c r="AX663" s="146"/>
      <c r="AY663" s="143"/>
      <c r="AZ663" s="143"/>
      <c r="BA663" s="144"/>
      <c r="BB663" s="145"/>
      <c r="BC663" s="143"/>
      <c r="BD663" s="416"/>
      <c r="BE663" s="413"/>
      <c r="BF663" s="413"/>
      <c r="BG663" s="413"/>
      <c r="BH663" s="413"/>
      <c r="BI663" s="413"/>
      <c r="BJ663" s="432"/>
      <c r="BK663" s="512"/>
      <c r="BL663" s="433"/>
      <c r="BM663" s="414"/>
      <c r="BN663" s="414"/>
      <c r="BO663" s="414"/>
      <c r="CB663" s="227"/>
      <c r="CC663" s="227"/>
      <c r="CD663" s="227"/>
      <c r="CE663" s="227"/>
      <c r="CF663" s="227"/>
      <c r="CG663" s="227"/>
      <c r="CH663" s="227"/>
      <c r="CI663" s="227"/>
      <c r="CJ663" s="227"/>
      <c r="CK663" s="227"/>
      <c r="CL663" s="227"/>
      <c r="CM663" s="227"/>
      <c r="CN663" s="227"/>
      <c r="CO663" s="227"/>
      <c r="CP663" s="227"/>
      <c r="CQ663" s="227"/>
      <c r="CR663" s="227"/>
      <c r="CS663" s="227"/>
      <c r="CT663" s="227"/>
      <c r="CU663" s="227"/>
      <c r="CV663" s="227"/>
      <c r="CW663" s="227"/>
      <c r="CX663" s="227"/>
      <c r="CY663" s="227"/>
      <c r="CZ663" s="227"/>
      <c r="DA663" s="227"/>
      <c r="DB663" s="227"/>
      <c r="DC663" s="227"/>
      <c r="DD663" s="227"/>
      <c r="DE663" s="227"/>
      <c r="DF663" s="227"/>
      <c r="DG663" s="227"/>
      <c r="DH663" s="227"/>
      <c r="DI663" s="227"/>
      <c r="DJ663" s="227"/>
      <c r="DK663" s="227"/>
      <c r="DL663" s="227"/>
      <c r="DM663" s="227"/>
      <c r="DN663" s="227"/>
      <c r="DO663" s="227"/>
      <c r="DP663" s="227"/>
      <c r="DQ663" s="227"/>
      <c r="DR663" s="227"/>
      <c r="DS663" s="227"/>
      <c r="DT663" s="227"/>
      <c r="DU663" s="227"/>
      <c r="DV663" s="227"/>
      <c r="DW663" s="227"/>
      <c r="DX663" s="227"/>
      <c r="DY663" s="227"/>
    </row>
    <row r="664" spans="1:129" s="80" customFormat="1" ht="15">
      <c r="A664" s="265"/>
      <c r="B664" s="360">
        <v>6021006</v>
      </c>
      <c r="C664" s="12" t="s">
        <v>49</v>
      </c>
      <c r="D664" s="7" t="s">
        <v>11</v>
      </c>
      <c r="E664" s="95"/>
      <c r="F664" s="143"/>
      <c r="G664" s="144"/>
      <c r="H664" s="145"/>
      <c r="I664" s="143"/>
      <c r="J664" s="653"/>
      <c r="K664" s="95"/>
      <c r="L664" s="143"/>
      <c r="M664" s="144"/>
      <c r="N664" s="145"/>
      <c r="O664" s="143"/>
      <c r="P664" s="146"/>
      <c r="Q664" s="95"/>
      <c r="R664" s="143"/>
      <c r="S664" s="144"/>
      <c r="T664" s="145"/>
      <c r="U664" s="146"/>
      <c r="V664" s="143"/>
      <c r="W664" s="145"/>
      <c r="X664" s="143"/>
      <c r="Y664" s="144"/>
      <c r="Z664" s="145"/>
      <c r="AA664" s="143"/>
      <c r="AB664" s="143"/>
      <c r="AC664" s="143"/>
      <c r="AD664" s="145"/>
      <c r="AE664" s="143"/>
      <c r="AF664" s="144"/>
      <c r="AG664" s="145"/>
      <c r="AH664" s="143"/>
      <c r="AI664" s="146"/>
      <c r="AJ664" s="95"/>
      <c r="AK664" s="145"/>
      <c r="AL664" s="143"/>
      <c r="AM664" s="144"/>
      <c r="AN664" s="145"/>
      <c r="AO664" s="145"/>
      <c r="AP664" s="145"/>
      <c r="AQ664" s="143"/>
      <c r="AR664" s="146"/>
      <c r="AS664" s="95"/>
      <c r="AT664" s="143"/>
      <c r="AU664" s="144"/>
      <c r="AV664" s="145"/>
      <c r="AW664" s="143"/>
      <c r="AX664" s="146"/>
      <c r="AY664" s="143"/>
      <c r="AZ664" s="143"/>
      <c r="BA664" s="144"/>
      <c r="BB664" s="145"/>
      <c r="BC664" s="143"/>
      <c r="BD664" s="416"/>
      <c r="BE664" s="413"/>
      <c r="BF664" s="413"/>
      <c r="BG664" s="413"/>
      <c r="BH664" s="413"/>
      <c r="BI664" s="413"/>
      <c r="BJ664" s="432"/>
      <c r="BK664" s="512"/>
      <c r="BL664" s="433"/>
      <c r="BM664" s="414"/>
      <c r="BN664" s="414"/>
      <c r="BO664" s="414"/>
      <c r="CB664" s="227"/>
      <c r="CC664" s="227"/>
      <c r="CD664" s="227"/>
      <c r="CE664" s="227"/>
      <c r="CF664" s="227"/>
      <c r="CG664" s="227"/>
      <c r="CH664" s="227"/>
      <c r="CI664" s="227"/>
      <c r="CJ664" s="227"/>
      <c r="CK664" s="227"/>
      <c r="CL664" s="227"/>
      <c r="CM664" s="227"/>
      <c r="CN664" s="227"/>
      <c r="CO664" s="227"/>
      <c r="CP664" s="227"/>
      <c r="CQ664" s="227"/>
      <c r="CR664" s="227"/>
      <c r="CS664" s="227"/>
      <c r="CT664" s="227"/>
      <c r="CU664" s="227"/>
      <c r="CV664" s="227"/>
      <c r="CW664" s="227"/>
      <c r="CX664" s="227"/>
      <c r="CY664" s="227"/>
      <c r="CZ664" s="227"/>
      <c r="DA664" s="227"/>
      <c r="DB664" s="227"/>
      <c r="DC664" s="227"/>
      <c r="DD664" s="227"/>
      <c r="DE664" s="227"/>
      <c r="DF664" s="227"/>
      <c r="DG664" s="227"/>
      <c r="DH664" s="227"/>
      <c r="DI664" s="227"/>
      <c r="DJ664" s="227"/>
      <c r="DK664" s="227"/>
      <c r="DL664" s="227"/>
      <c r="DM664" s="227"/>
      <c r="DN664" s="227"/>
      <c r="DO664" s="227"/>
      <c r="DP664" s="227"/>
      <c r="DQ664" s="227"/>
      <c r="DR664" s="227"/>
      <c r="DS664" s="227"/>
      <c r="DT664" s="227"/>
      <c r="DU664" s="227"/>
      <c r="DV664" s="227"/>
      <c r="DW664" s="227"/>
      <c r="DX664" s="227"/>
      <c r="DY664" s="227"/>
    </row>
    <row r="665" spans="1:129" s="80" customFormat="1" ht="15">
      <c r="A665" s="265"/>
      <c r="B665" s="360">
        <v>6021007</v>
      </c>
      <c r="C665" s="12" t="s">
        <v>50</v>
      </c>
      <c r="D665" s="7" t="s">
        <v>11</v>
      </c>
      <c r="E665" s="95">
        <f>'Buxheti 2021'!E615</f>
        <v>0</v>
      </c>
      <c r="F665" s="143"/>
      <c r="G665" s="144"/>
      <c r="H665" s="145"/>
      <c r="I665" s="143"/>
      <c r="J665" s="653"/>
      <c r="K665" s="95"/>
      <c r="L665" s="143"/>
      <c r="M665" s="144"/>
      <c r="N665" s="145"/>
      <c r="O665" s="143"/>
      <c r="P665" s="146"/>
      <c r="Q665" s="95"/>
      <c r="R665" s="143"/>
      <c r="S665" s="144"/>
      <c r="T665" s="145"/>
      <c r="U665" s="146"/>
      <c r="V665" s="143"/>
      <c r="W665" s="145"/>
      <c r="X665" s="143"/>
      <c r="Y665" s="144"/>
      <c r="Z665" s="145"/>
      <c r="AA665" s="143"/>
      <c r="AB665" s="143"/>
      <c r="AC665" s="143"/>
      <c r="AD665" s="145"/>
      <c r="AE665" s="143"/>
      <c r="AF665" s="144"/>
      <c r="AG665" s="145"/>
      <c r="AH665" s="143"/>
      <c r="AI665" s="146"/>
      <c r="AJ665" s="143"/>
      <c r="AK665" s="143"/>
      <c r="AL665" s="145"/>
      <c r="AM665" s="144"/>
      <c r="AN665" s="145"/>
      <c r="AO665" s="145"/>
      <c r="AP665" s="145"/>
      <c r="AQ665" s="143"/>
      <c r="AR665" s="146"/>
      <c r="AS665" s="95"/>
      <c r="AT665" s="143"/>
      <c r="AU665" s="144"/>
      <c r="AV665" s="145"/>
      <c r="AW665" s="143"/>
      <c r="AX665" s="146"/>
      <c r="AY665" s="143"/>
      <c r="AZ665" s="143"/>
      <c r="BA665" s="144"/>
      <c r="BB665" s="145"/>
      <c r="BC665" s="143"/>
      <c r="BD665" s="416"/>
      <c r="BE665" s="413"/>
      <c r="BF665" s="413"/>
      <c r="BG665" s="413"/>
      <c r="BH665" s="413"/>
      <c r="BI665" s="413"/>
      <c r="BJ665" s="432"/>
      <c r="BK665" s="512"/>
      <c r="BL665" s="433"/>
      <c r="BM665" s="414"/>
      <c r="BN665" s="414"/>
      <c r="BO665" s="414"/>
      <c r="CB665" s="227"/>
      <c r="CC665" s="227"/>
      <c r="CD665" s="227"/>
      <c r="CE665" s="227"/>
      <c r="CF665" s="227"/>
      <c r="CG665" s="227"/>
      <c r="CH665" s="227"/>
      <c r="CI665" s="227"/>
      <c r="CJ665" s="227"/>
      <c r="CK665" s="227"/>
      <c r="CL665" s="227"/>
      <c r="CM665" s="227"/>
      <c r="CN665" s="227"/>
      <c r="CO665" s="227"/>
      <c r="CP665" s="227"/>
      <c r="CQ665" s="227"/>
      <c r="CR665" s="227"/>
      <c r="CS665" s="227"/>
      <c r="CT665" s="227"/>
      <c r="CU665" s="227"/>
      <c r="CV665" s="227"/>
      <c r="CW665" s="227"/>
      <c r="CX665" s="227"/>
      <c r="CY665" s="227"/>
      <c r="CZ665" s="227"/>
      <c r="DA665" s="227"/>
      <c r="DB665" s="227"/>
      <c r="DC665" s="227"/>
      <c r="DD665" s="227"/>
      <c r="DE665" s="227"/>
      <c r="DF665" s="227"/>
      <c r="DG665" s="227"/>
      <c r="DH665" s="227"/>
      <c r="DI665" s="227"/>
      <c r="DJ665" s="227"/>
      <c r="DK665" s="227"/>
      <c r="DL665" s="227"/>
      <c r="DM665" s="227"/>
      <c r="DN665" s="227"/>
      <c r="DO665" s="227"/>
      <c r="DP665" s="227"/>
      <c r="DQ665" s="227"/>
      <c r="DR665" s="227"/>
      <c r="DS665" s="227"/>
      <c r="DT665" s="227"/>
      <c r="DU665" s="227"/>
      <c r="DV665" s="227"/>
      <c r="DW665" s="227"/>
      <c r="DX665" s="227"/>
      <c r="DY665" s="227"/>
    </row>
    <row r="666" spans="1:129" s="80" customFormat="1" ht="15">
      <c r="A666" s="265"/>
      <c r="B666" s="360">
        <v>6021008</v>
      </c>
      <c r="C666" s="12" t="s">
        <v>51</v>
      </c>
      <c r="D666" s="7" t="s">
        <v>11</v>
      </c>
      <c r="E666" s="95"/>
      <c r="F666" s="143"/>
      <c r="G666" s="144"/>
      <c r="H666" s="145"/>
      <c r="I666" s="143"/>
      <c r="J666" s="653"/>
      <c r="K666" s="95"/>
      <c r="L666" s="143"/>
      <c r="M666" s="144"/>
      <c r="N666" s="145"/>
      <c r="O666" s="143"/>
      <c r="P666" s="146"/>
      <c r="Q666" s="95"/>
      <c r="R666" s="143"/>
      <c r="S666" s="144"/>
      <c r="T666" s="145"/>
      <c r="U666" s="146"/>
      <c r="V666" s="143"/>
      <c r="W666" s="145"/>
      <c r="X666" s="143"/>
      <c r="Y666" s="144"/>
      <c r="Z666" s="145"/>
      <c r="AA666" s="143"/>
      <c r="AB666" s="143"/>
      <c r="AC666" s="143"/>
      <c r="AD666" s="145"/>
      <c r="AE666" s="143"/>
      <c r="AF666" s="144"/>
      <c r="AG666" s="145"/>
      <c r="AH666" s="143"/>
      <c r="AI666" s="146"/>
      <c r="AJ666" s="143"/>
      <c r="AK666" s="143"/>
      <c r="AL666" s="145"/>
      <c r="AM666" s="144"/>
      <c r="AN666" s="145"/>
      <c r="AO666" s="145"/>
      <c r="AP666" s="145"/>
      <c r="AQ666" s="143"/>
      <c r="AR666" s="146"/>
      <c r="AS666" s="95"/>
      <c r="AT666" s="143"/>
      <c r="AU666" s="144"/>
      <c r="AV666" s="145"/>
      <c r="AW666" s="143"/>
      <c r="AX666" s="146"/>
      <c r="AY666" s="143"/>
      <c r="AZ666" s="143"/>
      <c r="BA666" s="144"/>
      <c r="BB666" s="145"/>
      <c r="BC666" s="143"/>
      <c r="BD666" s="415"/>
      <c r="BE666" s="413"/>
      <c r="BF666" s="413"/>
      <c r="BG666" s="413"/>
      <c r="BH666" s="413"/>
      <c r="BI666" s="413"/>
      <c r="BJ666" s="432"/>
      <c r="BK666" s="512"/>
      <c r="BL666" s="433"/>
      <c r="BM666" s="414"/>
      <c r="BN666" s="414"/>
      <c r="BO666" s="414"/>
      <c r="CB666" s="227"/>
      <c r="CC666" s="227"/>
      <c r="CD666" s="227"/>
      <c r="CE666" s="227"/>
      <c r="CF666" s="227"/>
      <c r="CG666" s="227"/>
      <c r="CH666" s="227"/>
      <c r="CI666" s="227"/>
      <c r="CJ666" s="227"/>
      <c r="CK666" s="227"/>
      <c r="CL666" s="227"/>
      <c r="CM666" s="227"/>
      <c r="CN666" s="227"/>
      <c r="CO666" s="227"/>
      <c r="CP666" s="227"/>
      <c r="CQ666" s="227"/>
      <c r="CR666" s="227"/>
      <c r="CS666" s="227"/>
      <c r="CT666" s="227"/>
      <c r="CU666" s="227"/>
      <c r="CV666" s="227"/>
      <c r="CW666" s="227"/>
      <c r="CX666" s="227"/>
      <c r="CY666" s="227"/>
      <c r="CZ666" s="227"/>
      <c r="DA666" s="227"/>
      <c r="DB666" s="227"/>
      <c r="DC666" s="227"/>
      <c r="DD666" s="227"/>
      <c r="DE666" s="227"/>
      <c r="DF666" s="227"/>
      <c r="DG666" s="227"/>
      <c r="DH666" s="227"/>
      <c r="DI666" s="227"/>
      <c r="DJ666" s="227"/>
      <c r="DK666" s="227"/>
      <c r="DL666" s="227"/>
      <c r="DM666" s="227"/>
      <c r="DN666" s="227"/>
      <c r="DO666" s="227"/>
      <c r="DP666" s="227"/>
      <c r="DQ666" s="227"/>
      <c r="DR666" s="227"/>
      <c r="DS666" s="227"/>
      <c r="DT666" s="227"/>
      <c r="DU666" s="227"/>
      <c r="DV666" s="227"/>
      <c r="DW666" s="227"/>
      <c r="DX666" s="227"/>
      <c r="DY666" s="227"/>
    </row>
    <row r="667" spans="1:129" s="80" customFormat="1" ht="15">
      <c r="A667" s="265"/>
      <c r="B667" s="360">
        <v>6021009</v>
      </c>
      <c r="C667" s="12" t="s">
        <v>52</v>
      </c>
      <c r="D667" s="7" t="s">
        <v>11</v>
      </c>
      <c r="E667" s="95"/>
      <c r="F667" s="143"/>
      <c r="G667" s="144"/>
      <c r="H667" s="145"/>
      <c r="I667" s="143"/>
      <c r="J667" s="653"/>
      <c r="K667" s="95"/>
      <c r="L667" s="143"/>
      <c r="M667" s="144"/>
      <c r="N667" s="145"/>
      <c r="O667" s="143"/>
      <c r="P667" s="146"/>
      <c r="Q667" s="95"/>
      <c r="R667" s="143"/>
      <c r="S667" s="144"/>
      <c r="T667" s="145"/>
      <c r="U667" s="146"/>
      <c r="V667" s="143"/>
      <c r="W667" s="145"/>
      <c r="X667" s="143"/>
      <c r="Y667" s="144"/>
      <c r="Z667" s="145"/>
      <c r="AA667" s="143"/>
      <c r="AB667" s="143"/>
      <c r="AC667" s="143"/>
      <c r="AD667" s="145"/>
      <c r="AE667" s="143"/>
      <c r="AF667" s="144"/>
      <c r="AG667" s="145"/>
      <c r="AH667" s="143"/>
      <c r="AI667" s="146"/>
      <c r="AJ667" s="143"/>
      <c r="AK667" s="143"/>
      <c r="AL667" s="145"/>
      <c r="AM667" s="144"/>
      <c r="AN667" s="145"/>
      <c r="AO667" s="145"/>
      <c r="AP667" s="145"/>
      <c r="AQ667" s="143"/>
      <c r="AR667" s="146"/>
      <c r="AS667" s="95"/>
      <c r="AT667" s="143"/>
      <c r="AU667" s="144"/>
      <c r="AV667" s="145"/>
      <c r="AW667" s="143"/>
      <c r="AX667" s="146"/>
      <c r="AY667" s="143"/>
      <c r="AZ667" s="143"/>
      <c r="BA667" s="144"/>
      <c r="BB667" s="145"/>
      <c r="BC667" s="143"/>
      <c r="BD667" s="415"/>
      <c r="BE667" s="413"/>
      <c r="BF667" s="413"/>
      <c r="BG667" s="413"/>
      <c r="BH667" s="413"/>
      <c r="BI667" s="413"/>
      <c r="BJ667" s="432"/>
      <c r="BK667" s="512"/>
      <c r="BL667" s="433"/>
      <c r="BM667" s="414"/>
      <c r="BN667" s="414"/>
      <c r="BO667" s="414"/>
      <c r="CB667" s="227"/>
      <c r="CC667" s="227"/>
      <c r="CD667" s="227"/>
      <c r="CE667" s="227"/>
      <c r="CF667" s="227"/>
      <c r="CG667" s="227"/>
      <c r="CH667" s="227"/>
      <c r="CI667" s="227"/>
      <c r="CJ667" s="227"/>
      <c r="CK667" s="227"/>
      <c r="CL667" s="227"/>
      <c r="CM667" s="227"/>
      <c r="CN667" s="227"/>
      <c r="CO667" s="227"/>
      <c r="CP667" s="227"/>
      <c r="CQ667" s="227"/>
      <c r="CR667" s="227"/>
      <c r="CS667" s="227"/>
      <c r="CT667" s="227"/>
      <c r="CU667" s="227"/>
      <c r="CV667" s="227"/>
      <c r="CW667" s="227"/>
      <c r="CX667" s="227"/>
      <c r="CY667" s="227"/>
      <c r="CZ667" s="227"/>
      <c r="DA667" s="227"/>
      <c r="DB667" s="227"/>
      <c r="DC667" s="227"/>
      <c r="DD667" s="227"/>
      <c r="DE667" s="227"/>
      <c r="DF667" s="227"/>
      <c r="DG667" s="227"/>
      <c r="DH667" s="227"/>
      <c r="DI667" s="227"/>
      <c r="DJ667" s="227"/>
      <c r="DK667" s="227"/>
      <c r="DL667" s="227"/>
      <c r="DM667" s="227"/>
      <c r="DN667" s="227"/>
      <c r="DO667" s="227"/>
      <c r="DP667" s="227"/>
      <c r="DQ667" s="227"/>
      <c r="DR667" s="227"/>
      <c r="DS667" s="227"/>
      <c r="DT667" s="227"/>
      <c r="DU667" s="227"/>
      <c r="DV667" s="227"/>
      <c r="DW667" s="227"/>
      <c r="DX667" s="227"/>
      <c r="DY667" s="227"/>
    </row>
    <row r="668" spans="1:129" s="80" customFormat="1" ht="15">
      <c r="A668" s="265"/>
      <c r="B668" s="361">
        <v>6021010</v>
      </c>
      <c r="C668" s="13" t="s">
        <v>53</v>
      </c>
      <c r="D668" s="7" t="s">
        <v>11</v>
      </c>
      <c r="E668" s="105"/>
      <c r="F668" s="151"/>
      <c r="G668" s="152"/>
      <c r="H668" s="153"/>
      <c r="I668" s="151"/>
      <c r="J668" s="604"/>
      <c r="K668" s="105"/>
      <c r="L668" s="151"/>
      <c r="M668" s="152"/>
      <c r="N668" s="153"/>
      <c r="O668" s="151"/>
      <c r="P668" s="154"/>
      <c r="Q668" s="105"/>
      <c r="R668" s="151"/>
      <c r="S668" s="152"/>
      <c r="T668" s="153"/>
      <c r="U668" s="154"/>
      <c r="V668" s="151"/>
      <c r="W668" s="153"/>
      <c r="X668" s="151"/>
      <c r="Y668" s="152"/>
      <c r="Z668" s="153"/>
      <c r="AA668" s="151"/>
      <c r="AB668" s="151"/>
      <c r="AC668" s="151"/>
      <c r="AD668" s="153"/>
      <c r="AE668" s="151"/>
      <c r="AF668" s="152"/>
      <c r="AG668" s="153"/>
      <c r="AH668" s="151"/>
      <c r="AI668" s="154"/>
      <c r="AJ668" s="151"/>
      <c r="AK668" s="151"/>
      <c r="AL668" s="153"/>
      <c r="AM668" s="152"/>
      <c r="AN668" s="153"/>
      <c r="AO668" s="153"/>
      <c r="AP668" s="153"/>
      <c r="AQ668" s="153"/>
      <c r="AR668" s="154"/>
      <c r="AS668" s="105"/>
      <c r="AT668" s="151"/>
      <c r="AU668" s="152"/>
      <c r="AV668" s="153"/>
      <c r="AW668" s="151"/>
      <c r="AX668" s="154"/>
      <c r="AY668" s="151"/>
      <c r="AZ668" s="151"/>
      <c r="BA668" s="152"/>
      <c r="BB668" s="153"/>
      <c r="BC668" s="151"/>
      <c r="BD668" s="415"/>
      <c r="BE668" s="413"/>
      <c r="BF668" s="413"/>
      <c r="BG668" s="413"/>
      <c r="BH668" s="413"/>
      <c r="BI668" s="413"/>
      <c r="BJ668" s="432"/>
      <c r="BK668" s="512"/>
      <c r="BL668" s="433"/>
      <c r="BM668" s="414"/>
      <c r="BN668" s="414"/>
      <c r="BO668" s="414"/>
      <c r="CB668" s="227"/>
      <c r="CC668" s="227"/>
      <c r="CD668" s="227"/>
      <c r="CE668" s="227"/>
      <c r="CF668" s="227"/>
      <c r="CG668" s="227"/>
      <c r="CH668" s="227"/>
      <c r="CI668" s="227"/>
      <c r="CJ668" s="227"/>
      <c r="CK668" s="227"/>
      <c r="CL668" s="227"/>
      <c r="CM668" s="227"/>
      <c r="CN668" s="227"/>
      <c r="CO668" s="227"/>
      <c r="CP668" s="227"/>
      <c r="CQ668" s="227"/>
      <c r="CR668" s="227"/>
      <c r="CS668" s="227"/>
      <c r="CT668" s="227"/>
      <c r="CU668" s="227"/>
      <c r="CV668" s="227"/>
      <c r="CW668" s="227"/>
      <c r="CX668" s="227"/>
      <c r="CY668" s="227"/>
      <c r="CZ668" s="227"/>
      <c r="DA668" s="227"/>
      <c r="DB668" s="227"/>
      <c r="DC668" s="227"/>
      <c r="DD668" s="227"/>
      <c r="DE668" s="227"/>
      <c r="DF668" s="227"/>
      <c r="DG668" s="227"/>
      <c r="DH668" s="227"/>
      <c r="DI668" s="227"/>
      <c r="DJ668" s="227"/>
      <c r="DK668" s="227"/>
      <c r="DL668" s="227"/>
      <c r="DM668" s="227"/>
      <c r="DN668" s="227"/>
      <c r="DO668" s="227"/>
      <c r="DP668" s="227"/>
      <c r="DQ668" s="227"/>
      <c r="DR668" s="227"/>
      <c r="DS668" s="227"/>
      <c r="DT668" s="227"/>
      <c r="DU668" s="227"/>
      <c r="DV668" s="227"/>
      <c r="DW668" s="227"/>
      <c r="DX668" s="227"/>
      <c r="DY668" s="227"/>
    </row>
    <row r="669" spans="1:129" s="80" customFormat="1" ht="15">
      <c r="A669" s="369"/>
      <c r="B669" s="361">
        <v>6021011</v>
      </c>
      <c r="C669" s="13" t="s">
        <v>16</v>
      </c>
      <c r="D669" s="7" t="s">
        <v>11</v>
      </c>
      <c r="E669" s="105"/>
      <c r="F669" s="151"/>
      <c r="G669" s="152"/>
      <c r="H669" s="153"/>
      <c r="I669" s="151"/>
      <c r="J669" s="604"/>
      <c r="K669" s="105"/>
      <c r="L669" s="151"/>
      <c r="M669" s="152"/>
      <c r="N669" s="153"/>
      <c r="O669" s="151"/>
      <c r="P669" s="154"/>
      <c r="Q669" s="105"/>
      <c r="R669" s="151"/>
      <c r="S669" s="152"/>
      <c r="T669" s="153"/>
      <c r="U669" s="154"/>
      <c r="V669" s="151"/>
      <c r="W669" s="153"/>
      <c r="X669" s="151"/>
      <c r="Y669" s="152"/>
      <c r="Z669" s="153"/>
      <c r="AA669" s="151"/>
      <c r="AB669" s="151"/>
      <c r="AC669" s="151"/>
      <c r="AD669" s="153"/>
      <c r="AE669" s="151"/>
      <c r="AF669" s="152"/>
      <c r="AG669" s="153"/>
      <c r="AH669" s="151"/>
      <c r="AI669" s="154"/>
      <c r="AJ669" s="151"/>
      <c r="AK669" s="151"/>
      <c r="AL669" s="153"/>
      <c r="AM669" s="152"/>
      <c r="AN669" s="153"/>
      <c r="AO669" s="153"/>
      <c r="AP669" s="153"/>
      <c r="AQ669" s="151"/>
      <c r="AR669" s="154"/>
      <c r="AS669" s="105"/>
      <c r="AT669" s="151"/>
      <c r="AU669" s="152"/>
      <c r="AV669" s="153"/>
      <c r="AW669" s="151"/>
      <c r="AX669" s="154"/>
      <c r="AY669" s="151"/>
      <c r="AZ669" s="151"/>
      <c r="BA669" s="152"/>
      <c r="BB669" s="153"/>
      <c r="BC669" s="151"/>
      <c r="BD669" s="412"/>
      <c r="BE669" s="413"/>
      <c r="BF669" s="413"/>
      <c r="BG669" s="413"/>
      <c r="BH669" s="413"/>
      <c r="BI669" s="413"/>
      <c r="BJ669" s="432"/>
      <c r="BK669" s="512"/>
      <c r="BL669" s="435"/>
      <c r="BM669" s="414"/>
      <c r="BN669" s="414"/>
      <c r="BO669" s="414"/>
      <c r="CB669" s="227"/>
      <c r="CC669" s="227"/>
      <c r="CD669" s="227"/>
      <c r="CE669" s="227"/>
      <c r="CF669" s="227"/>
      <c r="CG669" s="227"/>
      <c r="CH669" s="227"/>
      <c r="CI669" s="227"/>
      <c r="CJ669" s="227"/>
      <c r="CK669" s="227"/>
      <c r="CL669" s="227"/>
      <c r="CM669" s="227"/>
      <c r="CN669" s="227"/>
      <c r="CO669" s="227"/>
      <c r="CP669" s="227"/>
      <c r="CQ669" s="227"/>
      <c r="CR669" s="227"/>
      <c r="CS669" s="227"/>
      <c r="CT669" s="227"/>
      <c r="CU669" s="227"/>
      <c r="CV669" s="227"/>
      <c r="CW669" s="227"/>
      <c r="CX669" s="227"/>
      <c r="CY669" s="227"/>
      <c r="CZ669" s="227"/>
      <c r="DA669" s="227"/>
      <c r="DB669" s="227"/>
      <c r="DC669" s="227"/>
      <c r="DD669" s="227"/>
      <c r="DE669" s="227"/>
      <c r="DF669" s="227"/>
      <c r="DG669" s="227"/>
      <c r="DH669" s="227"/>
      <c r="DI669" s="227"/>
      <c r="DJ669" s="227"/>
      <c r="DK669" s="227"/>
      <c r="DL669" s="227"/>
      <c r="DM669" s="227"/>
      <c r="DN669" s="227"/>
      <c r="DO669" s="227"/>
      <c r="DP669" s="227"/>
      <c r="DQ669" s="227"/>
      <c r="DR669" s="227"/>
      <c r="DS669" s="227"/>
      <c r="DT669" s="227"/>
      <c r="DU669" s="227"/>
      <c r="DV669" s="227"/>
      <c r="DW669" s="227"/>
      <c r="DX669" s="227"/>
      <c r="DY669" s="227"/>
    </row>
    <row r="670" spans="1:129" s="763" customFormat="1" ht="15">
      <c r="A670" s="793"/>
      <c r="B670" s="850">
        <v>6021099</v>
      </c>
      <c r="C670" s="756" t="s">
        <v>54</v>
      </c>
      <c r="D670" s="24" t="s">
        <v>11</v>
      </c>
      <c r="E670" s="700">
        <f>'Buxheti 2021'!E289</f>
        <v>0</v>
      </c>
      <c r="F670" s="546"/>
      <c r="G670" s="757"/>
      <c r="H670" s="754"/>
      <c r="I670" s="546"/>
      <c r="J670" s="862"/>
      <c r="K670" s="700"/>
      <c r="L670" s="546"/>
      <c r="M670" s="757"/>
      <c r="N670" s="759"/>
      <c r="O670" s="546"/>
      <c r="P670" s="758"/>
      <c r="Q670" s="700"/>
      <c r="R670" s="546"/>
      <c r="S670" s="757"/>
      <c r="T670" s="759"/>
      <c r="U670" s="758"/>
      <c r="V670" s="546"/>
      <c r="W670" s="759"/>
      <c r="X670" s="546"/>
      <c r="Y670" s="757"/>
      <c r="Z670" s="759"/>
      <c r="AA670" s="546"/>
      <c r="AB670" s="546"/>
      <c r="AC670" s="546"/>
      <c r="AD670" s="759"/>
      <c r="AE670" s="546"/>
      <c r="AF670" s="757"/>
      <c r="AG670" s="759"/>
      <c r="AH670" s="546"/>
      <c r="AI670" s="758"/>
      <c r="AJ670" s="546"/>
      <c r="AK670" s="546">
        <f>F670</f>
        <v>0</v>
      </c>
      <c r="AL670" s="759"/>
      <c r="AM670" s="757"/>
      <c r="AN670" s="759"/>
      <c r="AO670" s="759"/>
      <c r="AP670" s="759"/>
      <c r="AQ670" s="546"/>
      <c r="AR670" s="758"/>
      <c r="AS670" s="700"/>
      <c r="AT670" s="546"/>
      <c r="AU670" s="757"/>
      <c r="AV670" s="759"/>
      <c r="AW670" s="546"/>
      <c r="AX670" s="758"/>
      <c r="AY670" s="546"/>
      <c r="AZ670" s="546"/>
      <c r="BA670" s="757"/>
      <c r="BB670" s="759"/>
      <c r="BC670" s="546"/>
      <c r="BD670" s="758"/>
      <c r="BE670" s="128"/>
      <c r="BF670" s="128"/>
      <c r="BG670" s="891"/>
      <c r="BH670" s="546"/>
      <c r="BI670" s="128"/>
      <c r="BJ670" s="421"/>
      <c r="BK670" s="510"/>
      <c r="BL670" s="764"/>
      <c r="BM670" s="762"/>
      <c r="BN670" s="762"/>
      <c r="BO670" s="762"/>
      <c r="CB670" s="793"/>
      <c r="CC670" s="793"/>
      <c r="CD670" s="793"/>
      <c r="CE670" s="793"/>
      <c r="CF670" s="793"/>
      <c r="CG670" s="793"/>
      <c r="CH670" s="793"/>
      <c r="CI670" s="793"/>
      <c r="CJ670" s="793"/>
      <c r="CK670" s="793"/>
      <c r="CL670" s="793"/>
      <c r="CM670" s="793"/>
      <c r="CN670" s="793"/>
      <c r="CO670" s="793"/>
      <c r="CP670" s="793"/>
      <c r="CQ670" s="793"/>
      <c r="CR670" s="793"/>
      <c r="CS670" s="793"/>
      <c r="CT670" s="793"/>
      <c r="CU670" s="793"/>
      <c r="CV670" s="793"/>
      <c r="CW670" s="793"/>
      <c r="CX670" s="793"/>
      <c r="CY670" s="793"/>
      <c r="CZ670" s="793"/>
      <c r="DA670" s="793"/>
      <c r="DB670" s="793"/>
      <c r="DC670" s="793"/>
      <c r="DD670" s="793"/>
      <c r="DE670" s="793"/>
      <c r="DF670" s="793"/>
      <c r="DG670" s="793"/>
      <c r="DH670" s="793"/>
      <c r="DI670" s="793"/>
      <c r="DJ670" s="793"/>
      <c r="DK670" s="793"/>
      <c r="DL670" s="793"/>
      <c r="DM670" s="793"/>
      <c r="DN670" s="793"/>
      <c r="DO670" s="793"/>
      <c r="DP670" s="793"/>
      <c r="DQ670" s="793"/>
      <c r="DR670" s="793"/>
      <c r="DS670" s="793"/>
      <c r="DT670" s="793"/>
      <c r="DU670" s="793"/>
      <c r="DV670" s="793"/>
      <c r="DW670" s="793"/>
      <c r="DX670" s="793"/>
      <c r="DY670" s="793"/>
    </row>
    <row r="671" spans="1:129" s="763" customFormat="1" ht="15">
      <c r="A671" s="748"/>
      <c r="B671" s="850">
        <v>6021099</v>
      </c>
      <c r="C671" s="756" t="s">
        <v>54</v>
      </c>
      <c r="D671" s="24" t="s">
        <v>11</v>
      </c>
      <c r="E671" s="700"/>
      <c r="F671" s="546"/>
      <c r="G671" s="757"/>
      <c r="H671" s="754"/>
      <c r="I671" s="546"/>
      <c r="J671" s="862"/>
      <c r="K671" s="700"/>
      <c r="L671" s="546"/>
      <c r="M671" s="757"/>
      <c r="N671" s="759"/>
      <c r="O671" s="546"/>
      <c r="P671" s="758"/>
      <c r="Q671" s="700"/>
      <c r="R671" s="546"/>
      <c r="S671" s="757"/>
      <c r="T671" s="759"/>
      <c r="U671" s="758"/>
      <c r="V671" s="546"/>
      <c r="W671" s="759"/>
      <c r="X671" s="546"/>
      <c r="Y671" s="757"/>
      <c r="Z671" s="759"/>
      <c r="AA671" s="546"/>
      <c r="AB671" s="546"/>
      <c r="AC671" s="546">
        <f>F671</f>
        <v>0</v>
      </c>
      <c r="AD671" s="759"/>
      <c r="AE671" s="546"/>
      <c r="AF671" s="757"/>
      <c r="AG671" s="759"/>
      <c r="AH671" s="546"/>
      <c r="AI671" s="758"/>
      <c r="AJ671" s="546"/>
      <c r="AK671" s="546"/>
      <c r="AL671" s="862"/>
      <c r="AM671" s="758"/>
      <c r="AN671" s="862"/>
      <c r="AO671" s="862"/>
      <c r="AP671" s="862"/>
      <c r="AQ671" s="758"/>
      <c r="AR671" s="758"/>
      <c r="AS671" s="700"/>
      <c r="AT671" s="546"/>
      <c r="AU671" s="757"/>
      <c r="AV671" s="759"/>
      <c r="AW671" s="546"/>
      <c r="AX671" s="758"/>
      <c r="AY671" s="546"/>
      <c r="AZ671" s="546"/>
      <c r="BA671" s="757"/>
      <c r="BB671" s="759"/>
      <c r="BC671" s="546"/>
      <c r="BD671" s="758"/>
      <c r="BE671" s="128"/>
      <c r="BF671" s="128"/>
      <c r="BG671" s="891"/>
      <c r="BH671" s="759"/>
      <c r="BI671" s="128"/>
      <c r="BJ671" s="421"/>
      <c r="BK671" s="510"/>
      <c r="BL671" s="764"/>
      <c r="BM671" s="762"/>
      <c r="BN671" s="762"/>
      <c r="BO671" s="762"/>
      <c r="CB671" s="793"/>
      <c r="CC671" s="793"/>
      <c r="CD671" s="793"/>
      <c r="CE671" s="793"/>
      <c r="CF671" s="793"/>
      <c r="CG671" s="793"/>
      <c r="CH671" s="793"/>
      <c r="CI671" s="793"/>
      <c r="CJ671" s="793"/>
      <c r="CK671" s="793"/>
      <c r="CL671" s="793"/>
      <c r="CM671" s="793"/>
      <c r="CN671" s="793"/>
      <c r="CO671" s="793"/>
      <c r="CP671" s="793"/>
      <c r="CQ671" s="793"/>
      <c r="CR671" s="793"/>
      <c r="CS671" s="793"/>
      <c r="CT671" s="793"/>
      <c r="CU671" s="793"/>
      <c r="CV671" s="793"/>
      <c r="CW671" s="793"/>
      <c r="CX671" s="793"/>
      <c r="CY671" s="793"/>
      <c r="CZ671" s="793"/>
      <c r="DA671" s="793"/>
      <c r="DB671" s="793"/>
      <c r="DC671" s="793"/>
      <c r="DD671" s="793"/>
      <c r="DE671" s="793"/>
      <c r="DF671" s="793"/>
      <c r="DG671" s="793"/>
      <c r="DH671" s="793"/>
      <c r="DI671" s="793"/>
      <c r="DJ671" s="793"/>
      <c r="DK671" s="793"/>
      <c r="DL671" s="793"/>
      <c r="DM671" s="793"/>
      <c r="DN671" s="793"/>
      <c r="DO671" s="793"/>
      <c r="DP671" s="793"/>
      <c r="DQ671" s="793"/>
      <c r="DR671" s="793"/>
      <c r="DS671" s="793"/>
      <c r="DT671" s="793"/>
      <c r="DU671" s="793"/>
      <c r="DV671" s="793"/>
      <c r="DW671" s="793"/>
      <c r="DX671" s="793"/>
      <c r="DY671" s="793"/>
    </row>
    <row r="672" spans="1:129" s="763" customFormat="1" ht="15">
      <c r="A672" s="748"/>
      <c r="B672" s="850">
        <v>6021099</v>
      </c>
      <c r="C672" s="756" t="s">
        <v>54</v>
      </c>
      <c r="D672" s="24" t="s">
        <v>11</v>
      </c>
      <c r="E672" s="700"/>
      <c r="F672" s="546"/>
      <c r="G672" s="757"/>
      <c r="H672" s="754"/>
      <c r="I672" s="546"/>
      <c r="J672" s="862"/>
      <c r="K672" s="700"/>
      <c r="L672" s="546"/>
      <c r="M672" s="757"/>
      <c r="N672" s="759"/>
      <c r="O672" s="546"/>
      <c r="P672" s="758"/>
      <c r="Q672" s="700"/>
      <c r="R672" s="546"/>
      <c r="S672" s="757"/>
      <c r="T672" s="759"/>
      <c r="U672" s="758"/>
      <c r="V672" s="546"/>
      <c r="W672" s="759"/>
      <c r="X672" s="546"/>
      <c r="Y672" s="757"/>
      <c r="Z672" s="759"/>
      <c r="AA672" s="546"/>
      <c r="AB672" s="546"/>
      <c r="AC672" s="546"/>
      <c r="AD672" s="759"/>
      <c r="AE672" s="546"/>
      <c r="AF672" s="757"/>
      <c r="AG672" s="759"/>
      <c r="AH672" s="546"/>
      <c r="AI672" s="758"/>
      <c r="AJ672" s="546"/>
      <c r="AK672" s="546"/>
      <c r="AL672" s="862"/>
      <c r="AM672" s="758"/>
      <c r="AN672" s="862"/>
      <c r="AO672" s="862"/>
      <c r="AP672" s="862"/>
      <c r="AQ672" s="758">
        <f>F672</f>
        <v>0</v>
      </c>
      <c r="AR672" s="758"/>
      <c r="AS672" s="700"/>
      <c r="AT672" s="546"/>
      <c r="AU672" s="757"/>
      <c r="AV672" s="759"/>
      <c r="AW672" s="546"/>
      <c r="AX672" s="758"/>
      <c r="AY672" s="546"/>
      <c r="AZ672" s="546"/>
      <c r="BA672" s="757"/>
      <c r="BB672" s="759"/>
      <c r="BC672" s="546"/>
      <c r="BD672" s="758"/>
      <c r="BE672" s="128"/>
      <c r="BF672" s="128"/>
      <c r="BG672" s="128"/>
      <c r="BH672" s="890"/>
      <c r="BI672" s="128"/>
      <c r="BJ672" s="421"/>
      <c r="BK672" s="510"/>
      <c r="BL672" s="764"/>
      <c r="BM672" s="762"/>
      <c r="BN672" s="762"/>
      <c r="BO672" s="762"/>
      <c r="CB672" s="793"/>
      <c r="CC672" s="793"/>
      <c r="CD672" s="793"/>
      <c r="CE672" s="793"/>
      <c r="CF672" s="793"/>
      <c r="CG672" s="793"/>
      <c r="CH672" s="793"/>
      <c r="CI672" s="793"/>
      <c r="CJ672" s="793"/>
      <c r="CK672" s="793"/>
      <c r="CL672" s="793"/>
      <c r="CM672" s="793"/>
      <c r="CN672" s="793"/>
      <c r="CO672" s="793"/>
      <c r="CP672" s="793"/>
      <c r="CQ672" s="793"/>
      <c r="CR672" s="793"/>
      <c r="CS672" s="793"/>
      <c r="CT672" s="793"/>
      <c r="CU672" s="793"/>
      <c r="CV672" s="793"/>
      <c r="CW672" s="793"/>
      <c r="CX672" s="793"/>
      <c r="CY672" s="793"/>
      <c r="CZ672" s="793"/>
      <c r="DA672" s="793"/>
      <c r="DB672" s="793"/>
      <c r="DC672" s="793"/>
      <c r="DD672" s="793"/>
      <c r="DE672" s="793"/>
      <c r="DF672" s="793"/>
      <c r="DG672" s="793"/>
      <c r="DH672" s="793"/>
      <c r="DI672" s="793"/>
      <c r="DJ672" s="793"/>
      <c r="DK672" s="793"/>
      <c r="DL672" s="793"/>
      <c r="DM672" s="793"/>
      <c r="DN672" s="793"/>
      <c r="DO672" s="793"/>
      <c r="DP672" s="793"/>
      <c r="DQ672" s="793"/>
      <c r="DR672" s="793"/>
      <c r="DS672" s="793"/>
      <c r="DT672" s="793"/>
      <c r="DU672" s="793"/>
      <c r="DV672" s="793"/>
      <c r="DW672" s="793"/>
      <c r="DX672" s="793"/>
      <c r="DY672" s="793"/>
    </row>
    <row r="673" spans="1:129" s="1034" customFormat="1" ht="15">
      <c r="A673" s="1032"/>
      <c r="B673" s="359" t="s">
        <v>90</v>
      </c>
      <c r="C673" s="14" t="s">
        <v>89</v>
      </c>
      <c r="D673" s="25" t="s">
        <v>11</v>
      </c>
      <c r="E673" s="100">
        <f>SUM(E674:E688)</f>
        <v>300000</v>
      </c>
      <c r="F673" s="664">
        <f>F674+F675+F676+F677+F678+F679+F680+F681+F682+F683+F684+F685+F686+F687+F688+F689</f>
        <v>435105.2</v>
      </c>
      <c r="G673" s="148">
        <f>SUM(G674:G688)</f>
        <v>0</v>
      </c>
      <c r="H673" s="149"/>
      <c r="I673" s="147"/>
      <c r="J673" s="609"/>
      <c r="K673" s="100"/>
      <c r="L673" s="147"/>
      <c r="M673" s="148"/>
      <c r="N673" s="149"/>
      <c r="O673" s="147"/>
      <c r="P673" s="150"/>
      <c r="Q673" s="100"/>
      <c r="R673" s="147"/>
      <c r="S673" s="148"/>
      <c r="T673" s="149"/>
      <c r="U673" s="150"/>
      <c r="V673" s="147"/>
      <c r="W673" s="149"/>
      <c r="X673" s="147"/>
      <c r="Y673" s="148"/>
      <c r="Z673" s="149"/>
      <c r="AA673" s="147"/>
      <c r="AB673" s="150"/>
      <c r="AC673" s="609"/>
      <c r="AD673" s="100"/>
      <c r="AE673" s="147"/>
      <c r="AF673" s="148"/>
      <c r="AG673" s="149"/>
      <c r="AH673" s="147"/>
      <c r="AI673" s="150"/>
      <c r="AJ673" s="147"/>
      <c r="AK673" s="147"/>
      <c r="AL673" s="609"/>
      <c r="AM673" s="150"/>
      <c r="AN673" s="150"/>
      <c r="AO673" s="150"/>
      <c r="AP673" s="150"/>
      <c r="AQ673" s="150"/>
      <c r="AR673" s="150"/>
      <c r="AS673" s="100"/>
      <c r="AT673" s="147"/>
      <c r="AU673" s="148"/>
      <c r="AV673" s="149"/>
      <c r="AW673" s="147"/>
      <c r="AX673" s="150"/>
      <c r="AY673" s="147"/>
      <c r="AZ673" s="147"/>
      <c r="BA673" s="148"/>
      <c r="BB673" s="149"/>
      <c r="BC673" s="147"/>
      <c r="BD673" s="419"/>
      <c r="BE673" s="129"/>
      <c r="BF673" s="129"/>
      <c r="BG673" s="129"/>
      <c r="BH673" s="129"/>
      <c r="BI673" s="129"/>
      <c r="BJ673" s="430"/>
      <c r="BK673" s="509"/>
      <c r="BL673" s="1033"/>
      <c r="BM673" s="1036"/>
      <c r="BN673" s="1036"/>
      <c r="BO673" s="1036"/>
      <c r="CB673" s="1035"/>
      <c r="CC673" s="1035"/>
      <c r="CD673" s="1035"/>
      <c r="CE673" s="1035"/>
      <c r="CF673" s="1035"/>
      <c r="CG673" s="1035"/>
      <c r="CH673" s="1035"/>
      <c r="CI673" s="1035"/>
      <c r="CJ673" s="1035"/>
      <c r="CK673" s="1035"/>
      <c r="CL673" s="1035"/>
      <c r="CM673" s="1035"/>
      <c r="CN673" s="1035"/>
      <c r="CO673" s="1035"/>
      <c r="CP673" s="1035"/>
      <c r="CQ673" s="1035"/>
      <c r="CR673" s="1035"/>
      <c r="CS673" s="1035"/>
      <c r="CT673" s="1035"/>
      <c r="CU673" s="1035"/>
      <c r="CV673" s="1035"/>
      <c r="CW673" s="1035"/>
      <c r="CX673" s="1035"/>
      <c r="CY673" s="1035"/>
      <c r="CZ673" s="1035"/>
      <c r="DA673" s="1035"/>
      <c r="DB673" s="1035"/>
      <c r="DC673" s="1035"/>
      <c r="DD673" s="1035"/>
      <c r="DE673" s="1035"/>
      <c r="DF673" s="1035"/>
      <c r="DG673" s="1035"/>
      <c r="DH673" s="1035"/>
      <c r="DI673" s="1035"/>
      <c r="DJ673" s="1035"/>
      <c r="DK673" s="1035"/>
      <c r="DL673" s="1035"/>
      <c r="DM673" s="1035"/>
      <c r="DN673" s="1035"/>
      <c r="DO673" s="1035"/>
      <c r="DP673" s="1035"/>
      <c r="DQ673" s="1035"/>
      <c r="DR673" s="1035"/>
      <c r="DS673" s="1035"/>
      <c r="DT673" s="1035"/>
      <c r="DU673" s="1035"/>
      <c r="DV673" s="1035"/>
      <c r="DW673" s="1035"/>
      <c r="DX673" s="1035"/>
      <c r="DY673" s="1035"/>
    </row>
    <row r="674" spans="1:129" s="763" customFormat="1" ht="15">
      <c r="A674" s="748"/>
      <c r="B674" s="755">
        <v>6022001</v>
      </c>
      <c r="C674" s="756" t="s">
        <v>17</v>
      </c>
      <c r="D674" s="24" t="s">
        <v>11</v>
      </c>
      <c r="E674" s="700">
        <f>'Buxheti 2021'!E519</f>
        <v>0</v>
      </c>
      <c r="F674" s="1307">
        <v>58360.800000000003</v>
      </c>
      <c r="G674" s="757"/>
      <c r="H674" s="542"/>
      <c r="I674" s="546"/>
      <c r="J674" s="862"/>
      <c r="K674" s="700"/>
      <c r="L674" s="546"/>
      <c r="M674" s="757"/>
      <c r="N674" s="759"/>
      <c r="O674" s="546"/>
      <c r="P674" s="758"/>
      <c r="Q674" s="700"/>
      <c r="R674" s="546"/>
      <c r="S674" s="757"/>
      <c r="T674" s="759"/>
      <c r="U674" s="758"/>
      <c r="V674" s="546"/>
      <c r="W674" s="759"/>
      <c r="X674" s="546"/>
      <c r="Y674" s="757"/>
      <c r="Z674" s="759"/>
      <c r="AA674" s="546"/>
      <c r="AB674" s="546"/>
      <c r="AC674" s="546"/>
      <c r="AD674" s="759"/>
      <c r="AE674" s="546"/>
      <c r="AF674" s="757"/>
      <c r="AG674" s="759"/>
      <c r="AH674" s="546"/>
      <c r="AI674" s="758"/>
      <c r="AJ674" s="546"/>
      <c r="AK674" s="546"/>
      <c r="AL674" s="759"/>
      <c r="AM674" s="757"/>
      <c r="AN674" s="759"/>
      <c r="AO674" s="759"/>
      <c r="AP674" s="759"/>
      <c r="AQ674" s="759"/>
      <c r="AR674" s="758"/>
      <c r="AS674" s="700"/>
      <c r="AT674" s="546"/>
      <c r="AU674" s="757"/>
      <c r="AV674" s="759"/>
      <c r="AW674" s="546"/>
      <c r="AX674" s="758"/>
      <c r="AY674" s="546"/>
      <c r="AZ674" s="546"/>
      <c r="BA674" s="757"/>
      <c r="BB674" s="759"/>
      <c r="BC674" s="546"/>
      <c r="BD674" s="758"/>
      <c r="BE674" s="128"/>
      <c r="BF674" s="702">
        <f>F674</f>
        <v>58360.800000000003</v>
      </c>
      <c r="BG674" s="941"/>
      <c r="BH674" s="128"/>
      <c r="BI674" s="128"/>
      <c r="BJ674" s="421"/>
      <c r="BK674" s="510"/>
      <c r="BL674" s="764"/>
      <c r="BM674" s="762"/>
      <c r="BN674" s="762"/>
      <c r="BO674" s="762"/>
      <c r="CB674" s="793"/>
      <c r="CC674" s="793"/>
      <c r="CD674" s="793"/>
      <c r="CE674" s="793"/>
      <c r="CF674" s="793"/>
      <c r="CG674" s="793"/>
      <c r="CH674" s="793"/>
      <c r="CI674" s="793"/>
      <c r="CJ674" s="793"/>
      <c r="CK674" s="793"/>
      <c r="CL674" s="793"/>
      <c r="CM674" s="793"/>
      <c r="CN674" s="793"/>
      <c r="CO674" s="793"/>
      <c r="CP674" s="793"/>
      <c r="CQ674" s="793"/>
      <c r="CR674" s="793"/>
      <c r="CS674" s="793"/>
      <c r="CT674" s="793"/>
      <c r="CU674" s="793"/>
      <c r="CV674" s="793"/>
      <c r="CW674" s="793"/>
      <c r="CX674" s="793"/>
      <c r="CY674" s="793"/>
      <c r="CZ674" s="793"/>
      <c r="DA674" s="793"/>
      <c r="DB674" s="793"/>
      <c r="DC674" s="793"/>
      <c r="DD674" s="793"/>
      <c r="DE674" s="793"/>
      <c r="DF674" s="793"/>
      <c r="DG674" s="793"/>
      <c r="DH674" s="793"/>
      <c r="DI674" s="793"/>
      <c r="DJ674" s="793"/>
      <c r="DK674" s="793"/>
      <c r="DL674" s="793"/>
      <c r="DM674" s="793"/>
      <c r="DN674" s="793"/>
      <c r="DO674" s="793"/>
      <c r="DP674" s="793"/>
      <c r="DQ674" s="793"/>
      <c r="DR674" s="793"/>
      <c r="DS674" s="793"/>
      <c r="DT674" s="793"/>
      <c r="DU674" s="793"/>
      <c r="DV674" s="793"/>
      <c r="DW674" s="793"/>
      <c r="DX674" s="793"/>
      <c r="DY674" s="793"/>
    </row>
    <row r="675" spans="1:129" s="763" customFormat="1" ht="15">
      <c r="A675" s="748"/>
      <c r="B675" s="755">
        <v>6022002</v>
      </c>
      <c r="C675" s="756" t="s">
        <v>18</v>
      </c>
      <c r="D675" s="24" t="s">
        <v>11</v>
      </c>
      <c r="E675" s="700">
        <f>'Buxheti 2021'!E520</f>
        <v>0</v>
      </c>
      <c r="F675" s="1311">
        <v>1858.4</v>
      </c>
      <c r="G675" s="757"/>
      <c r="H675" s="542"/>
      <c r="I675" s="546"/>
      <c r="J675" s="862"/>
      <c r="K675" s="700"/>
      <c r="L675" s="546"/>
      <c r="M675" s="757"/>
      <c r="N675" s="759"/>
      <c r="O675" s="546"/>
      <c r="P675" s="758"/>
      <c r="Q675" s="700"/>
      <c r="R675" s="546"/>
      <c r="S675" s="757"/>
      <c r="T675" s="759"/>
      <c r="U675" s="758"/>
      <c r="V675" s="546"/>
      <c r="W675" s="759"/>
      <c r="X675" s="546"/>
      <c r="Y675" s="757"/>
      <c r="Z675" s="759"/>
      <c r="AA675" s="546"/>
      <c r="AB675" s="546"/>
      <c r="AC675" s="546"/>
      <c r="AD675" s="759"/>
      <c r="AE675" s="546"/>
      <c r="AF675" s="757"/>
      <c r="AG675" s="759"/>
      <c r="AH675" s="546"/>
      <c r="AI675" s="758"/>
      <c r="AJ675" s="546"/>
      <c r="AK675" s="546"/>
      <c r="AL675" s="759"/>
      <c r="AM675" s="757"/>
      <c r="AN675" s="759"/>
      <c r="AO675" s="759"/>
      <c r="AP675" s="759"/>
      <c r="AQ675" s="759"/>
      <c r="AR675" s="758"/>
      <c r="AS675" s="700"/>
      <c r="AT675" s="546"/>
      <c r="AU675" s="757"/>
      <c r="AV675" s="759"/>
      <c r="AW675" s="546"/>
      <c r="AX675" s="758"/>
      <c r="AY675" s="546"/>
      <c r="AZ675" s="546"/>
      <c r="BA675" s="757"/>
      <c r="BB675" s="759"/>
      <c r="BC675" s="546"/>
      <c r="BD675" s="758"/>
      <c r="BE675" s="128"/>
      <c r="BF675" s="128"/>
      <c r="BG675" s="128"/>
      <c r="BH675" s="128"/>
      <c r="BI675" s="128"/>
      <c r="BJ675" s="421"/>
      <c r="BK675" s="546"/>
      <c r="BL675" s="764"/>
      <c r="BM675" s="762"/>
      <c r="BN675" s="762"/>
      <c r="BO675" s="762"/>
      <c r="CB675" s="793"/>
      <c r="CC675" s="793"/>
      <c r="CD675" s="793"/>
      <c r="CE675" s="793"/>
      <c r="CF675" s="793"/>
      <c r="CG675" s="793"/>
      <c r="CH675" s="793"/>
      <c r="CI675" s="793"/>
      <c r="CJ675" s="793"/>
      <c r="CK675" s="793"/>
      <c r="CL675" s="793"/>
      <c r="CM675" s="793"/>
      <c r="CN675" s="793"/>
      <c r="CO675" s="793"/>
      <c r="CP675" s="793"/>
      <c r="CQ675" s="793"/>
      <c r="CR675" s="793"/>
      <c r="CS675" s="793"/>
      <c r="CT675" s="793"/>
      <c r="CU675" s="793"/>
      <c r="CV675" s="793"/>
      <c r="CW675" s="793"/>
      <c r="CX675" s="793"/>
      <c r="CY675" s="793"/>
      <c r="CZ675" s="793"/>
      <c r="DA675" s="793"/>
      <c r="DB675" s="793"/>
      <c r="DC675" s="793"/>
      <c r="DD675" s="793"/>
      <c r="DE675" s="793"/>
      <c r="DF675" s="793"/>
      <c r="DG675" s="793"/>
      <c r="DH675" s="793"/>
      <c r="DI675" s="793"/>
      <c r="DJ675" s="793"/>
      <c r="DK675" s="793"/>
      <c r="DL675" s="793"/>
      <c r="DM675" s="793"/>
      <c r="DN675" s="793"/>
      <c r="DO675" s="793"/>
      <c r="DP675" s="793"/>
      <c r="DQ675" s="793"/>
      <c r="DR675" s="793"/>
      <c r="DS675" s="793"/>
      <c r="DT675" s="793"/>
      <c r="DU675" s="793"/>
      <c r="DV675" s="793"/>
      <c r="DW675" s="793"/>
      <c r="DX675" s="793"/>
      <c r="DY675" s="793"/>
    </row>
    <row r="676" spans="1:129" s="763" customFormat="1" ht="15">
      <c r="A676" s="932">
        <v>156</v>
      </c>
      <c r="B676" s="755">
        <v>6022003</v>
      </c>
      <c r="C676" s="756" t="s">
        <v>83</v>
      </c>
      <c r="D676" s="24" t="s">
        <v>11</v>
      </c>
      <c r="E676" s="700">
        <f>'Buxheti 2021'!I293</f>
        <v>0</v>
      </c>
      <c r="F676" s="1312">
        <v>11199.6</v>
      </c>
      <c r="G676" s="757"/>
      <c r="H676" s="754" t="s">
        <v>464</v>
      </c>
      <c r="I676" s="546"/>
      <c r="J676" s="862"/>
      <c r="K676" s="700"/>
      <c r="L676" s="546"/>
      <c r="M676" s="757"/>
      <c r="N676" s="759"/>
      <c r="O676" s="546"/>
      <c r="P676" s="758"/>
      <c r="Q676" s="700"/>
      <c r="R676" s="546"/>
      <c r="S676" s="757"/>
      <c r="T676" s="759"/>
      <c r="U676" s="758"/>
      <c r="V676" s="546"/>
      <c r="W676" s="759"/>
      <c r="X676" s="546"/>
      <c r="Y676" s="757"/>
      <c r="Z676" s="759"/>
      <c r="AA676" s="546"/>
      <c r="AB676" s="546"/>
      <c r="AC676" s="546"/>
      <c r="AD676" s="759"/>
      <c r="AE676" s="546"/>
      <c r="AF676" s="757"/>
      <c r="AG676" s="759"/>
      <c r="AH676" s="546"/>
      <c r="AI676" s="758"/>
      <c r="AJ676" s="546"/>
      <c r="AK676" s="546"/>
      <c r="AL676" s="759"/>
      <c r="AM676" s="757"/>
      <c r="AN676" s="759"/>
      <c r="AO676" s="759"/>
      <c r="AP676" s="759"/>
      <c r="AQ676" s="546"/>
      <c r="AR676" s="758"/>
      <c r="AS676" s="700"/>
      <c r="AT676" s="546"/>
      <c r="AU676" s="757"/>
      <c r="AV676" s="759"/>
      <c r="AW676" s="546"/>
      <c r="AX676" s="758"/>
      <c r="AY676" s="546"/>
      <c r="AZ676" s="546"/>
      <c r="BA676" s="757"/>
      <c r="BB676" s="759"/>
      <c r="BC676" s="546"/>
      <c r="BD676" s="758"/>
      <c r="BE676" s="544"/>
      <c r="BF676" s="128"/>
      <c r="BG676" s="128"/>
      <c r="BH676" s="128"/>
      <c r="BI676" s="128"/>
      <c r="BJ676" s="421"/>
      <c r="BK676" s="510"/>
      <c r="BL676" s="764"/>
      <c r="BM676" s="762"/>
      <c r="BN676" s="762"/>
      <c r="BO676" s="762"/>
      <c r="CB676" s="793"/>
      <c r="CC676" s="793"/>
      <c r="CD676" s="793"/>
      <c r="CE676" s="793"/>
      <c r="CF676" s="793"/>
      <c r="CG676" s="793"/>
      <c r="CH676" s="793"/>
      <c r="CI676" s="793"/>
      <c r="CJ676" s="793"/>
      <c r="CK676" s="793"/>
      <c r="CL676" s="793"/>
      <c r="CM676" s="793"/>
      <c r="CN676" s="793"/>
      <c r="CO676" s="793"/>
      <c r="CP676" s="793"/>
      <c r="CQ676" s="793"/>
      <c r="CR676" s="793"/>
      <c r="CS676" s="793"/>
      <c r="CT676" s="793"/>
      <c r="CU676" s="793"/>
      <c r="CV676" s="793"/>
      <c r="CW676" s="793"/>
      <c r="CX676" s="793"/>
      <c r="CY676" s="793"/>
      <c r="CZ676" s="793"/>
      <c r="DA676" s="793"/>
      <c r="DB676" s="793"/>
      <c r="DC676" s="793"/>
      <c r="DD676" s="793"/>
      <c r="DE676" s="793"/>
      <c r="DF676" s="793"/>
      <c r="DG676" s="793"/>
      <c r="DH676" s="793"/>
      <c r="DI676" s="793"/>
      <c r="DJ676" s="793"/>
      <c r="DK676" s="793"/>
      <c r="DL676" s="793"/>
      <c r="DM676" s="793"/>
      <c r="DN676" s="793"/>
      <c r="DO676" s="793"/>
      <c r="DP676" s="793"/>
      <c r="DQ676" s="793"/>
      <c r="DR676" s="793"/>
      <c r="DS676" s="793"/>
      <c r="DT676" s="793"/>
      <c r="DU676" s="793"/>
      <c r="DV676" s="793"/>
      <c r="DW676" s="793"/>
      <c r="DX676" s="793"/>
      <c r="DY676" s="793"/>
    </row>
    <row r="677" spans="1:129" s="763" customFormat="1" ht="15">
      <c r="A677" s="932"/>
      <c r="B677" s="755">
        <v>6022004</v>
      </c>
      <c r="C677" s="756" t="s">
        <v>356</v>
      </c>
      <c r="D677" s="24" t="s">
        <v>11</v>
      </c>
      <c r="E677" s="942">
        <f>'Buxheti 2021'!E296</f>
        <v>0</v>
      </c>
      <c r="F677" s="705"/>
      <c r="G677" s="757"/>
      <c r="H677" s="754"/>
      <c r="I677" s="546"/>
      <c r="J677" s="862"/>
      <c r="K677" s="700"/>
      <c r="L677" s="546"/>
      <c r="M677" s="757"/>
      <c r="N677" s="759"/>
      <c r="O677" s="546"/>
      <c r="P677" s="758"/>
      <c r="Q677" s="700"/>
      <c r="R677" s="546"/>
      <c r="S677" s="757"/>
      <c r="T677" s="759"/>
      <c r="U677" s="758"/>
      <c r="V677" s="546"/>
      <c r="W677" s="759"/>
      <c r="X677" s="546"/>
      <c r="Y677" s="757"/>
      <c r="Z677" s="759"/>
      <c r="AA677" s="546"/>
      <c r="AB677" s="546"/>
      <c r="AC677" s="546"/>
      <c r="AD677" s="759"/>
      <c r="AE677" s="546"/>
      <c r="AF677" s="757"/>
      <c r="AG677" s="759"/>
      <c r="AH677" s="546"/>
      <c r="AI677" s="758"/>
      <c r="AJ677" s="546"/>
      <c r="AK677" s="546"/>
      <c r="AL677" s="759"/>
      <c r="AM677" s="757"/>
      <c r="AN677" s="759"/>
      <c r="AO677" s="759"/>
      <c r="AP677" s="759"/>
      <c r="AQ677" s="759"/>
      <c r="AR677" s="758"/>
      <c r="AS677" s="700"/>
      <c r="AT677" s="546"/>
      <c r="AU677" s="757"/>
      <c r="AV677" s="759"/>
      <c r="AW677" s="546"/>
      <c r="AX677" s="758"/>
      <c r="AY677" s="546"/>
      <c r="AZ677" s="546"/>
      <c r="BA677" s="757"/>
      <c r="BB677" s="759"/>
      <c r="BC677" s="546"/>
      <c r="BD677" s="943">
        <f>F677</f>
        <v>0</v>
      </c>
      <c r="BE677" s="544"/>
      <c r="BF677" s="128"/>
      <c r="BG677" s="128"/>
      <c r="BH677" s="128"/>
      <c r="BI677" s="128"/>
      <c r="BJ677" s="421"/>
      <c r="BK677" s="510"/>
      <c r="BL677" s="764"/>
      <c r="BM677" s="762"/>
      <c r="BN677" s="762"/>
      <c r="BO677" s="762"/>
      <c r="CB677" s="793"/>
      <c r="CC677" s="793"/>
      <c r="CD677" s="793"/>
      <c r="CE677" s="793"/>
      <c r="CF677" s="793"/>
      <c r="CG677" s="793"/>
      <c r="CH677" s="793"/>
      <c r="CI677" s="793"/>
      <c r="CJ677" s="793"/>
      <c r="CK677" s="793"/>
      <c r="CL677" s="793"/>
      <c r="CM677" s="793"/>
      <c r="CN677" s="793"/>
      <c r="CO677" s="793"/>
      <c r="CP677" s="793"/>
      <c r="CQ677" s="793"/>
      <c r="CR677" s="793"/>
      <c r="CS677" s="793"/>
      <c r="CT677" s="793"/>
      <c r="CU677" s="793"/>
      <c r="CV677" s="793"/>
      <c r="CW677" s="793"/>
      <c r="CX677" s="793"/>
      <c r="CY677" s="793"/>
      <c r="CZ677" s="793"/>
      <c r="DA677" s="793"/>
      <c r="DB677" s="793"/>
      <c r="DC677" s="793"/>
      <c r="DD677" s="793"/>
      <c r="DE677" s="793"/>
      <c r="DF677" s="793"/>
      <c r="DG677" s="793"/>
      <c r="DH677" s="793"/>
      <c r="DI677" s="793"/>
      <c r="DJ677" s="793"/>
      <c r="DK677" s="793"/>
      <c r="DL677" s="793"/>
      <c r="DM677" s="793"/>
      <c r="DN677" s="793"/>
      <c r="DO677" s="793"/>
      <c r="DP677" s="793"/>
      <c r="DQ677" s="793"/>
      <c r="DR677" s="793"/>
      <c r="DS677" s="793"/>
      <c r="DT677" s="793"/>
      <c r="DU677" s="793"/>
      <c r="DV677" s="793"/>
      <c r="DW677" s="793"/>
      <c r="DX677" s="793"/>
      <c r="DY677" s="793"/>
    </row>
    <row r="678" spans="1:129" s="763" customFormat="1" ht="15">
      <c r="A678" s="748">
        <v>142</v>
      </c>
      <c r="B678" s="755">
        <v>6022004</v>
      </c>
      <c r="C678" s="756" t="s">
        <v>19</v>
      </c>
      <c r="D678" s="24" t="s">
        <v>11</v>
      </c>
      <c r="E678" s="700">
        <f>'Buxheti 2021'!E419</f>
        <v>0</v>
      </c>
      <c r="F678" s="1307">
        <v>8920</v>
      </c>
      <c r="G678" s="757"/>
      <c r="H678" s="754" t="s">
        <v>460</v>
      </c>
      <c r="I678" s="546"/>
      <c r="J678" s="862"/>
      <c r="K678" s="700"/>
      <c r="L678" s="546"/>
      <c r="M678" s="757"/>
      <c r="N678" s="759"/>
      <c r="O678" s="546"/>
      <c r="P678" s="758"/>
      <c r="Q678" s="700"/>
      <c r="R678" s="546"/>
      <c r="S678" s="757"/>
      <c r="T678" s="759"/>
      <c r="U678" s="758"/>
      <c r="V678" s="546"/>
      <c r="W678" s="759"/>
      <c r="X678" s="546"/>
      <c r="Y678" s="757"/>
      <c r="Z678" s="759"/>
      <c r="AA678" s="546"/>
      <c r="AB678" s="546"/>
      <c r="AC678" s="546"/>
      <c r="AD678" s="759"/>
      <c r="AE678" s="546"/>
      <c r="AF678" s="757"/>
      <c r="AG678" s="759"/>
      <c r="AH678" s="546"/>
      <c r="AI678" s="758"/>
      <c r="AJ678" s="546"/>
      <c r="AK678" s="546"/>
      <c r="AL678" s="759"/>
      <c r="AM678" s="757"/>
      <c r="AN678" s="759"/>
      <c r="AO678" s="759"/>
      <c r="AP678" s="759"/>
      <c r="AQ678" s="759"/>
      <c r="AR678" s="758"/>
      <c r="AS678" s="700"/>
      <c r="AT678" s="546"/>
      <c r="AU678" s="757"/>
      <c r="AV678" s="759"/>
      <c r="AW678" s="546"/>
      <c r="AX678" s="758"/>
      <c r="AY678" s="546"/>
      <c r="AZ678" s="546"/>
      <c r="BA678" s="757"/>
      <c r="BB678" s="759"/>
      <c r="BC678" s="546"/>
      <c r="BD678" s="758">
        <f>F678</f>
        <v>8920</v>
      </c>
      <c r="BE678" s="128"/>
      <c r="BF678" s="128"/>
      <c r="BG678" s="128"/>
      <c r="BH678" s="128"/>
      <c r="BI678" s="128"/>
      <c r="BJ678" s="421"/>
      <c r="BK678" s="510"/>
      <c r="BL678" s="764"/>
      <c r="BM678" s="762"/>
      <c r="BN678" s="762"/>
      <c r="BO678" s="762"/>
      <c r="CB678" s="793"/>
      <c r="CC678" s="793"/>
      <c r="CD678" s="793"/>
      <c r="CE678" s="793"/>
      <c r="CF678" s="793"/>
      <c r="CG678" s="793"/>
      <c r="CH678" s="793"/>
      <c r="CI678" s="793"/>
      <c r="CJ678" s="793"/>
      <c r="CK678" s="793"/>
      <c r="CL678" s="793"/>
      <c r="CM678" s="793"/>
      <c r="CN678" s="793"/>
      <c r="CO678" s="793"/>
      <c r="CP678" s="793"/>
      <c r="CQ678" s="793"/>
      <c r="CR678" s="793"/>
      <c r="CS678" s="793"/>
      <c r="CT678" s="793"/>
      <c r="CU678" s="793"/>
      <c r="CV678" s="793"/>
      <c r="CW678" s="793"/>
      <c r="CX678" s="793"/>
      <c r="CY678" s="793"/>
      <c r="CZ678" s="793"/>
      <c r="DA678" s="793"/>
      <c r="DB678" s="793"/>
      <c r="DC678" s="793"/>
      <c r="DD678" s="793"/>
      <c r="DE678" s="793"/>
      <c r="DF678" s="793"/>
      <c r="DG678" s="793"/>
      <c r="DH678" s="793"/>
      <c r="DI678" s="793"/>
      <c r="DJ678" s="793"/>
      <c r="DK678" s="793"/>
      <c r="DL678" s="793"/>
      <c r="DM678" s="793"/>
      <c r="DN678" s="793"/>
      <c r="DO678" s="793"/>
      <c r="DP678" s="793"/>
      <c r="DQ678" s="793"/>
      <c r="DR678" s="793"/>
      <c r="DS678" s="793"/>
      <c r="DT678" s="793"/>
      <c r="DU678" s="793"/>
      <c r="DV678" s="793"/>
      <c r="DW678" s="793"/>
      <c r="DX678" s="793"/>
      <c r="DY678" s="793"/>
    </row>
    <row r="679" spans="1:129" s="763" customFormat="1" ht="15">
      <c r="A679" s="748"/>
      <c r="B679" s="755">
        <v>6022005</v>
      </c>
      <c r="C679" s="756" t="s">
        <v>20</v>
      </c>
      <c r="D679" s="24" t="s">
        <v>11</v>
      </c>
      <c r="E679" s="700"/>
      <c r="F679" s="546"/>
      <c r="G679" s="757"/>
      <c r="H679" s="759"/>
      <c r="I679" s="546"/>
      <c r="J679" s="862"/>
      <c r="K679" s="700"/>
      <c r="L679" s="546"/>
      <c r="M679" s="757"/>
      <c r="N679" s="759"/>
      <c r="O679" s="546"/>
      <c r="P679" s="758"/>
      <c r="Q679" s="700"/>
      <c r="R679" s="546"/>
      <c r="S679" s="757"/>
      <c r="T679" s="759"/>
      <c r="U679" s="758"/>
      <c r="V679" s="546"/>
      <c r="W679" s="759"/>
      <c r="X679" s="546"/>
      <c r="Y679" s="757"/>
      <c r="Z679" s="759"/>
      <c r="AA679" s="546"/>
      <c r="AB679" s="546"/>
      <c r="AC679" s="546"/>
      <c r="AD679" s="759"/>
      <c r="AE679" s="546"/>
      <c r="AF679" s="757"/>
      <c r="AG679" s="759"/>
      <c r="AH679" s="546"/>
      <c r="AI679" s="758"/>
      <c r="AJ679" s="546"/>
      <c r="AK679" s="546"/>
      <c r="AL679" s="759"/>
      <c r="AM679" s="757"/>
      <c r="AN679" s="759"/>
      <c r="AO679" s="759"/>
      <c r="AP679" s="759"/>
      <c r="AQ679" s="759"/>
      <c r="AR679" s="758"/>
      <c r="AS679" s="700"/>
      <c r="AT679" s="546"/>
      <c r="AU679" s="757"/>
      <c r="AV679" s="759"/>
      <c r="AW679" s="546"/>
      <c r="AX679" s="758"/>
      <c r="AY679" s="546"/>
      <c r="AZ679" s="546"/>
      <c r="BA679" s="757"/>
      <c r="BB679" s="759"/>
      <c r="BC679" s="546"/>
      <c r="BD679" s="871"/>
      <c r="BE679" s="128"/>
      <c r="BF679" s="128"/>
      <c r="BG679" s="128"/>
      <c r="BH679" s="128"/>
      <c r="BI679" s="128"/>
      <c r="BJ679" s="421"/>
      <c r="BK679" s="510"/>
      <c r="BL679" s="764"/>
      <c r="BM679" s="762"/>
      <c r="BN679" s="762"/>
      <c r="BO679" s="762"/>
      <c r="CB679" s="793"/>
      <c r="CC679" s="793"/>
      <c r="CD679" s="793"/>
      <c r="CE679" s="793"/>
      <c r="CF679" s="793"/>
      <c r="CG679" s="793"/>
      <c r="CH679" s="793"/>
      <c r="CI679" s="793"/>
      <c r="CJ679" s="793"/>
      <c r="CK679" s="793"/>
      <c r="CL679" s="793"/>
      <c r="CM679" s="793"/>
      <c r="CN679" s="793"/>
      <c r="CO679" s="793"/>
      <c r="CP679" s="793"/>
      <c r="CQ679" s="793"/>
      <c r="CR679" s="793"/>
      <c r="CS679" s="793"/>
      <c r="CT679" s="793"/>
      <c r="CU679" s="793"/>
      <c r="CV679" s="793"/>
      <c r="CW679" s="793"/>
      <c r="CX679" s="793"/>
      <c r="CY679" s="793"/>
      <c r="CZ679" s="793"/>
      <c r="DA679" s="793"/>
      <c r="DB679" s="793"/>
      <c r="DC679" s="793"/>
      <c r="DD679" s="793"/>
      <c r="DE679" s="793"/>
      <c r="DF679" s="793"/>
      <c r="DG679" s="793"/>
      <c r="DH679" s="793"/>
      <c r="DI679" s="793"/>
      <c r="DJ679" s="793"/>
      <c r="DK679" s="793"/>
      <c r="DL679" s="793"/>
      <c r="DM679" s="793"/>
      <c r="DN679" s="793"/>
      <c r="DO679" s="793"/>
      <c r="DP679" s="793"/>
      <c r="DQ679" s="793"/>
      <c r="DR679" s="793"/>
      <c r="DS679" s="793"/>
      <c r="DT679" s="793"/>
      <c r="DU679" s="793"/>
      <c r="DV679" s="793"/>
      <c r="DW679" s="793"/>
      <c r="DX679" s="793"/>
      <c r="DY679" s="793"/>
    </row>
    <row r="680" spans="1:129" s="763" customFormat="1" ht="15">
      <c r="A680" s="748"/>
      <c r="B680" s="755">
        <v>6022006</v>
      </c>
      <c r="C680" s="756" t="s">
        <v>55</v>
      </c>
      <c r="D680" s="24" t="s">
        <v>11</v>
      </c>
      <c r="E680" s="700"/>
      <c r="F680" s="546"/>
      <c r="G680" s="757"/>
      <c r="H680" s="759"/>
      <c r="I680" s="546"/>
      <c r="J680" s="862"/>
      <c r="K680" s="700"/>
      <c r="L680" s="546"/>
      <c r="M680" s="757"/>
      <c r="N680" s="759"/>
      <c r="O680" s="546"/>
      <c r="P680" s="758"/>
      <c r="Q680" s="700"/>
      <c r="R680" s="546"/>
      <c r="S680" s="757"/>
      <c r="T680" s="759"/>
      <c r="U680" s="758"/>
      <c r="V680" s="546"/>
      <c r="W680" s="759"/>
      <c r="X680" s="546"/>
      <c r="Y680" s="757"/>
      <c r="Z680" s="759"/>
      <c r="AA680" s="546"/>
      <c r="AB680" s="546"/>
      <c r="AC680" s="546"/>
      <c r="AD680" s="759"/>
      <c r="AE680" s="546"/>
      <c r="AF680" s="757"/>
      <c r="AG680" s="759"/>
      <c r="AH680" s="546"/>
      <c r="AI680" s="758"/>
      <c r="AJ680" s="546"/>
      <c r="AK680" s="546"/>
      <c r="AL680" s="759"/>
      <c r="AM680" s="757"/>
      <c r="AN680" s="759"/>
      <c r="AO680" s="759"/>
      <c r="AP680" s="759"/>
      <c r="AQ680" s="546"/>
      <c r="AR680" s="758"/>
      <c r="AS680" s="700"/>
      <c r="AT680" s="546"/>
      <c r="AU680" s="757"/>
      <c r="AV680" s="759"/>
      <c r="AW680" s="546"/>
      <c r="AX680" s="758"/>
      <c r="AY680" s="546"/>
      <c r="AZ680" s="546"/>
      <c r="BA680" s="757"/>
      <c r="BB680" s="759"/>
      <c r="BC680" s="546"/>
      <c r="BD680" s="758"/>
      <c r="BE680" s="128"/>
      <c r="BF680" s="128"/>
      <c r="BG680" s="128"/>
      <c r="BH680" s="128"/>
      <c r="BI680" s="128"/>
      <c r="BJ680" s="421"/>
      <c r="BK680" s="510"/>
      <c r="BL680" s="764"/>
      <c r="BM680" s="762"/>
      <c r="BN680" s="762"/>
      <c r="BO680" s="762"/>
      <c r="CB680" s="793"/>
      <c r="CC680" s="793"/>
      <c r="CD680" s="793"/>
      <c r="CE680" s="793"/>
      <c r="CF680" s="793"/>
      <c r="CG680" s="793"/>
      <c r="CH680" s="793"/>
      <c r="CI680" s="793"/>
      <c r="CJ680" s="793"/>
      <c r="CK680" s="793"/>
      <c r="CL680" s="793"/>
      <c r="CM680" s="793"/>
      <c r="CN680" s="793"/>
      <c r="CO680" s="793"/>
      <c r="CP680" s="793"/>
      <c r="CQ680" s="793"/>
      <c r="CR680" s="793"/>
      <c r="CS680" s="793"/>
      <c r="CT680" s="793"/>
      <c r="CU680" s="793"/>
      <c r="CV680" s="793"/>
      <c r="CW680" s="793"/>
      <c r="CX680" s="793"/>
      <c r="CY680" s="793"/>
      <c r="CZ680" s="793"/>
      <c r="DA680" s="793"/>
      <c r="DB680" s="793"/>
      <c r="DC680" s="793"/>
      <c r="DD680" s="793"/>
      <c r="DE680" s="793"/>
      <c r="DF680" s="793"/>
      <c r="DG680" s="793"/>
      <c r="DH680" s="793"/>
      <c r="DI680" s="793"/>
      <c r="DJ680" s="793"/>
      <c r="DK680" s="793"/>
      <c r="DL680" s="793"/>
      <c r="DM680" s="793"/>
      <c r="DN680" s="793"/>
      <c r="DO680" s="793"/>
      <c r="DP680" s="793"/>
      <c r="DQ680" s="793"/>
      <c r="DR680" s="793"/>
      <c r="DS680" s="793"/>
      <c r="DT680" s="793"/>
      <c r="DU680" s="793"/>
      <c r="DV680" s="793"/>
      <c r="DW680" s="793"/>
      <c r="DX680" s="793"/>
      <c r="DY680" s="793"/>
    </row>
    <row r="681" spans="1:129" s="763" customFormat="1" ht="15">
      <c r="A681" s="748"/>
      <c r="B681" s="892">
        <v>6022007</v>
      </c>
      <c r="C681" s="756" t="s">
        <v>94</v>
      </c>
      <c r="D681" s="24" t="s">
        <v>11</v>
      </c>
      <c r="E681" s="700">
        <f>'Buxheti 2021'!E421</f>
        <v>0</v>
      </c>
      <c r="F681" s="702"/>
      <c r="G681" s="757"/>
      <c r="H681" s="754"/>
      <c r="I681" s="546"/>
      <c r="J681" s="862"/>
      <c r="K681" s="700"/>
      <c r="L681" s="546"/>
      <c r="M681" s="757"/>
      <c r="N681" s="759"/>
      <c r="O681" s="546"/>
      <c r="P681" s="758"/>
      <c r="Q681" s="700"/>
      <c r="R681" s="546"/>
      <c r="S681" s="757"/>
      <c r="T681" s="759"/>
      <c r="U681" s="758"/>
      <c r="V681" s="546"/>
      <c r="W681" s="759"/>
      <c r="X681" s="546"/>
      <c r="Y681" s="757"/>
      <c r="Z681" s="759"/>
      <c r="AA681" s="546"/>
      <c r="AB681" s="546"/>
      <c r="AC681" s="546">
        <f>F681</f>
        <v>0</v>
      </c>
      <c r="AD681" s="759"/>
      <c r="AE681" s="546"/>
      <c r="AF681" s="757"/>
      <c r="AG681" s="759"/>
      <c r="AH681" s="546"/>
      <c r="AI681" s="758"/>
      <c r="AJ681" s="546"/>
      <c r="AK681" s="546"/>
      <c r="AL681" s="759"/>
      <c r="AM681" s="757"/>
      <c r="AN681" s="759"/>
      <c r="AO681" s="759"/>
      <c r="AP681" s="759"/>
      <c r="AQ681" s="546"/>
      <c r="AR681" s="758"/>
      <c r="AS681" s="700"/>
      <c r="AT681" s="546"/>
      <c r="AU681" s="757"/>
      <c r="AV681" s="759"/>
      <c r="AW681" s="546"/>
      <c r="AX681" s="758"/>
      <c r="AY681" s="546"/>
      <c r="AZ681" s="546"/>
      <c r="BA681" s="757"/>
      <c r="BB681" s="759"/>
      <c r="BC681" s="546"/>
      <c r="BD681" s="758"/>
      <c r="BE681" s="128"/>
      <c r="BF681" s="128"/>
      <c r="BG681" s="128"/>
      <c r="BH681" s="128"/>
      <c r="BI681" s="128"/>
      <c r="BJ681" s="421"/>
      <c r="BK681" s="510"/>
      <c r="BL681" s="764"/>
      <c r="BM681" s="762"/>
      <c r="BN681" s="762"/>
      <c r="BO681" s="762"/>
      <c r="CB681" s="793"/>
      <c r="CC681" s="793"/>
      <c r="CD681" s="793"/>
      <c r="CE681" s="793"/>
      <c r="CF681" s="793"/>
      <c r="CG681" s="793"/>
      <c r="CH681" s="793"/>
      <c r="CI681" s="793"/>
      <c r="CJ681" s="793"/>
      <c r="CK681" s="793"/>
      <c r="CL681" s="793"/>
      <c r="CM681" s="793"/>
      <c r="CN681" s="793"/>
      <c r="CO681" s="793"/>
      <c r="CP681" s="793"/>
      <c r="CQ681" s="793"/>
      <c r="CR681" s="793"/>
      <c r="CS681" s="793"/>
      <c r="CT681" s="793"/>
      <c r="CU681" s="793"/>
      <c r="CV681" s="793"/>
      <c r="CW681" s="793"/>
      <c r="CX681" s="793"/>
      <c r="CY681" s="793"/>
      <c r="CZ681" s="793"/>
      <c r="DA681" s="793"/>
      <c r="DB681" s="793"/>
      <c r="DC681" s="793"/>
      <c r="DD681" s="793"/>
      <c r="DE681" s="793"/>
      <c r="DF681" s="793"/>
      <c r="DG681" s="793"/>
      <c r="DH681" s="793"/>
      <c r="DI681" s="793"/>
      <c r="DJ681" s="793"/>
      <c r="DK681" s="793"/>
      <c r="DL681" s="793"/>
      <c r="DM681" s="793"/>
      <c r="DN681" s="793"/>
      <c r="DO681" s="793"/>
      <c r="DP681" s="793"/>
      <c r="DQ681" s="793"/>
      <c r="DR681" s="793"/>
      <c r="DS681" s="793"/>
      <c r="DT681" s="793"/>
      <c r="DU681" s="793"/>
      <c r="DV681" s="793"/>
      <c r="DW681" s="793"/>
      <c r="DX681" s="793"/>
      <c r="DY681" s="793"/>
    </row>
    <row r="682" spans="1:129" s="763" customFormat="1">
      <c r="A682" s="342"/>
      <c r="B682" s="892">
        <v>6022007</v>
      </c>
      <c r="C682" s="756" t="s">
        <v>94</v>
      </c>
      <c r="D682" s="24" t="s">
        <v>11</v>
      </c>
      <c r="E682" s="342"/>
      <c r="F682" s="1313">
        <v>3200</v>
      </c>
      <c r="G682" s="342"/>
      <c r="H682" s="667"/>
      <c r="I682" s="342"/>
      <c r="J682" s="1025"/>
      <c r="K682" s="342"/>
      <c r="L682" s="342"/>
      <c r="M682" s="342"/>
      <c r="N682" s="342"/>
      <c r="O682" s="342"/>
      <c r="P682" s="342"/>
      <c r="Q682" s="342"/>
      <c r="R682" s="342"/>
      <c r="S682" s="342"/>
      <c r="T682" s="342"/>
      <c r="U682" s="342"/>
      <c r="V682" s="342"/>
      <c r="W682" s="342"/>
      <c r="X682" s="342"/>
      <c r="Y682" s="342"/>
      <c r="Z682" s="342"/>
      <c r="AA682" s="342"/>
      <c r="AB682" s="342"/>
      <c r="AC682" s="342">
        <f>F682</f>
        <v>3200</v>
      </c>
      <c r="AD682" s="342"/>
      <c r="AE682" s="342"/>
      <c r="AF682" s="342"/>
      <c r="AG682" s="342"/>
      <c r="AH682" s="342"/>
      <c r="AI682" s="342"/>
      <c r="AJ682" s="342"/>
      <c r="AK682" s="342"/>
      <c r="AL682" s="342"/>
      <c r="AM682" s="342"/>
      <c r="AN682" s="342"/>
      <c r="AO682" s="342"/>
      <c r="AP682" s="342"/>
      <c r="AQ682" s="342"/>
      <c r="AR682" s="342"/>
      <c r="AS682" s="342"/>
      <c r="AT682" s="342"/>
      <c r="AU682" s="342"/>
      <c r="AV682" s="342"/>
      <c r="AW682" s="342"/>
      <c r="AX682" s="342"/>
      <c r="AY682" s="342"/>
      <c r="AZ682" s="342"/>
      <c r="BA682" s="342"/>
      <c r="BB682" s="342"/>
      <c r="BC682" s="342"/>
      <c r="BD682" s="342"/>
      <c r="BE682" s="342"/>
      <c r="BF682" s="342"/>
      <c r="BG682" s="342"/>
      <c r="BH682" s="342"/>
      <c r="BI682" s="342"/>
      <c r="BJ682" s="342"/>
      <c r="BK682" s="342"/>
      <c r="BL682" s="342"/>
      <c r="BM682" s="342"/>
      <c r="BN682" s="342"/>
      <c r="BO682" s="342"/>
      <c r="CB682" s="793"/>
      <c r="CC682" s="793"/>
      <c r="CD682" s="793"/>
      <c r="CE682" s="793"/>
      <c r="CF682" s="793"/>
      <c r="CG682" s="793"/>
      <c r="CH682" s="793"/>
      <c r="CI682" s="793"/>
      <c r="CJ682" s="793"/>
      <c r="CK682" s="793"/>
      <c r="CL682" s="793"/>
      <c r="CM682" s="793"/>
      <c r="CN682" s="793"/>
      <c r="CO682" s="793"/>
      <c r="CP682" s="793"/>
      <c r="CQ682" s="793"/>
      <c r="CR682" s="793"/>
      <c r="CS682" s="793"/>
      <c r="CT682" s="793"/>
      <c r="CU682" s="793"/>
      <c r="CV682" s="793"/>
      <c r="CW682" s="793"/>
      <c r="CX682" s="793"/>
      <c r="CY682" s="793"/>
      <c r="CZ682" s="793"/>
      <c r="DA682" s="793"/>
      <c r="DB682" s="793"/>
      <c r="DC682" s="793"/>
      <c r="DD682" s="793"/>
      <c r="DE682" s="793"/>
      <c r="DF682" s="793"/>
      <c r="DG682" s="793"/>
      <c r="DH682" s="793"/>
      <c r="DI682" s="793"/>
      <c r="DJ682" s="793"/>
      <c r="DK682" s="793"/>
      <c r="DL682" s="793"/>
      <c r="DM682" s="793"/>
      <c r="DN682" s="793"/>
      <c r="DO682" s="793"/>
      <c r="DP682" s="793"/>
      <c r="DQ682" s="793"/>
      <c r="DR682" s="793"/>
      <c r="DS682" s="793"/>
      <c r="DT682" s="793"/>
      <c r="DU682" s="793"/>
      <c r="DV682" s="793"/>
      <c r="DW682" s="793"/>
      <c r="DX682" s="793"/>
      <c r="DY682" s="793"/>
    </row>
    <row r="683" spans="1:129" s="763" customFormat="1" ht="15">
      <c r="A683" s="748"/>
      <c r="B683" s="892">
        <v>6022007</v>
      </c>
      <c r="C683" s="876" t="s">
        <v>94</v>
      </c>
      <c r="D683" s="24" t="s">
        <v>11</v>
      </c>
      <c r="E683" s="893"/>
      <c r="F683" s="545"/>
      <c r="G683" s="894"/>
      <c r="H683" s="858"/>
      <c r="I683" s="895"/>
      <c r="J683" s="889"/>
      <c r="K683" s="893"/>
      <c r="L683" s="545"/>
      <c r="M683" s="894"/>
      <c r="N683" s="872"/>
      <c r="O683" s="895"/>
      <c r="P683" s="871"/>
      <c r="Q683" s="893"/>
      <c r="R683" s="545"/>
      <c r="S683" s="894"/>
      <c r="T683" s="872"/>
      <c r="U683" s="896"/>
      <c r="V683" s="545"/>
      <c r="W683" s="897"/>
      <c r="X683" s="545"/>
      <c r="Y683" s="894"/>
      <c r="Z683" s="872"/>
      <c r="AA683" s="895"/>
      <c r="AB683" s="545"/>
      <c r="AC683" s="545">
        <f>F683</f>
        <v>0</v>
      </c>
      <c r="AD683" s="897"/>
      <c r="AE683" s="545"/>
      <c r="AF683" s="894"/>
      <c r="AG683" s="872"/>
      <c r="AH683" s="895"/>
      <c r="AI683" s="871"/>
      <c r="AJ683" s="546"/>
      <c r="AK683" s="546"/>
      <c r="AL683" s="759"/>
      <c r="AM683" s="757"/>
      <c r="AN683" s="759"/>
      <c r="AO683" s="759"/>
      <c r="AP683" s="759"/>
      <c r="AQ683" s="546"/>
      <c r="AR683" s="758"/>
      <c r="AS683" s="893"/>
      <c r="AT683" s="545"/>
      <c r="AU683" s="894"/>
      <c r="AV683" s="872"/>
      <c r="AW683" s="895"/>
      <c r="AX683" s="871"/>
      <c r="AY683" s="545"/>
      <c r="AZ683" s="545"/>
      <c r="BA683" s="894"/>
      <c r="BB683" s="872"/>
      <c r="BC683" s="895"/>
      <c r="BD683" s="758"/>
      <c r="BE683" s="128"/>
      <c r="BF683" s="128"/>
      <c r="BG683" s="128"/>
      <c r="BH683" s="128"/>
      <c r="BI683" s="128"/>
      <c r="BJ683" s="421"/>
      <c r="BK683" s="510"/>
      <c r="BL683" s="764"/>
      <c r="BM683" s="762"/>
      <c r="BN683" s="762"/>
      <c r="BO683" s="762"/>
      <c r="CB683" s="793"/>
      <c r="CC683" s="793"/>
      <c r="CD683" s="793"/>
      <c r="CE683" s="793"/>
      <c r="CF683" s="793"/>
      <c r="CG683" s="793"/>
      <c r="CH683" s="793"/>
      <c r="CI683" s="793"/>
      <c r="CJ683" s="793"/>
      <c r="CK683" s="793"/>
      <c r="CL683" s="793"/>
      <c r="CM683" s="793"/>
      <c r="CN683" s="793"/>
      <c r="CO683" s="793"/>
      <c r="CP683" s="793"/>
      <c r="CQ683" s="793"/>
      <c r="CR683" s="793"/>
      <c r="CS683" s="793"/>
      <c r="CT683" s="793"/>
      <c r="CU683" s="793"/>
      <c r="CV683" s="793"/>
      <c r="CW683" s="793"/>
      <c r="CX683" s="793"/>
      <c r="CY683" s="793"/>
      <c r="CZ683" s="793"/>
      <c r="DA683" s="793"/>
      <c r="DB683" s="793"/>
      <c r="DC683" s="793"/>
      <c r="DD683" s="793"/>
      <c r="DE683" s="793"/>
      <c r="DF683" s="793"/>
      <c r="DG683" s="793"/>
      <c r="DH683" s="793"/>
      <c r="DI683" s="793"/>
      <c r="DJ683" s="793"/>
      <c r="DK683" s="793"/>
      <c r="DL683" s="793"/>
      <c r="DM683" s="793"/>
      <c r="DN683" s="793"/>
      <c r="DO683" s="793"/>
      <c r="DP683" s="793"/>
      <c r="DQ683" s="793"/>
      <c r="DR683" s="793"/>
      <c r="DS683" s="793"/>
      <c r="DT683" s="793"/>
      <c r="DU683" s="793"/>
      <c r="DV683" s="793"/>
      <c r="DW683" s="793"/>
      <c r="DX683" s="793"/>
      <c r="DY683" s="793"/>
    </row>
    <row r="684" spans="1:129" s="763" customFormat="1" ht="15">
      <c r="A684" s="748">
        <v>144</v>
      </c>
      <c r="B684" s="755">
        <v>6022008</v>
      </c>
      <c r="C684" s="756" t="s">
        <v>21</v>
      </c>
      <c r="D684" s="24" t="s">
        <v>11</v>
      </c>
      <c r="E684" s="700">
        <f>'Buxheti 2021'!E299</f>
        <v>0</v>
      </c>
      <c r="F684" s="1307">
        <v>341966.4</v>
      </c>
      <c r="G684" s="757"/>
      <c r="H684" s="754" t="s">
        <v>460</v>
      </c>
      <c r="I684" s="546"/>
      <c r="J684" s="862"/>
      <c r="K684" s="700"/>
      <c r="L684" s="546"/>
      <c r="M684" s="757"/>
      <c r="N684" s="759"/>
      <c r="O684" s="546"/>
      <c r="P684" s="758"/>
      <c r="Q684" s="700"/>
      <c r="R684" s="546"/>
      <c r="S684" s="757"/>
      <c r="T684" s="759"/>
      <c r="U684" s="758"/>
      <c r="V684" s="546"/>
      <c r="W684" s="759"/>
      <c r="X684" s="546"/>
      <c r="Y684" s="757"/>
      <c r="Z684" s="759"/>
      <c r="AA684" s="546"/>
      <c r="AB684" s="546"/>
      <c r="AC684" s="546"/>
      <c r="AD684" s="759"/>
      <c r="AE684" s="546"/>
      <c r="AF684" s="757"/>
      <c r="AG684" s="759"/>
      <c r="AH684" s="546"/>
      <c r="AI684" s="758"/>
      <c r="AJ684" s="895"/>
      <c r="AK684" s="895"/>
      <c r="AL684" s="897"/>
      <c r="AM684" s="894"/>
      <c r="AN684" s="872"/>
      <c r="AO684" s="872"/>
      <c r="AP684" s="872">
        <f>F684</f>
        <v>341966.4</v>
      </c>
      <c r="AQ684" s="546"/>
      <c r="AR684" s="758"/>
      <c r="AS684" s="700"/>
      <c r="AT684" s="546"/>
      <c r="AU684" s="757"/>
      <c r="AV684" s="759"/>
      <c r="AW684" s="546"/>
      <c r="AX684" s="758"/>
      <c r="AY684" s="546"/>
      <c r="AZ684" s="546"/>
      <c r="BA684" s="757"/>
      <c r="BB684" s="759"/>
      <c r="BC684" s="546"/>
      <c r="BD684" s="758"/>
      <c r="BE684" s="128"/>
      <c r="BF684" s="128"/>
      <c r="BG684" s="128"/>
      <c r="BH684" s="128"/>
      <c r="BI684" s="128"/>
      <c r="BJ684" s="421"/>
      <c r="BK684" s="510"/>
      <c r="BL684" s="764"/>
      <c r="BM684" s="762"/>
      <c r="BN684" s="762"/>
      <c r="BO684" s="762"/>
      <c r="CB684" s="793"/>
      <c r="CC684" s="793"/>
      <c r="CD684" s="793"/>
      <c r="CE684" s="793"/>
      <c r="CF684" s="793"/>
      <c r="CG684" s="793"/>
      <c r="CH684" s="793"/>
      <c r="CI684" s="793"/>
      <c r="CJ684" s="793"/>
      <c r="CK684" s="793"/>
      <c r="CL684" s="793"/>
      <c r="CM684" s="793"/>
      <c r="CN684" s="793"/>
      <c r="CO684" s="793"/>
      <c r="CP684" s="793"/>
      <c r="CQ684" s="793"/>
      <c r="CR684" s="793"/>
      <c r="CS684" s="793"/>
      <c r="CT684" s="793"/>
      <c r="CU684" s="793"/>
      <c r="CV684" s="793"/>
      <c r="CW684" s="793"/>
      <c r="CX684" s="793"/>
      <c r="CY684" s="793"/>
      <c r="CZ684" s="793"/>
      <c r="DA684" s="793"/>
      <c r="DB684" s="793"/>
      <c r="DC684" s="793"/>
      <c r="DD684" s="793"/>
      <c r="DE684" s="793"/>
      <c r="DF684" s="793"/>
      <c r="DG684" s="793"/>
      <c r="DH684" s="793"/>
      <c r="DI684" s="793"/>
      <c r="DJ684" s="793"/>
      <c r="DK684" s="793"/>
      <c r="DL684" s="793"/>
      <c r="DM684" s="793"/>
      <c r="DN684" s="793"/>
      <c r="DO684" s="793"/>
      <c r="DP684" s="793"/>
      <c r="DQ684" s="793"/>
      <c r="DR684" s="793"/>
      <c r="DS684" s="793"/>
      <c r="DT684" s="793"/>
      <c r="DU684" s="793"/>
      <c r="DV684" s="793"/>
      <c r="DW684" s="793"/>
      <c r="DX684" s="793"/>
      <c r="DY684" s="793"/>
    </row>
    <row r="685" spans="1:129" s="763" customFormat="1" ht="15">
      <c r="A685" s="748"/>
      <c r="B685" s="755">
        <v>6022009</v>
      </c>
      <c r="C685" s="756" t="s">
        <v>93</v>
      </c>
      <c r="D685" s="24" t="s">
        <v>11</v>
      </c>
      <c r="E685" s="700"/>
      <c r="F685" s="546"/>
      <c r="G685" s="757"/>
      <c r="H685" s="759"/>
      <c r="I685" s="546"/>
      <c r="J685" s="862"/>
      <c r="K685" s="700"/>
      <c r="L685" s="546"/>
      <c r="M685" s="757"/>
      <c r="N685" s="759"/>
      <c r="O685" s="546"/>
      <c r="P685" s="758"/>
      <c r="Q685" s="700"/>
      <c r="R685" s="546"/>
      <c r="S685" s="757"/>
      <c r="T685" s="759"/>
      <c r="U685" s="758"/>
      <c r="V685" s="546"/>
      <c r="W685" s="759"/>
      <c r="X685" s="546"/>
      <c r="Y685" s="757"/>
      <c r="Z685" s="759"/>
      <c r="AA685" s="546"/>
      <c r="AB685" s="546"/>
      <c r="AC685" s="546"/>
      <c r="AD685" s="759"/>
      <c r="AE685" s="546"/>
      <c r="AF685" s="757"/>
      <c r="AG685" s="759"/>
      <c r="AH685" s="546"/>
      <c r="AI685" s="758"/>
      <c r="AJ685" s="895"/>
      <c r="AK685" s="895"/>
      <c r="AL685" s="897"/>
      <c r="AM685" s="894"/>
      <c r="AN685" s="872"/>
      <c r="AO685" s="872"/>
      <c r="AP685" s="872"/>
      <c r="AQ685" s="872"/>
      <c r="AR685" s="871"/>
      <c r="AS685" s="700"/>
      <c r="AT685" s="546"/>
      <c r="AU685" s="757"/>
      <c r="AV685" s="759"/>
      <c r="AW685" s="546"/>
      <c r="AX685" s="758"/>
      <c r="AY685" s="546"/>
      <c r="AZ685" s="546"/>
      <c r="BA685" s="757"/>
      <c r="BB685" s="759"/>
      <c r="BC685" s="546"/>
      <c r="BD685" s="758"/>
      <c r="BE685" s="128"/>
      <c r="BF685" s="128"/>
      <c r="BG685" s="128"/>
      <c r="BH685" s="128"/>
      <c r="BI685" s="128"/>
      <c r="BJ685" s="421"/>
      <c r="BK685" s="510"/>
      <c r="BL685" s="764"/>
      <c r="BM685" s="762"/>
      <c r="BN685" s="762"/>
      <c r="BO685" s="762"/>
      <c r="CB685" s="793"/>
      <c r="CC685" s="793"/>
      <c r="CD685" s="793"/>
      <c r="CE685" s="793"/>
      <c r="CF685" s="793"/>
      <c r="CG685" s="793"/>
      <c r="CH685" s="793"/>
      <c r="CI685" s="793"/>
      <c r="CJ685" s="793"/>
      <c r="CK685" s="793"/>
      <c r="CL685" s="793"/>
      <c r="CM685" s="793"/>
      <c r="CN685" s="793"/>
      <c r="CO685" s="793"/>
      <c r="CP685" s="793"/>
      <c r="CQ685" s="793"/>
      <c r="CR685" s="793"/>
      <c r="CS685" s="793"/>
      <c r="CT685" s="793"/>
      <c r="CU685" s="793"/>
      <c r="CV685" s="793"/>
      <c r="CW685" s="793"/>
      <c r="CX685" s="793"/>
      <c r="CY685" s="793"/>
      <c r="CZ685" s="793"/>
      <c r="DA685" s="793"/>
      <c r="DB685" s="793"/>
      <c r="DC685" s="793"/>
      <c r="DD685" s="793"/>
      <c r="DE685" s="793"/>
      <c r="DF685" s="793"/>
      <c r="DG685" s="793"/>
      <c r="DH685" s="793"/>
      <c r="DI685" s="793"/>
      <c r="DJ685" s="793"/>
      <c r="DK685" s="793"/>
      <c r="DL685" s="793"/>
      <c r="DM685" s="793"/>
      <c r="DN685" s="793"/>
      <c r="DO685" s="793"/>
      <c r="DP685" s="793"/>
      <c r="DQ685" s="793"/>
      <c r="DR685" s="793"/>
      <c r="DS685" s="793"/>
      <c r="DT685" s="793"/>
      <c r="DU685" s="793"/>
      <c r="DV685" s="793"/>
      <c r="DW685" s="793"/>
      <c r="DX685" s="793"/>
      <c r="DY685" s="793"/>
    </row>
    <row r="686" spans="1:129" s="763" customFormat="1" ht="15">
      <c r="A686" s="748"/>
      <c r="B686" s="755">
        <v>6022010</v>
      </c>
      <c r="C686" s="756" t="s">
        <v>22</v>
      </c>
      <c r="D686" s="24" t="s">
        <v>11</v>
      </c>
      <c r="E686" s="700"/>
      <c r="F686" s="546"/>
      <c r="G686" s="757"/>
      <c r="H686" s="759"/>
      <c r="I686" s="546"/>
      <c r="J686" s="862"/>
      <c r="K686" s="700"/>
      <c r="L686" s="546"/>
      <c r="M686" s="757"/>
      <c r="N686" s="759"/>
      <c r="O686" s="546"/>
      <c r="P686" s="758"/>
      <c r="Q686" s="700"/>
      <c r="R686" s="546"/>
      <c r="S686" s="757"/>
      <c r="T686" s="759"/>
      <c r="U686" s="758"/>
      <c r="V686" s="546"/>
      <c r="W686" s="759"/>
      <c r="X686" s="546"/>
      <c r="Y686" s="757"/>
      <c r="Z686" s="759"/>
      <c r="AA686" s="546"/>
      <c r="AB686" s="546"/>
      <c r="AC686" s="546"/>
      <c r="AD686" s="759"/>
      <c r="AE686" s="546"/>
      <c r="AF686" s="757"/>
      <c r="AG686" s="759"/>
      <c r="AH686" s="546"/>
      <c r="AI686" s="758"/>
      <c r="AJ686" s="546"/>
      <c r="AK686" s="546"/>
      <c r="AL686" s="759"/>
      <c r="AM686" s="757"/>
      <c r="AN686" s="759"/>
      <c r="AO686" s="759"/>
      <c r="AP686" s="759"/>
      <c r="AQ686" s="546"/>
      <c r="AR686" s="758"/>
      <c r="AS686" s="700"/>
      <c r="AT686" s="546"/>
      <c r="AU686" s="757"/>
      <c r="AV686" s="759"/>
      <c r="AW686" s="546"/>
      <c r="AX686" s="758"/>
      <c r="AY686" s="546"/>
      <c r="AZ686" s="546"/>
      <c r="BA686" s="757"/>
      <c r="BB686" s="759"/>
      <c r="BC686" s="546"/>
      <c r="BD686" s="758"/>
      <c r="BE686" s="128"/>
      <c r="BF686" s="128"/>
      <c r="BG686" s="128"/>
      <c r="BH686" s="128"/>
      <c r="BI686" s="128"/>
      <c r="BJ686" s="421"/>
      <c r="BK686" s="510"/>
      <c r="BL686" s="764"/>
      <c r="BM686" s="762"/>
      <c r="BN686" s="762"/>
      <c r="BO686" s="762"/>
      <c r="CB686" s="793"/>
      <c r="CC686" s="793"/>
      <c r="CD686" s="793"/>
      <c r="CE686" s="793"/>
      <c r="CF686" s="793"/>
      <c r="CG686" s="793"/>
      <c r="CH686" s="793"/>
      <c r="CI686" s="793"/>
      <c r="CJ686" s="793"/>
      <c r="CK686" s="793"/>
      <c r="CL686" s="793"/>
      <c r="CM686" s="793"/>
      <c r="CN686" s="793"/>
      <c r="CO686" s="793"/>
      <c r="CP686" s="793"/>
      <c r="CQ686" s="793"/>
      <c r="CR686" s="793"/>
      <c r="CS686" s="793"/>
      <c r="CT686" s="793"/>
      <c r="CU686" s="793"/>
      <c r="CV686" s="793"/>
      <c r="CW686" s="793"/>
      <c r="CX686" s="793"/>
      <c r="CY686" s="793"/>
      <c r="CZ686" s="793"/>
      <c r="DA686" s="793"/>
      <c r="DB686" s="793"/>
      <c r="DC686" s="793"/>
      <c r="DD686" s="793"/>
      <c r="DE686" s="793"/>
      <c r="DF686" s="793"/>
      <c r="DG686" s="793"/>
      <c r="DH686" s="793"/>
      <c r="DI686" s="793"/>
      <c r="DJ686" s="793"/>
      <c r="DK686" s="793"/>
      <c r="DL686" s="793"/>
      <c r="DM686" s="793"/>
      <c r="DN686" s="793"/>
      <c r="DO686" s="793"/>
      <c r="DP686" s="793"/>
      <c r="DQ686" s="793"/>
      <c r="DR686" s="793"/>
      <c r="DS686" s="793"/>
      <c r="DT686" s="793"/>
      <c r="DU686" s="793"/>
      <c r="DV686" s="793"/>
      <c r="DW686" s="793"/>
      <c r="DX686" s="793"/>
      <c r="DY686" s="793"/>
    </row>
    <row r="687" spans="1:129" s="763" customFormat="1" ht="15">
      <c r="A687" s="550"/>
      <c r="B687" s="755">
        <v>6022011</v>
      </c>
      <c r="C687" s="756" t="s">
        <v>23</v>
      </c>
      <c r="D687" s="24" t="s">
        <v>11</v>
      </c>
      <c r="E687" s="700"/>
      <c r="F687" s="546"/>
      <c r="G687" s="757"/>
      <c r="H687" s="759"/>
      <c r="I687" s="546"/>
      <c r="J687" s="862"/>
      <c r="K687" s="700"/>
      <c r="L687" s="546"/>
      <c r="M687" s="757"/>
      <c r="N687" s="759"/>
      <c r="O687" s="546"/>
      <c r="P687" s="758"/>
      <c r="Q687" s="700"/>
      <c r="R687" s="546"/>
      <c r="S687" s="757"/>
      <c r="T687" s="759"/>
      <c r="U687" s="758"/>
      <c r="V687" s="546"/>
      <c r="W687" s="759"/>
      <c r="X687" s="546"/>
      <c r="Y687" s="757"/>
      <c r="Z687" s="759"/>
      <c r="AA687" s="546"/>
      <c r="AB687" s="546"/>
      <c r="AC687" s="546"/>
      <c r="AD687" s="759"/>
      <c r="AE687" s="546"/>
      <c r="AF687" s="757"/>
      <c r="AG687" s="759"/>
      <c r="AH687" s="546"/>
      <c r="AI687" s="758"/>
      <c r="AJ687" s="546"/>
      <c r="AK687" s="546"/>
      <c r="AL687" s="759"/>
      <c r="AM687" s="757"/>
      <c r="AN687" s="759"/>
      <c r="AO687" s="759"/>
      <c r="AP687" s="759"/>
      <c r="AQ687" s="546"/>
      <c r="AR687" s="758"/>
      <c r="AS687" s="700"/>
      <c r="AT687" s="546"/>
      <c r="AU687" s="757"/>
      <c r="AV687" s="759"/>
      <c r="AW687" s="546"/>
      <c r="AX687" s="758"/>
      <c r="AY687" s="546"/>
      <c r="AZ687" s="546"/>
      <c r="BA687" s="757"/>
      <c r="BB687" s="759"/>
      <c r="BC687" s="546"/>
      <c r="BD687" s="760"/>
      <c r="BE687" s="128"/>
      <c r="BF687" s="128"/>
      <c r="BG687" s="128"/>
      <c r="BH687" s="128"/>
      <c r="BI687" s="128"/>
      <c r="BJ687" s="421"/>
      <c r="BK687" s="510"/>
      <c r="BL687" s="761"/>
      <c r="BM687" s="762"/>
      <c r="BN687" s="762"/>
      <c r="BO687" s="762"/>
      <c r="CB687" s="793"/>
      <c r="CC687" s="793"/>
      <c r="CD687" s="793"/>
      <c r="CE687" s="793"/>
      <c r="CF687" s="793"/>
      <c r="CG687" s="793"/>
      <c r="CH687" s="793"/>
      <c r="CI687" s="793"/>
      <c r="CJ687" s="793"/>
      <c r="CK687" s="793"/>
      <c r="CL687" s="793"/>
      <c r="CM687" s="793"/>
      <c r="CN687" s="793"/>
      <c r="CO687" s="793"/>
      <c r="CP687" s="793"/>
      <c r="CQ687" s="793"/>
      <c r="CR687" s="793"/>
      <c r="CS687" s="793"/>
      <c r="CT687" s="793"/>
      <c r="CU687" s="793"/>
      <c r="CV687" s="793"/>
      <c r="CW687" s="793"/>
      <c r="CX687" s="793"/>
      <c r="CY687" s="793"/>
      <c r="CZ687" s="793"/>
      <c r="DA687" s="793"/>
      <c r="DB687" s="793"/>
      <c r="DC687" s="793"/>
      <c r="DD687" s="793"/>
      <c r="DE687" s="793"/>
      <c r="DF687" s="793"/>
      <c r="DG687" s="793"/>
      <c r="DH687" s="793"/>
      <c r="DI687" s="793"/>
      <c r="DJ687" s="793"/>
      <c r="DK687" s="793"/>
      <c r="DL687" s="793"/>
      <c r="DM687" s="793"/>
      <c r="DN687" s="793"/>
      <c r="DO687" s="793"/>
      <c r="DP687" s="793"/>
      <c r="DQ687" s="793"/>
      <c r="DR687" s="793"/>
      <c r="DS687" s="793"/>
      <c r="DT687" s="793"/>
      <c r="DU687" s="793"/>
      <c r="DV687" s="793"/>
      <c r="DW687" s="793"/>
      <c r="DX687" s="793"/>
      <c r="DY687" s="793"/>
    </row>
    <row r="688" spans="1:129" s="763" customFormat="1" ht="15">
      <c r="A688" s="748" t="s">
        <v>463</v>
      </c>
      <c r="B688" s="755">
        <v>6022099</v>
      </c>
      <c r="C688" s="756" t="s">
        <v>24</v>
      </c>
      <c r="D688" s="24" t="s">
        <v>11</v>
      </c>
      <c r="E688" s="700">
        <f>'Buxheti 2021'!E46</f>
        <v>300000</v>
      </c>
      <c r="F688" s="1311">
        <v>9600</v>
      </c>
      <c r="G688" s="757"/>
      <c r="H688" s="754" t="s">
        <v>461</v>
      </c>
      <c r="I688" s="546"/>
      <c r="J688" s="862"/>
      <c r="K688" s="700"/>
      <c r="L688" s="546"/>
      <c r="M688" s="757"/>
      <c r="N688" s="759"/>
      <c r="O688" s="546"/>
      <c r="P688" s="758"/>
      <c r="Q688" s="700"/>
      <c r="R688" s="546"/>
      <c r="S688" s="757"/>
      <c r="T688" s="759"/>
      <c r="U688" s="758"/>
      <c r="V688" s="546"/>
      <c r="W688" s="759"/>
      <c r="X688" s="546"/>
      <c r="Y688" s="757"/>
      <c r="Z688" s="759"/>
      <c r="AA688" s="546"/>
      <c r="AB688" s="546"/>
      <c r="AC688" s="546"/>
      <c r="AD688" s="759"/>
      <c r="AE688" s="546"/>
      <c r="AF688" s="757"/>
      <c r="AG688" s="759"/>
      <c r="AH688" s="546"/>
      <c r="AI688" s="758"/>
      <c r="AJ688" s="546"/>
      <c r="AK688" s="546"/>
      <c r="AL688" s="759"/>
      <c r="AM688" s="757"/>
      <c r="AN688" s="759"/>
      <c r="AO688" s="759"/>
      <c r="AP688" s="759"/>
      <c r="AQ688" s="546"/>
      <c r="AR688" s="758"/>
      <c r="AS688" s="700"/>
      <c r="AT688" s="546"/>
      <c r="AU688" s="757"/>
      <c r="AV688" s="759"/>
      <c r="AW688" s="546"/>
      <c r="AX688" s="758"/>
      <c r="AY688" s="546"/>
      <c r="AZ688" s="546"/>
      <c r="BA688" s="757"/>
      <c r="BB688" s="759"/>
      <c r="BC688" s="546"/>
      <c r="BD688" s="900"/>
      <c r="BE688" s="128"/>
      <c r="BF688" s="128"/>
      <c r="BG688" s="128"/>
      <c r="BH688" s="128"/>
      <c r="BI688" s="128"/>
      <c r="BJ688" s="421"/>
      <c r="BK688" s="510"/>
      <c r="BL688" s="764"/>
      <c r="BM688" s="762"/>
      <c r="BN688" s="762"/>
      <c r="BO688" s="762"/>
      <c r="CB688" s="793"/>
      <c r="CC688" s="793"/>
      <c r="CD688" s="793"/>
      <c r="CE688" s="793"/>
      <c r="CF688" s="793"/>
      <c r="CG688" s="793"/>
      <c r="CH688" s="793"/>
      <c r="CI688" s="793"/>
      <c r="CJ688" s="793"/>
      <c r="CK688" s="793"/>
      <c r="CL688" s="793"/>
      <c r="CM688" s="793"/>
      <c r="CN688" s="793"/>
      <c r="CO688" s="793"/>
      <c r="CP688" s="793"/>
      <c r="CQ688" s="793"/>
      <c r="CR688" s="793"/>
      <c r="CS688" s="793"/>
      <c r="CT688" s="793"/>
      <c r="CU688" s="793"/>
      <c r="CV688" s="793"/>
      <c r="CW688" s="793"/>
      <c r="CX688" s="793"/>
      <c r="CY688" s="793"/>
      <c r="CZ688" s="793"/>
      <c r="DA688" s="793"/>
      <c r="DB688" s="793"/>
      <c r="DC688" s="793"/>
      <c r="DD688" s="793"/>
      <c r="DE688" s="793"/>
      <c r="DF688" s="793"/>
      <c r="DG688" s="793"/>
      <c r="DH688" s="793"/>
      <c r="DI688" s="793"/>
      <c r="DJ688" s="793"/>
      <c r="DK688" s="793"/>
      <c r="DL688" s="793"/>
      <c r="DM688" s="793"/>
      <c r="DN688" s="793"/>
      <c r="DO688" s="793"/>
      <c r="DP688" s="793"/>
      <c r="DQ688" s="793"/>
      <c r="DR688" s="793"/>
      <c r="DS688" s="793"/>
      <c r="DT688" s="793"/>
      <c r="DU688" s="793"/>
      <c r="DV688" s="793"/>
      <c r="DW688" s="793"/>
      <c r="DX688" s="793"/>
      <c r="DY688" s="793"/>
    </row>
    <row r="689" spans="1:129" s="763" customFormat="1" ht="15">
      <c r="A689" s="748"/>
      <c r="B689" s="755" t="s">
        <v>346</v>
      </c>
      <c r="C689" s="756" t="s">
        <v>213</v>
      </c>
      <c r="D689" s="24" t="s">
        <v>11</v>
      </c>
      <c r="E689" s="700">
        <f>'Buxheti 2021'!E304</f>
        <v>0</v>
      </c>
      <c r="F689" s="546"/>
      <c r="G689" s="757"/>
      <c r="H689" s="754"/>
      <c r="I689" s="546"/>
      <c r="J689" s="862"/>
      <c r="K689" s="700"/>
      <c r="L689" s="546"/>
      <c r="M689" s="757"/>
      <c r="N689" s="759"/>
      <c r="O689" s="546"/>
      <c r="P689" s="758"/>
      <c r="Q689" s="700"/>
      <c r="R689" s="546"/>
      <c r="S689" s="757"/>
      <c r="T689" s="759"/>
      <c r="U689" s="758"/>
      <c r="V689" s="546"/>
      <c r="W689" s="759"/>
      <c r="X689" s="546"/>
      <c r="Y689" s="757"/>
      <c r="Z689" s="759"/>
      <c r="AA689" s="546"/>
      <c r="AB689" s="546"/>
      <c r="AC689" s="546"/>
      <c r="AD689" s="759"/>
      <c r="AE689" s="546"/>
      <c r="AF689" s="757"/>
      <c r="AG689" s="759"/>
      <c r="AH689" s="546"/>
      <c r="AI689" s="758"/>
      <c r="AJ689" s="546"/>
      <c r="AK689" s="546"/>
      <c r="AL689" s="546"/>
      <c r="AM689" s="546"/>
      <c r="AN689" s="546"/>
      <c r="AO689" s="546">
        <f>F689</f>
        <v>0</v>
      </c>
      <c r="AP689" s="546"/>
      <c r="AQ689" s="546"/>
      <c r="AR689" s="546"/>
      <c r="AS689" s="546"/>
      <c r="AT689" s="546"/>
      <c r="AU689" s="546"/>
      <c r="AV689" s="546"/>
      <c r="AW689" s="546"/>
      <c r="AX689" s="546"/>
      <c r="AY689" s="546"/>
      <c r="AZ689" s="546"/>
      <c r="BA689" s="546"/>
      <c r="BB689" s="546"/>
      <c r="BC689" s="546"/>
      <c r="BD689" s="547"/>
      <c r="BE689" s="440"/>
      <c r="BF689" s="440"/>
      <c r="BG689" s="440"/>
      <c r="BH689" s="440"/>
      <c r="BI689" s="440"/>
      <c r="BJ689" s="440"/>
      <c r="BK689" s="440"/>
      <c r="BL689" s="764"/>
      <c r="BM689" s="762"/>
      <c r="BN689" s="762"/>
      <c r="BO689" s="762"/>
      <c r="CB689" s="793"/>
      <c r="CC689" s="793"/>
      <c r="CD689" s="793"/>
      <c r="CE689" s="793"/>
      <c r="CF689" s="793"/>
      <c r="CG689" s="793"/>
      <c r="CH689" s="793"/>
      <c r="CI689" s="793"/>
      <c r="CJ689" s="793"/>
      <c r="CK689" s="793"/>
      <c r="CL689" s="793"/>
      <c r="CM689" s="793"/>
      <c r="CN689" s="793"/>
      <c r="CO689" s="793"/>
      <c r="CP689" s="793"/>
      <c r="CQ689" s="793"/>
      <c r="CR689" s="793"/>
      <c r="CS689" s="793"/>
      <c r="CT689" s="793"/>
      <c r="CU689" s="793"/>
      <c r="CV689" s="793"/>
      <c r="CW689" s="793"/>
      <c r="CX689" s="793"/>
      <c r="CY689" s="793"/>
      <c r="CZ689" s="793"/>
      <c r="DA689" s="793"/>
      <c r="DB689" s="793"/>
      <c r="DC689" s="793"/>
      <c r="DD689" s="793"/>
      <c r="DE689" s="793"/>
      <c r="DF689" s="793"/>
      <c r="DG689" s="793"/>
      <c r="DH689" s="793"/>
      <c r="DI689" s="793"/>
      <c r="DJ689" s="793"/>
      <c r="DK689" s="793"/>
      <c r="DL689" s="793"/>
      <c r="DM689" s="793"/>
      <c r="DN689" s="793"/>
      <c r="DO689" s="793"/>
      <c r="DP689" s="793"/>
      <c r="DQ689" s="793"/>
      <c r="DR689" s="793"/>
      <c r="DS689" s="793"/>
      <c r="DT689" s="793"/>
      <c r="DU689" s="793"/>
      <c r="DV689" s="793"/>
      <c r="DW689" s="793"/>
      <c r="DX689" s="793"/>
      <c r="DY689" s="793"/>
    </row>
    <row r="690" spans="1:129" s="1034" customFormat="1" ht="15">
      <c r="A690" s="1032"/>
      <c r="B690" s="359" t="s">
        <v>56</v>
      </c>
      <c r="C690" s="14" t="s">
        <v>57</v>
      </c>
      <c r="D690" s="25" t="s">
        <v>11</v>
      </c>
      <c r="E690" s="100">
        <f t="shared" ref="E690" si="58">SUM(E691:E696)</f>
        <v>0</v>
      </c>
      <c r="F690" s="147">
        <f>F691+F692+F693+F694+F695+F696</f>
        <v>21600</v>
      </c>
      <c r="G690" s="148">
        <f t="shared" ref="G690" si="59">SUM(G691:G696)</f>
        <v>0</v>
      </c>
      <c r="H690" s="149"/>
      <c r="I690" s="147"/>
      <c r="J690" s="609"/>
      <c r="K690" s="100"/>
      <c r="L690" s="147"/>
      <c r="M690" s="148"/>
      <c r="N690" s="149"/>
      <c r="O690" s="147"/>
      <c r="P690" s="150"/>
      <c r="Q690" s="100"/>
      <c r="R690" s="147"/>
      <c r="S690" s="148"/>
      <c r="T690" s="149"/>
      <c r="U690" s="150"/>
      <c r="V690" s="147"/>
      <c r="W690" s="149"/>
      <c r="X690" s="147"/>
      <c r="Y690" s="148"/>
      <c r="Z690" s="149"/>
      <c r="AA690" s="147"/>
      <c r="AB690" s="147"/>
      <c r="AC690" s="147"/>
      <c r="AD690" s="149"/>
      <c r="AE690" s="147"/>
      <c r="AF690" s="148"/>
      <c r="AG690" s="149"/>
      <c r="AH690" s="147"/>
      <c r="AI690" s="150"/>
      <c r="AJ690" s="147"/>
      <c r="AK690" s="147"/>
      <c r="AL690" s="609"/>
      <c r="AM690" s="150"/>
      <c r="AN690" s="150"/>
      <c r="AO690" s="150"/>
      <c r="AP690" s="150"/>
      <c r="AQ690" s="150"/>
      <c r="AR690" s="150"/>
      <c r="AS690" s="100"/>
      <c r="AT690" s="147"/>
      <c r="AU690" s="148"/>
      <c r="AV690" s="149"/>
      <c r="AW690" s="147"/>
      <c r="AX690" s="150"/>
      <c r="AY690" s="147"/>
      <c r="AZ690" s="147"/>
      <c r="BA690" s="148"/>
      <c r="BB690" s="149"/>
      <c r="BC690" s="147"/>
      <c r="BD690" s="426"/>
      <c r="BE690" s="129"/>
      <c r="BF690" s="129"/>
      <c r="BG690" s="129"/>
      <c r="BH690" s="129"/>
      <c r="BI690" s="129"/>
      <c r="BJ690" s="430"/>
      <c r="BK690" s="509"/>
      <c r="BL690" s="1033"/>
      <c r="BM690" s="1036"/>
      <c r="BN690" s="1036"/>
      <c r="BO690" s="1036"/>
      <c r="CB690" s="1035"/>
      <c r="CC690" s="1035"/>
      <c r="CD690" s="1035"/>
      <c r="CE690" s="1035"/>
      <c r="CF690" s="1035"/>
      <c r="CG690" s="1035"/>
      <c r="CH690" s="1035"/>
      <c r="CI690" s="1035"/>
      <c r="CJ690" s="1035"/>
      <c r="CK690" s="1035"/>
      <c r="CL690" s="1035"/>
      <c r="CM690" s="1035"/>
      <c r="CN690" s="1035"/>
      <c r="CO690" s="1035"/>
      <c r="CP690" s="1035"/>
      <c r="CQ690" s="1035"/>
      <c r="CR690" s="1035"/>
      <c r="CS690" s="1035"/>
      <c r="CT690" s="1035"/>
      <c r="CU690" s="1035"/>
      <c r="CV690" s="1035"/>
      <c r="CW690" s="1035"/>
      <c r="CX690" s="1035"/>
      <c r="CY690" s="1035"/>
      <c r="CZ690" s="1035"/>
      <c r="DA690" s="1035"/>
      <c r="DB690" s="1035"/>
      <c r="DC690" s="1035"/>
      <c r="DD690" s="1035"/>
      <c r="DE690" s="1035"/>
      <c r="DF690" s="1035"/>
      <c r="DG690" s="1035"/>
      <c r="DH690" s="1035"/>
      <c r="DI690" s="1035"/>
      <c r="DJ690" s="1035"/>
      <c r="DK690" s="1035"/>
      <c r="DL690" s="1035"/>
      <c r="DM690" s="1035"/>
      <c r="DN690" s="1035"/>
      <c r="DO690" s="1035"/>
      <c r="DP690" s="1035"/>
      <c r="DQ690" s="1035"/>
      <c r="DR690" s="1035"/>
      <c r="DS690" s="1035"/>
      <c r="DT690" s="1035"/>
      <c r="DU690" s="1035"/>
      <c r="DV690" s="1035"/>
      <c r="DW690" s="1035"/>
      <c r="DX690" s="1035"/>
      <c r="DY690" s="1035"/>
    </row>
    <row r="691" spans="1:129" s="80" customFormat="1" ht="15">
      <c r="A691" s="265"/>
      <c r="B691" s="361">
        <v>60231</v>
      </c>
      <c r="C691" s="15" t="s">
        <v>25</v>
      </c>
      <c r="D691" s="7" t="s">
        <v>11</v>
      </c>
      <c r="E691" s="105">
        <f>'Buxheti 2021'!E634</f>
        <v>0</v>
      </c>
      <c r="F691" s="157">
        <f t="shared" ref="F691" si="60">SUM(E691)</f>
        <v>0</v>
      </c>
      <c r="G691" s="152"/>
      <c r="H691" s="158"/>
      <c r="I691" s="151"/>
      <c r="J691" s="655"/>
      <c r="K691" s="105"/>
      <c r="L691" s="157"/>
      <c r="M691" s="152"/>
      <c r="N691" s="158"/>
      <c r="O691" s="151"/>
      <c r="P691" s="159"/>
      <c r="Q691" s="105"/>
      <c r="R691" s="157"/>
      <c r="S691" s="152"/>
      <c r="T691" s="158"/>
      <c r="U691" s="154"/>
      <c r="V691" s="157"/>
      <c r="W691" s="153"/>
      <c r="X691" s="157"/>
      <c r="Y691" s="152"/>
      <c r="Z691" s="158"/>
      <c r="AA691" s="151"/>
      <c r="AB691" s="157"/>
      <c r="AC691" s="157"/>
      <c r="AD691" s="153"/>
      <c r="AE691" s="157"/>
      <c r="AF691" s="152"/>
      <c r="AG691" s="158"/>
      <c r="AH691" s="151"/>
      <c r="AI691" s="159"/>
      <c r="AJ691" s="151"/>
      <c r="AK691" s="151"/>
      <c r="AL691" s="153"/>
      <c r="AM691" s="152"/>
      <c r="AN691" s="158"/>
      <c r="AO691" s="158"/>
      <c r="AP691" s="158"/>
      <c r="AQ691" s="151"/>
      <c r="AR691" s="159"/>
      <c r="AS691" s="105"/>
      <c r="AT691" s="157"/>
      <c r="AU691" s="152"/>
      <c r="AV691" s="158"/>
      <c r="AW691" s="151"/>
      <c r="AX691" s="159"/>
      <c r="AY691" s="157"/>
      <c r="AZ691" s="157"/>
      <c r="BA691" s="152"/>
      <c r="BB691" s="158"/>
      <c r="BC691" s="151"/>
      <c r="BD691" s="425"/>
      <c r="BE691" s="413"/>
      <c r="BF691" s="413"/>
      <c r="BG691" s="413"/>
      <c r="BH691" s="413"/>
      <c r="BI691" s="413"/>
      <c r="BJ691" s="432"/>
      <c r="BK691" s="512"/>
      <c r="BL691" s="433"/>
      <c r="BM691" s="414"/>
      <c r="BN691" s="414"/>
      <c r="BO691" s="414"/>
      <c r="CB691" s="227"/>
      <c r="CC691" s="227"/>
      <c r="CD691" s="227"/>
      <c r="CE691" s="227"/>
      <c r="CF691" s="227"/>
      <c r="CG691" s="227"/>
      <c r="CH691" s="227"/>
      <c r="CI691" s="227"/>
      <c r="CJ691" s="227"/>
      <c r="CK691" s="227"/>
      <c r="CL691" s="227"/>
      <c r="CM691" s="227"/>
      <c r="CN691" s="227"/>
      <c r="CO691" s="227"/>
      <c r="CP691" s="227"/>
      <c r="CQ691" s="227"/>
      <c r="CR691" s="227"/>
      <c r="CS691" s="227"/>
      <c r="CT691" s="227"/>
      <c r="CU691" s="227"/>
      <c r="CV691" s="227"/>
      <c r="CW691" s="227"/>
      <c r="CX691" s="227"/>
      <c r="CY691" s="227"/>
      <c r="CZ691" s="227"/>
      <c r="DA691" s="227"/>
      <c r="DB691" s="227"/>
      <c r="DC691" s="227"/>
      <c r="DD691" s="227"/>
      <c r="DE691" s="227"/>
      <c r="DF691" s="227"/>
      <c r="DG691" s="227"/>
      <c r="DH691" s="227"/>
      <c r="DI691" s="227"/>
      <c r="DJ691" s="227"/>
      <c r="DK691" s="227"/>
      <c r="DL691" s="227"/>
      <c r="DM691" s="227"/>
      <c r="DN691" s="227"/>
      <c r="DO691" s="227"/>
      <c r="DP691" s="227"/>
      <c r="DQ691" s="227"/>
      <c r="DR691" s="227"/>
      <c r="DS691" s="227"/>
      <c r="DT691" s="227"/>
      <c r="DU691" s="227"/>
      <c r="DV691" s="227"/>
      <c r="DW691" s="227"/>
      <c r="DX691" s="227"/>
      <c r="DY691" s="227"/>
    </row>
    <row r="692" spans="1:129" s="763" customFormat="1" ht="15">
      <c r="A692" s="748"/>
      <c r="B692" s="755">
        <v>60232</v>
      </c>
      <c r="C692" s="898" t="s">
        <v>26</v>
      </c>
      <c r="D692" s="24" t="s">
        <v>11</v>
      </c>
      <c r="E692" s="700"/>
      <c r="F692" s="547"/>
      <c r="G692" s="757"/>
      <c r="H692" s="901"/>
      <c r="I692" s="546"/>
      <c r="J692" s="1198"/>
      <c r="K692" s="700"/>
      <c r="L692" s="547"/>
      <c r="M692" s="757"/>
      <c r="N692" s="899"/>
      <c r="O692" s="546"/>
      <c r="P692" s="900"/>
      <c r="Q692" s="700"/>
      <c r="R692" s="547"/>
      <c r="S692" s="757"/>
      <c r="T692" s="899"/>
      <c r="U692" s="758"/>
      <c r="V692" s="547"/>
      <c r="W692" s="759"/>
      <c r="X692" s="547"/>
      <c r="Y692" s="757"/>
      <c r="Z692" s="899"/>
      <c r="AA692" s="546"/>
      <c r="AB692" s="547"/>
      <c r="AC692" s="547"/>
      <c r="AD692" s="759"/>
      <c r="AE692" s="547"/>
      <c r="AF692" s="757"/>
      <c r="AG692" s="899"/>
      <c r="AH692" s="546"/>
      <c r="AI692" s="900"/>
      <c r="AJ692" s="546"/>
      <c r="AK692" s="546"/>
      <c r="AL692" s="899"/>
      <c r="AM692" s="757"/>
      <c r="AN692" s="899"/>
      <c r="AO692" s="899"/>
      <c r="AP692" s="899"/>
      <c r="AQ692" s="546"/>
      <c r="AR692" s="900"/>
      <c r="AS692" s="700"/>
      <c r="AT692" s="547"/>
      <c r="AU692" s="757"/>
      <c r="AV692" s="899"/>
      <c r="AW692" s="546"/>
      <c r="AX692" s="900"/>
      <c r="AY692" s="547"/>
      <c r="AZ692" s="547"/>
      <c r="BA692" s="757"/>
      <c r="BB692" s="899"/>
      <c r="BC692" s="546"/>
      <c r="BD692" s="900"/>
      <c r="BE692" s="128"/>
      <c r="BF692" s="128"/>
      <c r="BG692" s="128"/>
      <c r="BH692" s="128"/>
      <c r="BI692" s="128"/>
      <c r="BJ692" s="421"/>
      <c r="BK692" s="510"/>
      <c r="BL692" s="764"/>
      <c r="BM692" s="762"/>
      <c r="BN692" s="762"/>
      <c r="BO692" s="762"/>
      <c r="CB692" s="793"/>
      <c r="CC692" s="793"/>
      <c r="CD692" s="793"/>
      <c r="CE692" s="793"/>
      <c r="CF692" s="793"/>
      <c r="CG692" s="793"/>
      <c r="CH692" s="793"/>
      <c r="CI692" s="793"/>
      <c r="CJ692" s="793"/>
      <c r="CK692" s="793"/>
      <c r="CL692" s="793"/>
      <c r="CM692" s="793"/>
      <c r="CN692" s="793"/>
      <c r="CO692" s="793"/>
      <c r="CP692" s="793"/>
      <c r="CQ692" s="793"/>
      <c r="CR692" s="793"/>
      <c r="CS692" s="793"/>
      <c r="CT692" s="793"/>
      <c r="CU692" s="793"/>
      <c r="CV692" s="793"/>
      <c r="CW692" s="793"/>
      <c r="CX692" s="793"/>
      <c r="CY692" s="793"/>
      <c r="CZ692" s="793"/>
      <c r="DA692" s="793"/>
      <c r="DB692" s="793"/>
      <c r="DC692" s="793"/>
      <c r="DD692" s="793"/>
      <c r="DE692" s="793"/>
      <c r="DF692" s="793"/>
      <c r="DG692" s="793"/>
      <c r="DH692" s="793"/>
      <c r="DI692" s="793"/>
      <c r="DJ692" s="793"/>
      <c r="DK692" s="793"/>
      <c r="DL692" s="793"/>
      <c r="DM692" s="793"/>
      <c r="DN692" s="793"/>
      <c r="DO692" s="793"/>
      <c r="DP692" s="793"/>
      <c r="DQ692" s="793"/>
      <c r="DR692" s="793"/>
      <c r="DS692" s="793"/>
      <c r="DT692" s="793"/>
      <c r="DU692" s="793"/>
      <c r="DV692" s="793"/>
      <c r="DW692" s="793"/>
      <c r="DX692" s="793"/>
      <c r="DY692" s="793"/>
    </row>
    <row r="693" spans="1:129" s="763" customFormat="1" ht="15">
      <c r="A693" s="550"/>
      <c r="B693" s="755">
        <v>60233</v>
      </c>
      <c r="C693" s="898" t="s">
        <v>27</v>
      </c>
      <c r="D693" s="24" t="s">
        <v>11</v>
      </c>
      <c r="E693" s="700"/>
      <c r="F693" s="547"/>
      <c r="G693" s="757"/>
      <c r="H693" s="899"/>
      <c r="I693" s="546"/>
      <c r="J693" s="1198"/>
      <c r="K693" s="700"/>
      <c r="L693" s="547"/>
      <c r="M693" s="757"/>
      <c r="N693" s="899"/>
      <c r="O693" s="546"/>
      <c r="P693" s="900"/>
      <c r="Q693" s="700"/>
      <c r="R693" s="547"/>
      <c r="S693" s="757"/>
      <c r="T693" s="899"/>
      <c r="U693" s="758"/>
      <c r="V693" s="547"/>
      <c r="W693" s="759"/>
      <c r="X693" s="547"/>
      <c r="Y693" s="757"/>
      <c r="Z693" s="899"/>
      <c r="AA693" s="546"/>
      <c r="AB693" s="547"/>
      <c r="AC693" s="547"/>
      <c r="AD693" s="759"/>
      <c r="AE693" s="547"/>
      <c r="AF693" s="757"/>
      <c r="AG693" s="899"/>
      <c r="AH693" s="546"/>
      <c r="AI693" s="900"/>
      <c r="AJ693" s="546"/>
      <c r="AK693" s="546"/>
      <c r="AL693" s="899"/>
      <c r="AM693" s="757"/>
      <c r="AN693" s="899"/>
      <c r="AO693" s="899"/>
      <c r="AP693" s="899"/>
      <c r="AQ693" s="546"/>
      <c r="AR693" s="900"/>
      <c r="AS693" s="700"/>
      <c r="AT693" s="547"/>
      <c r="AU693" s="757"/>
      <c r="AV693" s="899"/>
      <c r="AW693" s="546"/>
      <c r="AX693" s="900"/>
      <c r="AY693" s="547"/>
      <c r="AZ693" s="547"/>
      <c r="BA693" s="757"/>
      <c r="BB693" s="899"/>
      <c r="BC693" s="546"/>
      <c r="BD693" s="760"/>
      <c r="BE693" s="128"/>
      <c r="BF693" s="128"/>
      <c r="BG693" s="128"/>
      <c r="BH693" s="128"/>
      <c r="BI693" s="128"/>
      <c r="BJ693" s="421"/>
      <c r="BK693" s="510"/>
      <c r="BL693" s="761"/>
      <c r="BM693" s="762"/>
      <c r="BN693" s="762"/>
      <c r="BO693" s="762"/>
      <c r="CB693" s="793"/>
      <c r="CC693" s="793"/>
      <c r="CD693" s="793"/>
      <c r="CE693" s="793"/>
      <c r="CF693" s="793"/>
      <c r="CG693" s="793"/>
      <c r="CH693" s="793"/>
      <c r="CI693" s="793"/>
      <c r="CJ693" s="793"/>
      <c r="CK693" s="793"/>
      <c r="CL693" s="793"/>
      <c r="CM693" s="793"/>
      <c r="CN693" s="793"/>
      <c r="CO693" s="793"/>
      <c r="CP693" s="793"/>
      <c r="CQ693" s="793"/>
      <c r="CR693" s="793"/>
      <c r="CS693" s="793"/>
      <c r="CT693" s="793"/>
      <c r="CU693" s="793"/>
      <c r="CV693" s="793"/>
      <c r="CW693" s="793"/>
      <c r="CX693" s="793"/>
      <c r="CY693" s="793"/>
      <c r="CZ693" s="793"/>
      <c r="DA693" s="793"/>
      <c r="DB693" s="793"/>
      <c r="DC693" s="793"/>
      <c r="DD693" s="793"/>
      <c r="DE693" s="793"/>
      <c r="DF693" s="793"/>
      <c r="DG693" s="793"/>
      <c r="DH693" s="793"/>
      <c r="DI693" s="793"/>
      <c r="DJ693" s="793"/>
      <c r="DK693" s="793"/>
      <c r="DL693" s="793"/>
      <c r="DM693" s="793"/>
      <c r="DN693" s="793"/>
      <c r="DO693" s="793"/>
      <c r="DP693" s="793"/>
      <c r="DQ693" s="793"/>
      <c r="DR693" s="793"/>
      <c r="DS693" s="793"/>
      <c r="DT693" s="793"/>
      <c r="DU693" s="793"/>
      <c r="DV693" s="793"/>
      <c r="DW693" s="793"/>
      <c r="DX693" s="793"/>
      <c r="DY693" s="793"/>
    </row>
    <row r="694" spans="1:129" s="763" customFormat="1" ht="15">
      <c r="A694" s="550"/>
      <c r="B694" s="755">
        <v>60239</v>
      </c>
      <c r="C694" s="898" t="s">
        <v>28</v>
      </c>
      <c r="D694" s="24"/>
      <c r="E694" s="700">
        <f>'Buxheti 2021'!E309</f>
        <v>0</v>
      </c>
      <c r="F694" s="547"/>
      <c r="G694" s="757"/>
      <c r="H694" s="901"/>
      <c r="I694" s="546"/>
      <c r="J694" s="1198"/>
      <c r="K694" s="700"/>
      <c r="L694" s="547"/>
      <c r="M694" s="757"/>
      <c r="N694" s="899"/>
      <c r="O694" s="546"/>
      <c r="P694" s="900"/>
      <c r="Q694" s="700"/>
      <c r="R694" s="547"/>
      <c r="S694" s="757"/>
      <c r="T694" s="899"/>
      <c r="U694" s="758"/>
      <c r="V694" s="547"/>
      <c r="W694" s="759"/>
      <c r="X694" s="547"/>
      <c r="Y694" s="757"/>
      <c r="Z694" s="899"/>
      <c r="AA694" s="546"/>
      <c r="AB694" s="547"/>
      <c r="AC694" s="547"/>
      <c r="AD694" s="759"/>
      <c r="AE694" s="547"/>
      <c r="AF694" s="757"/>
      <c r="AG694" s="899"/>
      <c r="AH694" s="546"/>
      <c r="AI694" s="900"/>
      <c r="AJ694" s="546"/>
      <c r="AK694" s="546"/>
      <c r="AL694" s="899"/>
      <c r="AM694" s="757"/>
      <c r="AN694" s="899"/>
      <c r="AO694" s="899"/>
      <c r="AP694" s="899"/>
      <c r="AQ694" s="546"/>
      <c r="AR694" s="900"/>
      <c r="AS694" s="700">
        <f>F694</f>
        <v>0</v>
      </c>
      <c r="AT694" s="547"/>
      <c r="AU694" s="757"/>
      <c r="AV694" s="899"/>
      <c r="AW694" s="546"/>
      <c r="AX694" s="900"/>
      <c r="AY694" s="547"/>
      <c r="AZ694" s="547"/>
      <c r="BA694" s="757"/>
      <c r="BB694" s="899"/>
      <c r="BC694" s="546"/>
      <c r="BD694" s="760"/>
      <c r="BE694" s="128"/>
      <c r="BF694" s="128"/>
      <c r="BG694" s="128"/>
      <c r="BH694" s="128"/>
      <c r="BI694" s="128"/>
      <c r="BJ694" s="421"/>
      <c r="BK694" s="510"/>
      <c r="BL694" s="761"/>
      <c r="BM694" s="762"/>
      <c r="BN694" s="762"/>
      <c r="BO694" s="762"/>
      <c r="CB694" s="793"/>
      <c r="CC694" s="793"/>
      <c r="CD694" s="793"/>
      <c r="CE694" s="793"/>
      <c r="CF694" s="793"/>
      <c r="CG694" s="793"/>
      <c r="CH694" s="793"/>
      <c r="CI694" s="793"/>
      <c r="CJ694" s="793"/>
      <c r="CK694" s="793"/>
      <c r="CL694" s="793"/>
      <c r="CM694" s="793"/>
      <c r="CN694" s="793"/>
      <c r="CO694" s="793"/>
      <c r="CP694" s="793"/>
      <c r="CQ694" s="793"/>
      <c r="CR694" s="793"/>
      <c r="CS694" s="793"/>
      <c r="CT694" s="793"/>
      <c r="CU694" s="793"/>
      <c r="CV694" s="793"/>
      <c r="CW694" s="793"/>
      <c r="CX694" s="793"/>
      <c r="CY694" s="793"/>
      <c r="CZ694" s="793"/>
      <c r="DA694" s="793"/>
      <c r="DB694" s="793"/>
      <c r="DC694" s="793"/>
      <c r="DD694" s="793"/>
      <c r="DE694" s="793"/>
      <c r="DF694" s="793"/>
      <c r="DG694" s="793"/>
      <c r="DH694" s="793"/>
      <c r="DI694" s="793"/>
      <c r="DJ694" s="793"/>
      <c r="DK694" s="793"/>
      <c r="DL694" s="793"/>
      <c r="DM694" s="793"/>
      <c r="DN694" s="793"/>
      <c r="DO694" s="793"/>
      <c r="DP694" s="793"/>
      <c r="DQ694" s="793"/>
      <c r="DR694" s="793"/>
      <c r="DS694" s="793"/>
      <c r="DT694" s="793"/>
      <c r="DU694" s="793"/>
      <c r="DV694" s="793"/>
      <c r="DW694" s="793"/>
      <c r="DX694" s="793"/>
      <c r="DY694" s="793"/>
    </row>
    <row r="695" spans="1:129" s="763" customFormat="1" ht="15">
      <c r="A695" s="550"/>
      <c r="B695" s="755">
        <v>60239</v>
      </c>
      <c r="C695" s="898" t="s">
        <v>28</v>
      </c>
      <c r="D695" s="24"/>
      <c r="E695" s="700"/>
      <c r="F695" s="547"/>
      <c r="G695" s="757"/>
      <c r="H695" s="901"/>
      <c r="I695" s="546"/>
      <c r="J695" s="1198"/>
      <c r="K695" s="700"/>
      <c r="L695" s="547"/>
      <c r="M695" s="757"/>
      <c r="N695" s="899"/>
      <c r="O695" s="546"/>
      <c r="P695" s="900"/>
      <c r="Q695" s="700"/>
      <c r="R695" s="547"/>
      <c r="S695" s="757"/>
      <c r="T695" s="899"/>
      <c r="U695" s="758"/>
      <c r="V695" s="547"/>
      <c r="W695" s="759"/>
      <c r="X695" s="547"/>
      <c r="Y695" s="757"/>
      <c r="Z695" s="899"/>
      <c r="AA695" s="546"/>
      <c r="AB695" s="547"/>
      <c r="AC695" s="547"/>
      <c r="AD695" s="759"/>
      <c r="AE695" s="547"/>
      <c r="AF695" s="757"/>
      <c r="AG695" s="899"/>
      <c r="AH695" s="546"/>
      <c r="AI695" s="900"/>
      <c r="AJ695" s="546"/>
      <c r="AK695" s="546"/>
      <c r="AL695" s="899"/>
      <c r="AM695" s="757"/>
      <c r="AN695" s="899"/>
      <c r="AO695" s="899"/>
      <c r="AP695" s="899"/>
      <c r="AQ695" s="546"/>
      <c r="AR695" s="900"/>
      <c r="AS695" s="700"/>
      <c r="AT695" s="547"/>
      <c r="AU695" s="757"/>
      <c r="AV695" s="899"/>
      <c r="AW695" s="546"/>
      <c r="AX695" s="900"/>
      <c r="AY695" s="547"/>
      <c r="AZ695" s="547"/>
      <c r="BA695" s="757"/>
      <c r="BB695" s="899"/>
      <c r="BC695" s="546"/>
      <c r="BD695" s="760"/>
      <c r="BE695" s="128"/>
      <c r="BF695" s="128"/>
      <c r="BG695" s="128"/>
      <c r="BH695" s="128"/>
      <c r="BI695" s="128"/>
      <c r="BJ695" s="421"/>
      <c r="BK695" s="510"/>
      <c r="BL695" s="761"/>
      <c r="BM695" s="762"/>
      <c r="BN695" s="762"/>
      <c r="BO695" s="762"/>
      <c r="CB695" s="793"/>
      <c r="CC695" s="793"/>
      <c r="CD695" s="793"/>
      <c r="CE695" s="793"/>
      <c r="CF695" s="793"/>
      <c r="CG695" s="793"/>
      <c r="CH695" s="793"/>
      <c r="CI695" s="793"/>
      <c r="CJ695" s="793"/>
      <c r="CK695" s="793"/>
      <c r="CL695" s="793"/>
      <c r="CM695" s="793"/>
      <c r="CN695" s="793"/>
      <c r="CO695" s="793"/>
      <c r="CP695" s="793"/>
      <c r="CQ695" s="793"/>
      <c r="CR695" s="793"/>
      <c r="CS695" s="793"/>
      <c r="CT695" s="793"/>
      <c r="CU695" s="793"/>
      <c r="CV695" s="793"/>
      <c r="CW695" s="793"/>
      <c r="CX695" s="793"/>
      <c r="CY695" s="793"/>
      <c r="CZ695" s="793"/>
      <c r="DA695" s="793"/>
      <c r="DB695" s="793"/>
      <c r="DC695" s="793"/>
      <c r="DD695" s="793"/>
      <c r="DE695" s="793"/>
      <c r="DF695" s="793"/>
      <c r="DG695" s="793"/>
      <c r="DH695" s="793"/>
      <c r="DI695" s="793"/>
      <c r="DJ695" s="793"/>
      <c r="DK695" s="793"/>
      <c r="DL695" s="793"/>
      <c r="DM695" s="793"/>
      <c r="DN695" s="793"/>
      <c r="DO695" s="793"/>
      <c r="DP695" s="793"/>
      <c r="DQ695" s="793"/>
      <c r="DR695" s="793"/>
      <c r="DS695" s="793"/>
      <c r="DT695" s="793"/>
      <c r="DU695" s="793"/>
      <c r="DV695" s="793"/>
      <c r="DW695" s="793"/>
      <c r="DX695" s="793"/>
      <c r="DY695" s="793"/>
    </row>
    <row r="696" spans="1:129" s="763" customFormat="1" ht="15">
      <c r="A696" s="748">
        <v>141</v>
      </c>
      <c r="B696" s="755">
        <v>60239</v>
      </c>
      <c r="C696" s="898" t="s">
        <v>28</v>
      </c>
      <c r="D696" s="24" t="s">
        <v>11</v>
      </c>
      <c r="E696" s="700">
        <f>'Buxheti 2021'!E637</f>
        <v>0</v>
      </c>
      <c r="F696" s="1309">
        <v>21600</v>
      </c>
      <c r="G696" s="757"/>
      <c r="H696" s="901" t="s">
        <v>460</v>
      </c>
      <c r="I696" s="546"/>
      <c r="J696" s="1198"/>
      <c r="K696" s="700"/>
      <c r="L696" s="547"/>
      <c r="M696" s="757"/>
      <c r="N696" s="899"/>
      <c r="O696" s="546"/>
      <c r="P696" s="900"/>
      <c r="Q696" s="700"/>
      <c r="R696" s="547"/>
      <c r="S696" s="757"/>
      <c r="T696" s="899"/>
      <c r="U696" s="758"/>
      <c r="V696" s="547"/>
      <c r="W696" s="759"/>
      <c r="X696" s="547"/>
      <c r="Y696" s="757"/>
      <c r="Z696" s="899"/>
      <c r="AA696" s="546"/>
      <c r="AB696" s="547"/>
      <c r="AC696" s="547"/>
      <c r="AD696" s="759"/>
      <c r="AE696" s="547"/>
      <c r="AF696" s="757"/>
      <c r="AG696" s="899"/>
      <c r="AH696" s="546"/>
      <c r="AI696" s="900"/>
      <c r="AJ696" s="546"/>
      <c r="AK696" s="546"/>
      <c r="AL696" s="899"/>
      <c r="AM696" s="757"/>
      <c r="AN696" s="899"/>
      <c r="AO696" s="899"/>
      <c r="AP696" s="899"/>
      <c r="AQ696" s="546"/>
      <c r="AR696" s="900"/>
      <c r="AS696" s="700">
        <f>F696</f>
        <v>21600</v>
      </c>
      <c r="AT696" s="547"/>
      <c r="AU696" s="757"/>
      <c r="AV696" s="899"/>
      <c r="AW696" s="546"/>
      <c r="AX696" s="900"/>
      <c r="AY696" s="547"/>
      <c r="AZ696" s="547"/>
      <c r="BA696" s="757"/>
      <c r="BB696" s="899"/>
      <c r="BC696" s="546"/>
      <c r="BD696" s="758"/>
      <c r="BE696" s="128"/>
      <c r="BF696" s="128"/>
      <c r="BG696" s="128"/>
      <c r="BH696" s="128"/>
      <c r="BI696" s="128"/>
      <c r="BJ696" s="421"/>
      <c r="BK696" s="510"/>
      <c r="BL696" s="764"/>
      <c r="BM696" s="762"/>
      <c r="BN696" s="762"/>
      <c r="BO696" s="762"/>
      <c r="CB696" s="793"/>
      <c r="CC696" s="793"/>
      <c r="CD696" s="793"/>
      <c r="CE696" s="793"/>
      <c r="CF696" s="793"/>
      <c r="CG696" s="793"/>
      <c r="CH696" s="793"/>
      <c r="CI696" s="793"/>
      <c r="CJ696" s="793"/>
      <c r="CK696" s="793"/>
      <c r="CL696" s="793"/>
      <c r="CM696" s="793"/>
      <c r="CN696" s="793"/>
      <c r="CO696" s="793"/>
      <c r="CP696" s="793"/>
      <c r="CQ696" s="793"/>
      <c r="CR696" s="793"/>
      <c r="CS696" s="793"/>
      <c r="CT696" s="793"/>
      <c r="CU696" s="793"/>
      <c r="CV696" s="793"/>
      <c r="CW696" s="793"/>
      <c r="CX696" s="793"/>
      <c r="CY696" s="793"/>
      <c r="CZ696" s="793"/>
      <c r="DA696" s="793"/>
      <c r="DB696" s="793"/>
      <c r="DC696" s="793"/>
      <c r="DD696" s="793"/>
      <c r="DE696" s="793"/>
      <c r="DF696" s="793"/>
      <c r="DG696" s="793"/>
      <c r="DH696" s="793"/>
      <c r="DI696" s="793"/>
      <c r="DJ696" s="793"/>
      <c r="DK696" s="793"/>
      <c r="DL696" s="793"/>
      <c r="DM696" s="793"/>
      <c r="DN696" s="793"/>
      <c r="DO696" s="793"/>
      <c r="DP696" s="793"/>
      <c r="DQ696" s="793"/>
      <c r="DR696" s="793"/>
      <c r="DS696" s="793"/>
      <c r="DT696" s="793"/>
      <c r="DU696" s="793"/>
      <c r="DV696" s="793"/>
      <c r="DW696" s="793"/>
      <c r="DX696" s="793"/>
      <c r="DY696" s="793"/>
    </row>
    <row r="697" spans="1:129" s="1034" customFormat="1" ht="15">
      <c r="A697" s="1032"/>
      <c r="B697" s="359" t="s">
        <v>91</v>
      </c>
      <c r="C697" s="14" t="s">
        <v>92</v>
      </c>
      <c r="D697" s="25" t="s">
        <v>11</v>
      </c>
      <c r="E697" s="100">
        <f>SUM(E698:E710)</f>
        <v>0</v>
      </c>
      <c r="F697" s="147">
        <f>F698+F699+F700+F701+F702+F703+F704+F705+F706+F707+F708+F709+F710</f>
        <v>158000</v>
      </c>
      <c r="G697" s="148">
        <f t="shared" ref="G697" si="61">SUM(G709:G710)</f>
        <v>0</v>
      </c>
      <c r="H697" s="149"/>
      <c r="I697" s="147"/>
      <c r="J697" s="609"/>
      <c r="K697" s="100"/>
      <c r="L697" s="147"/>
      <c r="M697" s="148"/>
      <c r="N697" s="149"/>
      <c r="O697" s="147"/>
      <c r="P697" s="150"/>
      <c r="Q697" s="100"/>
      <c r="R697" s="147"/>
      <c r="S697" s="148"/>
      <c r="T697" s="149"/>
      <c r="U697" s="150"/>
      <c r="V697" s="147"/>
      <c r="W697" s="149"/>
      <c r="X697" s="147"/>
      <c r="Y697" s="148"/>
      <c r="Z697" s="149"/>
      <c r="AA697" s="147"/>
      <c r="AB697" s="147"/>
      <c r="AC697" s="147"/>
      <c r="AD697" s="149"/>
      <c r="AE697" s="147"/>
      <c r="AF697" s="148"/>
      <c r="AG697" s="149"/>
      <c r="AH697" s="147"/>
      <c r="AI697" s="150"/>
      <c r="AJ697" s="147"/>
      <c r="AK697" s="147"/>
      <c r="AL697" s="149"/>
      <c r="AM697" s="147"/>
      <c r="AN697" s="147"/>
      <c r="AO697" s="147"/>
      <c r="AP697" s="150"/>
      <c r="AQ697" s="150"/>
      <c r="AR697" s="150"/>
      <c r="AS697" s="100"/>
      <c r="AT697" s="147"/>
      <c r="AU697" s="148"/>
      <c r="AV697" s="149"/>
      <c r="AW697" s="147"/>
      <c r="AX697" s="150"/>
      <c r="AY697" s="147"/>
      <c r="AZ697" s="147"/>
      <c r="BA697" s="148"/>
      <c r="BB697" s="149"/>
      <c r="BC697" s="147"/>
      <c r="BD697" s="419"/>
      <c r="BE697" s="129"/>
      <c r="BF697" s="129"/>
      <c r="BG697" s="129"/>
      <c r="BH697" s="129"/>
      <c r="BI697" s="129"/>
      <c r="BJ697" s="430"/>
      <c r="BK697" s="509"/>
      <c r="BL697" s="1033"/>
      <c r="BM697" s="1036"/>
      <c r="BN697" s="1036"/>
      <c r="BO697" s="1036"/>
      <c r="CB697" s="1035"/>
      <c r="CC697" s="1035"/>
      <c r="CD697" s="1035"/>
      <c r="CE697" s="1035"/>
      <c r="CF697" s="1035"/>
      <c r="CG697" s="1035"/>
      <c r="CH697" s="1035"/>
      <c r="CI697" s="1035"/>
      <c r="CJ697" s="1035"/>
      <c r="CK697" s="1035"/>
      <c r="CL697" s="1035"/>
      <c r="CM697" s="1035"/>
      <c r="CN697" s="1035"/>
      <c r="CO697" s="1035"/>
      <c r="CP697" s="1035"/>
      <c r="CQ697" s="1035"/>
      <c r="CR697" s="1035"/>
      <c r="CS697" s="1035"/>
      <c r="CT697" s="1035"/>
      <c r="CU697" s="1035"/>
      <c r="CV697" s="1035"/>
      <c r="CW697" s="1035"/>
      <c r="CX697" s="1035"/>
      <c r="CY697" s="1035"/>
      <c r="CZ697" s="1035"/>
      <c r="DA697" s="1035"/>
      <c r="DB697" s="1035"/>
      <c r="DC697" s="1035"/>
      <c r="DD697" s="1035"/>
      <c r="DE697" s="1035"/>
      <c r="DF697" s="1035"/>
      <c r="DG697" s="1035"/>
      <c r="DH697" s="1035"/>
      <c r="DI697" s="1035"/>
      <c r="DJ697" s="1035"/>
      <c r="DK697" s="1035"/>
      <c r="DL697" s="1035"/>
      <c r="DM697" s="1035"/>
      <c r="DN697" s="1035"/>
      <c r="DO697" s="1035"/>
      <c r="DP697" s="1035"/>
      <c r="DQ697" s="1035"/>
      <c r="DR697" s="1035"/>
      <c r="DS697" s="1035"/>
      <c r="DT697" s="1035"/>
      <c r="DU697" s="1035"/>
      <c r="DV697" s="1035"/>
      <c r="DW697" s="1035"/>
      <c r="DX697" s="1035"/>
      <c r="DY697" s="1035"/>
    </row>
    <row r="698" spans="1:129" s="763" customFormat="1" ht="15">
      <c r="A698" s="849">
        <v>134</v>
      </c>
      <c r="B698" s="850">
        <v>60240</v>
      </c>
      <c r="C698" s="756" t="s">
        <v>29</v>
      </c>
      <c r="D698" s="851" t="s">
        <v>11</v>
      </c>
      <c r="E698" s="863">
        <f>'Buxheti 2021'!E311</f>
        <v>0</v>
      </c>
      <c r="F698" s="1306">
        <v>44000</v>
      </c>
      <c r="G698" s="852"/>
      <c r="H698" s="754" t="s">
        <v>458</v>
      </c>
      <c r="I698" s="549"/>
      <c r="J698" s="855"/>
      <c r="K698" s="853"/>
      <c r="L698" s="549"/>
      <c r="M698" s="852"/>
      <c r="N698" s="854"/>
      <c r="O698" s="549"/>
      <c r="P698" s="760"/>
      <c r="Q698" s="853"/>
      <c r="R698" s="549"/>
      <c r="S698" s="852"/>
      <c r="T698" s="854"/>
      <c r="U698" s="760"/>
      <c r="V698" s="549"/>
      <c r="W698" s="854"/>
      <c r="X698" s="549"/>
      <c r="Y698" s="852"/>
      <c r="Z698" s="854"/>
      <c r="AA698" s="549"/>
      <c r="AB698" s="549"/>
      <c r="AC698" s="549"/>
      <c r="AD698" s="759">
        <f t="shared" ref="AD698:AD706" si="62">F698</f>
        <v>44000</v>
      </c>
      <c r="AE698" s="549"/>
      <c r="AF698" s="852"/>
      <c r="AG698" s="854"/>
      <c r="AH698" s="549"/>
      <c r="AI698" s="760"/>
      <c r="AJ698" s="549"/>
      <c r="AK698" s="549"/>
      <c r="AL698" s="854"/>
      <c r="AM698" s="549"/>
      <c r="AN698" s="549"/>
      <c r="AO698" s="549"/>
      <c r="AP698" s="760"/>
      <c r="AQ698" s="760"/>
      <c r="AR698" s="760"/>
      <c r="AS698" s="853"/>
      <c r="AT698" s="549"/>
      <c r="AU698" s="852"/>
      <c r="AV698" s="854"/>
      <c r="AW698" s="549"/>
      <c r="AX698" s="760"/>
      <c r="AY698" s="549"/>
      <c r="AZ698" s="549"/>
      <c r="BA698" s="852"/>
      <c r="BB698" s="854"/>
      <c r="BC698" s="549"/>
      <c r="BD698" s="758"/>
      <c r="BE698" s="128"/>
      <c r="BF698" s="128"/>
      <c r="BG698" s="128"/>
      <c r="BH698" s="128"/>
      <c r="BI698" s="128"/>
      <c r="BJ698" s="421"/>
      <c r="BK698" s="510"/>
      <c r="BL698" s="764"/>
      <c r="BM698" s="762"/>
      <c r="BN698" s="762"/>
      <c r="BO698" s="762"/>
      <c r="CB698" s="793"/>
      <c r="CC698" s="793"/>
      <c r="CD698" s="793"/>
      <c r="CE698" s="793"/>
      <c r="CF698" s="793"/>
      <c r="CG698" s="793"/>
      <c r="CH698" s="793"/>
      <c r="CI698" s="793"/>
      <c r="CJ698" s="793"/>
      <c r="CK698" s="793"/>
      <c r="CL698" s="793"/>
      <c r="CM698" s="793"/>
      <c r="CN698" s="793"/>
      <c r="CO698" s="793"/>
      <c r="CP698" s="793"/>
      <c r="CQ698" s="793"/>
      <c r="CR698" s="793"/>
      <c r="CS698" s="793"/>
      <c r="CT698" s="793"/>
      <c r="CU698" s="793"/>
      <c r="CV698" s="793"/>
      <c r="CW698" s="793"/>
      <c r="CX698" s="793"/>
      <c r="CY698" s="793"/>
      <c r="CZ698" s="793"/>
      <c r="DA698" s="793"/>
      <c r="DB698" s="793"/>
      <c r="DC698" s="793"/>
      <c r="DD698" s="793"/>
      <c r="DE698" s="793"/>
      <c r="DF698" s="793"/>
      <c r="DG698" s="793"/>
      <c r="DH698" s="793"/>
      <c r="DI698" s="793"/>
      <c r="DJ698" s="793"/>
      <c r="DK698" s="793"/>
      <c r="DL698" s="793"/>
      <c r="DM698" s="793"/>
      <c r="DN698" s="793"/>
      <c r="DO698" s="793"/>
      <c r="DP698" s="793"/>
      <c r="DQ698" s="793"/>
      <c r="DR698" s="793"/>
      <c r="DS698" s="793"/>
      <c r="DT698" s="793"/>
      <c r="DU698" s="793"/>
      <c r="DV698" s="793"/>
      <c r="DW698" s="793"/>
      <c r="DX698" s="793"/>
      <c r="DY698" s="793"/>
    </row>
    <row r="699" spans="1:129" s="763" customFormat="1" ht="15">
      <c r="A699" s="748">
        <v>146</v>
      </c>
      <c r="B699" s="850">
        <v>60240</v>
      </c>
      <c r="C699" s="756" t="s">
        <v>29</v>
      </c>
      <c r="D699" s="851" t="s">
        <v>11</v>
      </c>
      <c r="E699" s="853"/>
      <c r="F699" s="1310">
        <v>1000</v>
      </c>
      <c r="G699" s="852"/>
      <c r="H699" s="542" t="s">
        <v>461</v>
      </c>
      <c r="I699" s="549"/>
      <c r="J699" s="855"/>
      <c r="K699" s="853"/>
      <c r="L699" s="549"/>
      <c r="M699" s="852"/>
      <c r="N699" s="854"/>
      <c r="O699" s="549"/>
      <c r="P699" s="760"/>
      <c r="Q699" s="853"/>
      <c r="R699" s="549"/>
      <c r="S699" s="852"/>
      <c r="T699" s="854"/>
      <c r="U699" s="760"/>
      <c r="V699" s="549"/>
      <c r="W699" s="854"/>
      <c r="X699" s="549"/>
      <c r="Y699" s="852"/>
      <c r="Z699" s="854"/>
      <c r="AA699" s="549"/>
      <c r="AB699" s="549"/>
      <c r="AC699" s="549"/>
      <c r="AD699" s="872">
        <f t="shared" si="62"/>
        <v>1000</v>
      </c>
      <c r="AE699" s="549"/>
      <c r="AF699" s="852"/>
      <c r="AG699" s="854"/>
      <c r="AH699" s="549"/>
      <c r="AI699" s="760"/>
      <c r="AJ699" s="549"/>
      <c r="AK699" s="549"/>
      <c r="AL699" s="854"/>
      <c r="AM699" s="549"/>
      <c r="AN699" s="549"/>
      <c r="AO699" s="549"/>
      <c r="AP699" s="760"/>
      <c r="AQ699" s="760"/>
      <c r="AR699" s="760"/>
      <c r="AS699" s="853"/>
      <c r="AT699" s="549"/>
      <c r="AU699" s="852"/>
      <c r="AV699" s="854"/>
      <c r="AW699" s="549"/>
      <c r="AX699" s="760"/>
      <c r="AY699" s="549"/>
      <c r="AZ699" s="549"/>
      <c r="BA699" s="852"/>
      <c r="BB699" s="854"/>
      <c r="BC699" s="549"/>
      <c r="BD699" s="758"/>
      <c r="BE699" s="128"/>
      <c r="BF699" s="128"/>
      <c r="BG699" s="128"/>
      <c r="BH699" s="128"/>
      <c r="BI699" s="128"/>
      <c r="BJ699" s="421"/>
      <c r="BK699" s="510"/>
      <c r="BL699" s="764"/>
      <c r="BM699" s="762"/>
      <c r="BN699" s="762"/>
      <c r="BO699" s="762"/>
      <c r="CB699" s="793"/>
      <c r="CC699" s="793"/>
      <c r="CD699" s="793"/>
      <c r="CE699" s="793"/>
      <c r="CF699" s="793"/>
      <c r="CG699" s="793"/>
      <c r="CH699" s="793"/>
      <c r="CI699" s="793"/>
      <c r="CJ699" s="793"/>
      <c r="CK699" s="793"/>
      <c r="CL699" s="793"/>
      <c r="CM699" s="793"/>
      <c r="CN699" s="793"/>
      <c r="CO699" s="793"/>
      <c r="CP699" s="793"/>
      <c r="CQ699" s="793"/>
      <c r="CR699" s="793"/>
      <c r="CS699" s="793"/>
      <c r="CT699" s="793"/>
      <c r="CU699" s="793"/>
      <c r="CV699" s="793"/>
      <c r="CW699" s="793"/>
      <c r="CX699" s="793"/>
      <c r="CY699" s="793"/>
      <c r="CZ699" s="793"/>
      <c r="DA699" s="793"/>
      <c r="DB699" s="793"/>
      <c r="DC699" s="793"/>
      <c r="DD699" s="793"/>
      <c r="DE699" s="793"/>
      <c r="DF699" s="793"/>
      <c r="DG699" s="793"/>
      <c r="DH699" s="793"/>
      <c r="DI699" s="793"/>
      <c r="DJ699" s="793"/>
      <c r="DK699" s="793"/>
      <c r="DL699" s="793"/>
      <c r="DM699" s="793"/>
      <c r="DN699" s="793"/>
      <c r="DO699" s="793"/>
      <c r="DP699" s="793"/>
      <c r="DQ699" s="793"/>
      <c r="DR699" s="793"/>
      <c r="DS699" s="793"/>
      <c r="DT699" s="793"/>
      <c r="DU699" s="793"/>
      <c r="DV699" s="793"/>
      <c r="DW699" s="793"/>
      <c r="DX699" s="793"/>
      <c r="DY699" s="793"/>
    </row>
    <row r="700" spans="1:129" s="763" customFormat="1" ht="15">
      <c r="A700" s="748">
        <v>148</v>
      </c>
      <c r="B700" s="850">
        <v>60240</v>
      </c>
      <c r="C700" s="756" t="s">
        <v>29</v>
      </c>
      <c r="D700" s="851" t="s">
        <v>11</v>
      </c>
      <c r="E700" s="853"/>
      <c r="F700" s="1310">
        <v>3000</v>
      </c>
      <c r="G700" s="852"/>
      <c r="H700" s="542" t="s">
        <v>461</v>
      </c>
      <c r="I700" s="549"/>
      <c r="J700" s="855"/>
      <c r="K700" s="853"/>
      <c r="L700" s="549"/>
      <c r="M700" s="852"/>
      <c r="N700" s="854"/>
      <c r="O700" s="549"/>
      <c r="P700" s="760"/>
      <c r="Q700" s="853"/>
      <c r="R700" s="549"/>
      <c r="S700" s="852"/>
      <c r="T700" s="854"/>
      <c r="U700" s="760"/>
      <c r="V700" s="549"/>
      <c r="W700" s="854"/>
      <c r="X700" s="549"/>
      <c r="Y700" s="852"/>
      <c r="Z700" s="854"/>
      <c r="AA700" s="549"/>
      <c r="AB700" s="549"/>
      <c r="AC700" s="549"/>
      <c r="AD700" s="872">
        <f t="shared" si="62"/>
        <v>3000</v>
      </c>
      <c r="AE700" s="549"/>
      <c r="AF700" s="852"/>
      <c r="AG700" s="854"/>
      <c r="AH700" s="549"/>
      <c r="AI700" s="760"/>
      <c r="AJ700" s="549"/>
      <c r="AK700" s="549"/>
      <c r="AL700" s="854"/>
      <c r="AM700" s="549"/>
      <c r="AN700" s="549"/>
      <c r="AO700" s="549"/>
      <c r="AP700" s="760"/>
      <c r="AQ700" s="760"/>
      <c r="AR700" s="760"/>
      <c r="AS700" s="853"/>
      <c r="AT700" s="549"/>
      <c r="AU700" s="852"/>
      <c r="AV700" s="854"/>
      <c r="AW700" s="549"/>
      <c r="AX700" s="760"/>
      <c r="AY700" s="549"/>
      <c r="AZ700" s="549"/>
      <c r="BA700" s="852"/>
      <c r="BB700" s="854"/>
      <c r="BC700" s="549"/>
      <c r="BD700" s="758"/>
      <c r="BE700" s="128"/>
      <c r="BF700" s="128"/>
      <c r="BG700" s="128"/>
      <c r="BH700" s="128"/>
      <c r="BI700" s="128"/>
      <c r="BJ700" s="421"/>
      <c r="BK700" s="510"/>
      <c r="BL700" s="764"/>
      <c r="BM700" s="762"/>
      <c r="BN700" s="762"/>
      <c r="BO700" s="762"/>
      <c r="CB700" s="793"/>
      <c r="CC700" s="793"/>
      <c r="CD700" s="793"/>
      <c r="CE700" s="793"/>
      <c r="CF700" s="793"/>
      <c r="CG700" s="793"/>
      <c r="CH700" s="793"/>
      <c r="CI700" s="793"/>
      <c r="CJ700" s="793"/>
      <c r="CK700" s="793"/>
      <c r="CL700" s="793"/>
      <c r="CM700" s="793"/>
      <c r="CN700" s="793"/>
      <c r="CO700" s="793"/>
      <c r="CP700" s="793"/>
      <c r="CQ700" s="793"/>
      <c r="CR700" s="793"/>
      <c r="CS700" s="793"/>
      <c r="CT700" s="793"/>
      <c r="CU700" s="793"/>
      <c r="CV700" s="793"/>
      <c r="CW700" s="793"/>
      <c r="CX700" s="793"/>
      <c r="CY700" s="793"/>
      <c r="CZ700" s="793"/>
      <c r="DA700" s="793"/>
      <c r="DB700" s="793"/>
      <c r="DC700" s="793"/>
      <c r="DD700" s="793"/>
      <c r="DE700" s="793"/>
      <c r="DF700" s="793"/>
      <c r="DG700" s="793"/>
      <c r="DH700" s="793"/>
      <c r="DI700" s="793"/>
      <c r="DJ700" s="793"/>
      <c r="DK700" s="793"/>
      <c r="DL700" s="793"/>
      <c r="DM700" s="793"/>
      <c r="DN700" s="793"/>
      <c r="DO700" s="793"/>
      <c r="DP700" s="793"/>
      <c r="DQ700" s="793"/>
      <c r="DR700" s="793"/>
      <c r="DS700" s="793"/>
      <c r="DT700" s="793"/>
      <c r="DU700" s="793"/>
      <c r="DV700" s="793"/>
      <c r="DW700" s="793"/>
      <c r="DX700" s="793"/>
      <c r="DY700" s="793"/>
    </row>
    <row r="701" spans="1:129" s="763" customFormat="1" ht="15">
      <c r="A701" s="748">
        <v>155</v>
      </c>
      <c r="B701" s="850">
        <v>60240</v>
      </c>
      <c r="C701" s="756" t="s">
        <v>29</v>
      </c>
      <c r="D701" s="851" t="s">
        <v>11</v>
      </c>
      <c r="E701" s="853"/>
      <c r="F701" s="1310">
        <v>55000</v>
      </c>
      <c r="G701" s="857"/>
      <c r="H701" s="542" t="s">
        <v>464</v>
      </c>
      <c r="I701" s="549"/>
      <c r="J701" s="855"/>
      <c r="K701" s="853"/>
      <c r="L701" s="549"/>
      <c r="M701" s="852"/>
      <c r="N701" s="854"/>
      <c r="O701" s="549"/>
      <c r="P701" s="760"/>
      <c r="Q701" s="853"/>
      <c r="R701" s="549"/>
      <c r="S701" s="852"/>
      <c r="T701" s="854"/>
      <c r="U701" s="760"/>
      <c r="V701" s="549"/>
      <c r="W701" s="854"/>
      <c r="X701" s="549"/>
      <c r="Y701" s="852"/>
      <c r="Z701" s="854"/>
      <c r="AA701" s="549"/>
      <c r="AB701" s="549"/>
      <c r="AC701" s="549"/>
      <c r="AD701" s="872">
        <f t="shared" si="62"/>
        <v>55000</v>
      </c>
      <c r="AE701" s="549"/>
      <c r="AF701" s="852"/>
      <c r="AG701" s="854"/>
      <c r="AH701" s="549"/>
      <c r="AI701" s="760"/>
      <c r="AJ701" s="549"/>
      <c r="AK701" s="549"/>
      <c r="AL701" s="854"/>
      <c r="AM701" s="549"/>
      <c r="AN701" s="549"/>
      <c r="AO701" s="549"/>
      <c r="AP701" s="760"/>
      <c r="AQ701" s="760"/>
      <c r="AR701" s="760"/>
      <c r="AS701" s="853"/>
      <c r="AT701" s="549"/>
      <c r="AU701" s="852"/>
      <c r="AV701" s="854"/>
      <c r="AW701" s="549"/>
      <c r="AX701" s="760"/>
      <c r="AY701" s="549"/>
      <c r="AZ701" s="549"/>
      <c r="BA701" s="852"/>
      <c r="BB701" s="854"/>
      <c r="BC701" s="549"/>
      <c r="BD701" s="758"/>
      <c r="BE701" s="128"/>
      <c r="BF701" s="128"/>
      <c r="BG701" s="128"/>
      <c r="BH701" s="128"/>
      <c r="BI701" s="128"/>
      <c r="BJ701" s="421"/>
      <c r="BK701" s="510"/>
      <c r="BL701" s="764"/>
      <c r="BM701" s="762"/>
      <c r="BN701" s="762"/>
      <c r="BO701" s="762"/>
      <c r="CB701" s="793"/>
      <c r="CC701" s="793"/>
      <c r="CD701" s="793"/>
      <c r="CE701" s="793"/>
      <c r="CF701" s="793"/>
      <c r="CG701" s="793"/>
      <c r="CH701" s="793"/>
      <c r="CI701" s="793"/>
      <c r="CJ701" s="793"/>
      <c r="CK701" s="793"/>
      <c r="CL701" s="793"/>
      <c r="CM701" s="793"/>
      <c r="CN701" s="793"/>
      <c r="CO701" s="793"/>
      <c r="CP701" s="793"/>
      <c r="CQ701" s="793"/>
      <c r="CR701" s="793"/>
      <c r="CS701" s="793"/>
      <c r="CT701" s="793"/>
      <c r="CU701" s="793"/>
      <c r="CV701" s="793"/>
      <c r="CW701" s="793"/>
      <c r="CX701" s="793"/>
      <c r="CY701" s="793"/>
      <c r="CZ701" s="793"/>
      <c r="DA701" s="793"/>
      <c r="DB701" s="793"/>
      <c r="DC701" s="793"/>
      <c r="DD701" s="793"/>
      <c r="DE701" s="793"/>
      <c r="DF701" s="793"/>
      <c r="DG701" s="793"/>
      <c r="DH701" s="793"/>
      <c r="DI701" s="793"/>
      <c r="DJ701" s="793"/>
      <c r="DK701" s="793"/>
      <c r="DL701" s="793"/>
      <c r="DM701" s="793"/>
      <c r="DN701" s="793"/>
      <c r="DO701" s="793"/>
      <c r="DP701" s="793"/>
      <c r="DQ701" s="793"/>
      <c r="DR701" s="793"/>
      <c r="DS701" s="793"/>
      <c r="DT701" s="793"/>
      <c r="DU701" s="793"/>
      <c r="DV701" s="793"/>
      <c r="DW701" s="793"/>
      <c r="DX701" s="793"/>
      <c r="DY701" s="793"/>
    </row>
    <row r="702" spans="1:129" s="763" customFormat="1" ht="15">
      <c r="A702" s="748">
        <v>157</v>
      </c>
      <c r="B702" s="850">
        <v>60240</v>
      </c>
      <c r="C702" s="756" t="s">
        <v>29</v>
      </c>
      <c r="D702" s="851" t="s">
        <v>11</v>
      </c>
      <c r="E702" s="853"/>
      <c r="F702" s="1310">
        <v>55000</v>
      </c>
      <c r="G702" s="857"/>
      <c r="H702" s="542" t="s">
        <v>464</v>
      </c>
      <c r="I702" s="549"/>
      <c r="J702" s="855"/>
      <c r="K702" s="853"/>
      <c r="L702" s="549"/>
      <c r="M702" s="852"/>
      <c r="N702" s="854"/>
      <c r="O702" s="549"/>
      <c r="P702" s="760"/>
      <c r="Q702" s="853"/>
      <c r="R702" s="549"/>
      <c r="S702" s="852"/>
      <c r="T702" s="854"/>
      <c r="U702" s="760"/>
      <c r="V702" s="549"/>
      <c r="W702" s="854"/>
      <c r="X702" s="549"/>
      <c r="Y702" s="852"/>
      <c r="Z702" s="854"/>
      <c r="AA702" s="549"/>
      <c r="AB702" s="549"/>
      <c r="AC702" s="549"/>
      <c r="AD702" s="872">
        <f t="shared" si="62"/>
        <v>55000</v>
      </c>
      <c r="AE702" s="549"/>
      <c r="AF702" s="852"/>
      <c r="AG702" s="854"/>
      <c r="AH702" s="549"/>
      <c r="AI702" s="760"/>
      <c r="AJ702" s="549"/>
      <c r="AK702" s="549"/>
      <c r="AL702" s="854"/>
      <c r="AM702" s="549"/>
      <c r="AN702" s="549"/>
      <c r="AO702" s="549"/>
      <c r="AP702" s="760"/>
      <c r="AQ702" s="760"/>
      <c r="AR702" s="760"/>
      <c r="AS702" s="853"/>
      <c r="AT702" s="549"/>
      <c r="AU702" s="852"/>
      <c r="AV702" s="854"/>
      <c r="AW702" s="549"/>
      <c r="AX702" s="760"/>
      <c r="AY702" s="549"/>
      <c r="AZ702" s="549"/>
      <c r="BA702" s="852"/>
      <c r="BB702" s="854"/>
      <c r="BC702" s="549"/>
      <c r="BD702" s="758"/>
      <c r="BE702" s="128"/>
      <c r="BF702" s="128"/>
      <c r="BG702" s="128"/>
      <c r="BH702" s="128"/>
      <c r="BI702" s="128"/>
      <c r="BJ702" s="421"/>
      <c r="BK702" s="510"/>
      <c r="BL702" s="764"/>
      <c r="BM702" s="762"/>
      <c r="BN702" s="762"/>
      <c r="BO702" s="762"/>
      <c r="CB702" s="793"/>
      <c r="CC702" s="793"/>
      <c r="CD702" s="793"/>
      <c r="CE702" s="793"/>
      <c r="CF702" s="793"/>
      <c r="CG702" s="793"/>
      <c r="CH702" s="793"/>
      <c r="CI702" s="793"/>
      <c r="CJ702" s="793"/>
      <c r="CK702" s="793"/>
      <c r="CL702" s="793"/>
      <c r="CM702" s="793"/>
      <c r="CN702" s="793"/>
      <c r="CO702" s="793"/>
      <c r="CP702" s="793"/>
      <c r="CQ702" s="793"/>
      <c r="CR702" s="793"/>
      <c r="CS702" s="793"/>
      <c r="CT702" s="793"/>
      <c r="CU702" s="793"/>
      <c r="CV702" s="793"/>
      <c r="CW702" s="793"/>
      <c r="CX702" s="793"/>
      <c r="CY702" s="793"/>
      <c r="CZ702" s="793"/>
      <c r="DA702" s="793"/>
      <c r="DB702" s="793"/>
      <c r="DC702" s="793"/>
      <c r="DD702" s="793"/>
      <c r="DE702" s="793"/>
      <c r="DF702" s="793"/>
      <c r="DG702" s="793"/>
      <c r="DH702" s="793"/>
      <c r="DI702" s="793"/>
      <c r="DJ702" s="793"/>
      <c r="DK702" s="793"/>
      <c r="DL702" s="793"/>
      <c r="DM702" s="793"/>
      <c r="DN702" s="793"/>
      <c r="DO702" s="793"/>
      <c r="DP702" s="793"/>
      <c r="DQ702" s="793"/>
      <c r="DR702" s="793"/>
      <c r="DS702" s="793"/>
      <c r="DT702" s="793"/>
      <c r="DU702" s="793"/>
      <c r="DV702" s="793"/>
      <c r="DW702" s="793"/>
      <c r="DX702" s="793"/>
      <c r="DY702" s="793"/>
    </row>
    <row r="703" spans="1:129" s="763" customFormat="1" ht="15">
      <c r="A703" s="748"/>
      <c r="B703" s="850" t="s">
        <v>349</v>
      </c>
      <c r="C703" s="756" t="s">
        <v>29</v>
      </c>
      <c r="D703" s="851" t="s">
        <v>11</v>
      </c>
      <c r="E703" s="853"/>
      <c r="F703" s="545"/>
      <c r="G703" s="852"/>
      <c r="H703" s="858"/>
      <c r="I703" s="549"/>
      <c r="J703" s="855"/>
      <c r="K703" s="853"/>
      <c r="L703" s="549"/>
      <c r="M703" s="852"/>
      <c r="N703" s="854"/>
      <c r="O703" s="549"/>
      <c r="P703" s="760"/>
      <c r="Q703" s="853"/>
      <c r="R703" s="549"/>
      <c r="S703" s="852"/>
      <c r="T703" s="854"/>
      <c r="U703" s="760"/>
      <c r="V703" s="549"/>
      <c r="W703" s="854"/>
      <c r="X703" s="549"/>
      <c r="Y703" s="852"/>
      <c r="Z703" s="854"/>
      <c r="AA703" s="549"/>
      <c r="AB703" s="549"/>
      <c r="AC703" s="549"/>
      <c r="AD703" s="872">
        <f t="shared" si="62"/>
        <v>0</v>
      </c>
      <c r="AE703" s="549"/>
      <c r="AF703" s="852"/>
      <c r="AG703" s="854"/>
      <c r="AH703" s="549"/>
      <c r="AI703" s="760"/>
      <c r="AJ703" s="549"/>
      <c r="AK703" s="549"/>
      <c r="AL703" s="854"/>
      <c r="AM703" s="549"/>
      <c r="AN703" s="549"/>
      <c r="AO703" s="549"/>
      <c r="AP703" s="760"/>
      <c r="AQ703" s="760"/>
      <c r="AR703" s="760"/>
      <c r="AS703" s="853"/>
      <c r="AT703" s="549"/>
      <c r="AU703" s="852"/>
      <c r="AV703" s="854"/>
      <c r="AW703" s="549"/>
      <c r="AX703" s="760"/>
      <c r="AY703" s="549"/>
      <c r="AZ703" s="549"/>
      <c r="BA703" s="852"/>
      <c r="BB703" s="854"/>
      <c r="BC703" s="549"/>
      <c r="BD703" s="758"/>
      <c r="BE703" s="128"/>
      <c r="BF703" s="128"/>
      <c r="BG703" s="128"/>
      <c r="BH703" s="128"/>
      <c r="BI703" s="128"/>
      <c r="BJ703" s="421"/>
      <c r="BK703" s="510"/>
      <c r="BL703" s="764"/>
      <c r="BM703" s="762"/>
      <c r="BN703" s="762"/>
      <c r="BO703" s="762"/>
      <c r="CB703" s="793"/>
      <c r="CC703" s="793"/>
      <c r="CD703" s="793"/>
      <c r="CE703" s="793"/>
      <c r="CF703" s="793"/>
      <c r="CG703" s="793"/>
      <c r="CH703" s="793"/>
      <c r="CI703" s="793"/>
      <c r="CJ703" s="793"/>
      <c r="CK703" s="793"/>
      <c r="CL703" s="793"/>
      <c r="CM703" s="793"/>
      <c r="CN703" s="793"/>
      <c r="CO703" s="793"/>
      <c r="CP703" s="793"/>
      <c r="CQ703" s="793"/>
      <c r="CR703" s="793"/>
      <c r="CS703" s="793"/>
      <c r="CT703" s="793"/>
      <c r="CU703" s="793"/>
      <c r="CV703" s="793"/>
      <c r="CW703" s="793"/>
      <c r="CX703" s="793"/>
      <c r="CY703" s="793"/>
      <c r="CZ703" s="793"/>
      <c r="DA703" s="793"/>
      <c r="DB703" s="793"/>
      <c r="DC703" s="793"/>
      <c r="DD703" s="793"/>
      <c r="DE703" s="793"/>
      <c r="DF703" s="793"/>
      <c r="DG703" s="793"/>
      <c r="DH703" s="793"/>
      <c r="DI703" s="793"/>
      <c r="DJ703" s="793"/>
      <c r="DK703" s="793"/>
      <c r="DL703" s="793"/>
      <c r="DM703" s="793"/>
      <c r="DN703" s="793"/>
      <c r="DO703" s="793"/>
      <c r="DP703" s="793"/>
      <c r="DQ703" s="793"/>
      <c r="DR703" s="793"/>
      <c r="DS703" s="793"/>
      <c r="DT703" s="793"/>
      <c r="DU703" s="793"/>
      <c r="DV703" s="793"/>
      <c r="DW703" s="793"/>
      <c r="DX703" s="793"/>
      <c r="DY703" s="793"/>
    </row>
    <row r="704" spans="1:129" s="763" customFormat="1" ht="15">
      <c r="A704" s="748"/>
      <c r="B704" s="850" t="s">
        <v>349</v>
      </c>
      <c r="C704" s="756" t="s">
        <v>29</v>
      </c>
      <c r="D704" s="851" t="s">
        <v>11</v>
      </c>
      <c r="E704" s="853"/>
      <c r="F704" s="545"/>
      <c r="G704" s="852"/>
      <c r="H704" s="858"/>
      <c r="I704" s="549"/>
      <c r="J704" s="855"/>
      <c r="K704" s="853"/>
      <c r="L704" s="549"/>
      <c r="M704" s="852"/>
      <c r="N704" s="854"/>
      <c r="O704" s="549"/>
      <c r="P704" s="760"/>
      <c r="Q704" s="853"/>
      <c r="R704" s="549"/>
      <c r="S704" s="852"/>
      <c r="T704" s="854"/>
      <c r="U704" s="760"/>
      <c r="V704" s="549"/>
      <c r="W704" s="854"/>
      <c r="X704" s="549"/>
      <c r="Y704" s="852"/>
      <c r="Z704" s="854"/>
      <c r="AA704" s="549"/>
      <c r="AB704" s="549"/>
      <c r="AC704" s="549"/>
      <c r="AD704" s="872">
        <f t="shared" si="62"/>
        <v>0</v>
      </c>
      <c r="AE704" s="549"/>
      <c r="AF704" s="852"/>
      <c r="AG704" s="854"/>
      <c r="AH704" s="549"/>
      <c r="AI704" s="760"/>
      <c r="AJ704" s="549"/>
      <c r="AK704" s="549"/>
      <c r="AL704" s="854"/>
      <c r="AM704" s="549"/>
      <c r="AN704" s="549"/>
      <c r="AO704" s="549"/>
      <c r="AP704" s="760"/>
      <c r="AQ704" s="760"/>
      <c r="AR704" s="760"/>
      <c r="AS704" s="853"/>
      <c r="AT704" s="549"/>
      <c r="AU704" s="852"/>
      <c r="AV704" s="854"/>
      <c r="AW704" s="549"/>
      <c r="AX704" s="760"/>
      <c r="AY704" s="549"/>
      <c r="AZ704" s="549"/>
      <c r="BA704" s="852"/>
      <c r="BB704" s="854"/>
      <c r="BC704" s="549"/>
      <c r="BD704" s="758"/>
      <c r="BE704" s="128"/>
      <c r="BF704" s="128"/>
      <c r="BG704" s="128"/>
      <c r="BH704" s="128"/>
      <c r="BI704" s="128"/>
      <c r="BJ704" s="421"/>
      <c r="BK704" s="510"/>
      <c r="BL704" s="764"/>
      <c r="BM704" s="762"/>
      <c r="BN704" s="762"/>
      <c r="BO704" s="762"/>
      <c r="CB704" s="793"/>
      <c r="CC704" s="793"/>
      <c r="CD704" s="793"/>
      <c r="CE704" s="793"/>
      <c r="CF704" s="793"/>
      <c r="CG704" s="793"/>
      <c r="CH704" s="793"/>
      <c r="CI704" s="793"/>
      <c r="CJ704" s="793"/>
      <c r="CK704" s="793"/>
      <c r="CL704" s="793"/>
      <c r="CM704" s="793"/>
      <c r="CN704" s="793"/>
      <c r="CO704" s="793"/>
      <c r="CP704" s="793"/>
      <c r="CQ704" s="793"/>
      <c r="CR704" s="793"/>
      <c r="CS704" s="793"/>
      <c r="CT704" s="793"/>
      <c r="CU704" s="793"/>
      <c r="CV704" s="793"/>
      <c r="CW704" s="793"/>
      <c r="CX704" s="793"/>
      <c r="CY704" s="793"/>
      <c r="CZ704" s="793"/>
      <c r="DA704" s="793"/>
      <c r="DB704" s="793"/>
      <c r="DC704" s="793"/>
      <c r="DD704" s="793"/>
      <c r="DE704" s="793"/>
      <c r="DF704" s="793"/>
      <c r="DG704" s="793"/>
      <c r="DH704" s="793"/>
      <c r="DI704" s="793"/>
      <c r="DJ704" s="793"/>
      <c r="DK704" s="793"/>
      <c r="DL704" s="793"/>
      <c r="DM704" s="793"/>
      <c r="DN704" s="793"/>
      <c r="DO704" s="793"/>
      <c r="DP704" s="793"/>
      <c r="DQ704" s="793"/>
      <c r="DR704" s="793"/>
      <c r="DS704" s="793"/>
      <c r="DT704" s="793"/>
      <c r="DU704" s="793"/>
      <c r="DV704" s="793"/>
      <c r="DW704" s="793"/>
      <c r="DX704" s="793"/>
      <c r="DY704" s="793"/>
    </row>
    <row r="705" spans="1:129" s="763" customFormat="1" ht="15">
      <c r="A705" s="748"/>
      <c r="B705" s="850">
        <v>60240</v>
      </c>
      <c r="C705" s="756" t="s">
        <v>29</v>
      </c>
      <c r="D705" s="851" t="s">
        <v>11</v>
      </c>
      <c r="E705" s="853"/>
      <c r="F705" s="549"/>
      <c r="G705" s="760"/>
      <c r="H705" s="930"/>
      <c r="I705" s="549"/>
      <c r="J705" s="855"/>
      <c r="K705" s="853"/>
      <c r="L705" s="549"/>
      <c r="M705" s="852"/>
      <c r="N705" s="854"/>
      <c r="O705" s="549"/>
      <c r="P705" s="760"/>
      <c r="Q705" s="853"/>
      <c r="R705" s="549"/>
      <c r="S705" s="852"/>
      <c r="T705" s="854"/>
      <c r="U705" s="760"/>
      <c r="V705" s="549"/>
      <c r="W705" s="854"/>
      <c r="X705" s="549"/>
      <c r="Y705" s="852"/>
      <c r="Z705" s="854"/>
      <c r="AA705" s="549"/>
      <c r="AB705" s="549"/>
      <c r="AC705" s="549"/>
      <c r="AD705" s="854">
        <f t="shared" si="62"/>
        <v>0</v>
      </c>
      <c r="AE705" s="549"/>
      <c r="AF705" s="852"/>
      <c r="AG705" s="854"/>
      <c r="AH705" s="549"/>
      <c r="AI705" s="760"/>
      <c r="AJ705" s="549"/>
      <c r="AK705" s="549"/>
      <c r="AL705" s="854"/>
      <c r="AM705" s="549"/>
      <c r="AN705" s="549"/>
      <c r="AO705" s="549"/>
      <c r="AP705" s="760"/>
      <c r="AQ705" s="760"/>
      <c r="AR705" s="760"/>
      <c r="AS705" s="853"/>
      <c r="AT705" s="549"/>
      <c r="AU705" s="852"/>
      <c r="AV705" s="854"/>
      <c r="AW705" s="549"/>
      <c r="AX705" s="760"/>
      <c r="AY705" s="549"/>
      <c r="AZ705" s="549"/>
      <c r="BA705" s="852"/>
      <c r="BB705" s="854"/>
      <c r="BC705" s="549"/>
      <c r="BD705" s="758"/>
      <c r="BE705" s="128"/>
      <c r="BF705" s="128"/>
      <c r="BG705" s="128"/>
      <c r="BH705" s="128"/>
      <c r="BI705" s="128"/>
      <c r="BJ705" s="421"/>
      <c r="BK705" s="510"/>
      <c r="BL705" s="764"/>
      <c r="BM705" s="762"/>
      <c r="BN705" s="762"/>
      <c r="BO705" s="762"/>
      <c r="CB705" s="793"/>
      <c r="CC705" s="793"/>
      <c r="CD705" s="793"/>
      <c r="CE705" s="793"/>
      <c r="CF705" s="793"/>
      <c r="CG705" s="793"/>
      <c r="CH705" s="793"/>
      <c r="CI705" s="793"/>
      <c r="CJ705" s="793"/>
      <c r="CK705" s="793"/>
      <c r="CL705" s="793"/>
      <c r="CM705" s="793"/>
      <c r="CN705" s="793"/>
      <c r="CO705" s="793"/>
      <c r="CP705" s="793"/>
      <c r="CQ705" s="793"/>
      <c r="CR705" s="793"/>
      <c r="CS705" s="793"/>
      <c r="CT705" s="793"/>
      <c r="CU705" s="793"/>
      <c r="CV705" s="793"/>
      <c r="CW705" s="793"/>
      <c r="CX705" s="793"/>
      <c r="CY705" s="793"/>
      <c r="CZ705" s="793"/>
      <c r="DA705" s="793"/>
      <c r="DB705" s="793"/>
      <c r="DC705" s="793"/>
      <c r="DD705" s="793"/>
      <c r="DE705" s="793"/>
      <c r="DF705" s="793"/>
      <c r="DG705" s="793"/>
      <c r="DH705" s="793"/>
      <c r="DI705" s="793"/>
      <c r="DJ705" s="793"/>
      <c r="DK705" s="793"/>
      <c r="DL705" s="793"/>
      <c r="DM705" s="793"/>
      <c r="DN705" s="793"/>
      <c r="DO705" s="793"/>
      <c r="DP705" s="793"/>
      <c r="DQ705" s="793"/>
      <c r="DR705" s="793"/>
      <c r="DS705" s="793"/>
      <c r="DT705" s="793"/>
      <c r="DU705" s="793"/>
      <c r="DV705" s="793"/>
      <c r="DW705" s="793"/>
      <c r="DX705" s="793"/>
      <c r="DY705" s="793"/>
    </row>
    <row r="706" spans="1:129" s="763" customFormat="1" ht="15">
      <c r="A706" s="748"/>
      <c r="B706" s="850">
        <v>60240</v>
      </c>
      <c r="C706" s="756" t="s">
        <v>29</v>
      </c>
      <c r="D706" s="851" t="s">
        <v>11</v>
      </c>
      <c r="E706" s="853"/>
      <c r="F706" s="549"/>
      <c r="G706" s="760"/>
      <c r="H706" s="930"/>
      <c r="I706" s="549"/>
      <c r="J706" s="855"/>
      <c r="K706" s="853"/>
      <c r="L706" s="549"/>
      <c r="M706" s="852"/>
      <c r="N706" s="854"/>
      <c r="O706" s="549"/>
      <c r="P706" s="760"/>
      <c r="Q706" s="853"/>
      <c r="R706" s="549"/>
      <c r="S706" s="852"/>
      <c r="T706" s="854"/>
      <c r="U706" s="760"/>
      <c r="V706" s="549"/>
      <c r="W706" s="854"/>
      <c r="X706" s="549"/>
      <c r="Y706" s="852"/>
      <c r="Z706" s="854"/>
      <c r="AA706" s="549"/>
      <c r="AB706" s="549"/>
      <c r="AC706" s="549"/>
      <c r="AD706" s="854">
        <f t="shared" si="62"/>
        <v>0</v>
      </c>
      <c r="AE706" s="549"/>
      <c r="AF706" s="852"/>
      <c r="AG706" s="854"/>
      <c r="AH706" s="549"/>
      <c r="AI706" s="760"/>
      <c r="AJ706" s="549"/>
      <c r="AK706" s="549"/>
      <c r="AL706" s="854"/>
      <c r="AM706" s="549"/>
      <c r="AN706" s="549"/>
      <c r="AO706" s="549"/>
      <c r="AP706" s="760"/>
      <c r="AQ706" s="760"/>
      <c r="AR706" s="760"/>
      <c r="AS706" s="853"/>
      <c r="AT706" s="549"/>
      <c r="AU706" s="852"/>
      <c r="AV706" s="854"/>
      <c r="AW706" s="549"/>
      <c r="AX706" s="760"/>
      <c r="AY706" s="549"/>
      <c r="AZ706" s="549"/>
      <c r="BA706" s="852"/>
      <c r="BB706" s="854"/>
      <c r="BC706" s="549"/>
      <c r="BD706" s="758"/>
      <c r="BE706" s="128"/>
      <c r="BF706" s="128"/>
      <c r="BG706" s="128"/>
      <c r="BH706" s="128"/>
      <c r="BI706" s="128"/>
      <c r="BJ706" s="421"/>
      <c r="BK706" s="510"/>
      <c r="BL706" s="764"/>
      <c r="BM706" s="762"/>
      <c r="BN706" s="762"/>
      <c r="BO706" s="762"/>
      <c r="CB706" s="793"/>
      <c r="CC706" s="793"/>
      <c r="CD706" s="793"/>
      <c r="CE706" s="793"/>
      <c r="CF706" s="793"/>
      <c r="CG706" s="793"/>
      <c r="CH706" s="793"/>
      <c r="CI706" s="793"/>
      <c r="CJ706" s="793"/>
      <c r="CK706" s="793"/>
      <c r="CL706" s="793"/>
      <c r="CM706" s="793"/>
      <c r="CN706" s="793"/>
      <c r="CO706" s="793"/>
      <c r="CP706" s="793"/>
      <c r="CQ706" s="793"/>
      <c r="CR706" s="793"/>
      <c r="CS706" s="793"/>
      <c r="CT706" s="793"/>
      <c r="CU706" s="793"/>
      <c r="CV706" s="793"/>
      <c r="CW706" s="793"/>
      <c r="CX706" s="793"/>
      <c r="CY706" s="793"/>
      <c r="CZ706" s="793"/>
      <c r="DA706" s="793"/>
      <c r="DB706" s="793"/>
      <c r="DC706" s="793"/>
      <c r="DD706" s="793"/>
      <c r="DE706" s="793"/>
      <c r="DF706" s="793"/>
      <c r="DG706" s="793"/>
      <c r="DH706" s="793"/>
      <c r="DI706" s="793"/>
      <c r="DJ706" s="793"/>
      <c r="DK706" s="793"/>
      <c r="DL706" s="793"/>
      <c r="DM706" s="793"/>
      <c r="DN706" s="793"/>
      <c r="DO706" s="793"/>
      <c r="DP706" s="793"/>
      <c r="DQ706" s="793"/>
      <c r="DR706" s="793"/>
      <c r="DS706" s="793"/>
      <c r="DT706" s="793"/>
      <c r="DU706" s="793"/>
      <c r="DV706" s="793"/>
      <c r="DW706" s="793"/>
      <c r="DX706" s="793"/>
      <c r="DY706" s="793"/>
    </row>
    <row r="707" spans="1:129" s="763" customFormat="1" ht="15">
      <c r="A707" s="748"/>
      <c r="B707" s="850">
        <v>60240</v>
      </c>
      <c r="C707" s="756" t="s">
        <v>29</v>
      </c>
      <c r="D707" s="851" t="s">
        <v>11</v>
      </c>
      <c r="E707" s="853"/>
      <c r="F707" s="549"/>
      <c r="G707" s="760"/>
      <c r="H707" s="930"/>
      <c r="I707" s="549"/>
      <c r="J707" s="855"/>
      <c r="K707" s="853"/>
      <c r="L707" s="549"/>
      <c r="M707" s="852"/>
      <c r="N707" s="854"/>
      <c r="O707" s="549"/>
      <c r="P707" s="760"/>
      <c r="Q707" s="853"/>
      <c r="R707" s="549"/>
      <c r="S707" s="852"/>
      <c r="T707" s="854"/>
      <c r="U707" s="760"/>
      <c r="V707" s="549"/>
      <c r="W707" s="854"/>
      <c r="X707" s="549"/>
      <c r="Y707" s="852"/>
      <c r="Z707" s="854"/>
      <c r="AA707" s="549"/>
      <c r="AB707" s="549"/>
      <c r="AC707" s="549"/>
      <c r="AD707" s="854">
        <f>F707</f>
        <v>0</v>
      </c>
      <c r="AE707" s="549"/>
      <c r="AF707" s="852"/>
      <c r="AG707" s="854"/>
      <c r="AH707" s="549"/>
      <c r="AI707" s="760"/>
      <c r="AJ707" s="549"/>
      <c r="AK707" s="549"/>
      <c r="AL707" s="854"/>
      <c r="AM707" s="549"/>
      <c r="AN707" s="549"/>
      <c r="AO707" s="549"/>
      <c r="AP707" s="760"/>
      <c r="AQ707" s="760"/>
      <c r="AR707" s="760"/>
      <c r="AS707" s="853"/>
      <c r="AT707" s="549"/>
      <c r="AU707" s="852"/>
      <c r="AV707" s="854"/>
      <c r="AW707" s="549"/>
      <c r="AX707" s="760"/>
      <c r="AY707" s="549"/>
      <c r="AZ707" s="549"/>
      <c r="BA707" s="852"/>
      <c r="BB707" s="854"/>
      <c r="BC707" s="549"/>
      <c r="BD707" s="758"/>
      <c r="BE707" s="128"/>
      <c r="BF707" s="128"/>
      <c r="BG707" s="128"/>
      <c r="BH707" s="128"/>
      <c r="BI707" s="128"/>
      <c r="BJ707" s="421"/>
      <c r="BK707" s="510"/>
      <c r="BL707" s="764"/>
      <c r="BM707" s="762"/>
      <c r="BN707" s="762"/>
      <c r="BO707" s="762"/>
      <c r="CB707" s="793"/>
      <c r="CC707" s="793"/>
      <c r="CD707" s="793"/>
      <c r="CE707" s="793"/>
      <c r="CF707" s="793"/>
      <c r="CG707" s="793"/>
      <c r="CH707" s="793"/>
      <c r="CI707" s="793"/>
      <c r="CJ707" s="793"/>
      <c r="CK707" s="793"/>
      <c r="CL707" s="793"/>
      <c r="CM707" s="793"/>
      <c r="CN707" s="793"/>
      <c r="CO707" s="793"/>
      <c r="CP707" s="793"/>
      <c r="CQ707" s="793"/>
      <c r="CR707" s="793"/>
      <c r="CS707" s="793"/>
      <c r="CT707" s="793"/>
      <c r="CU707" s="793"/>
      <c r="CV707" s="793"/>
      <c r="CW707" s="793"/>
      <c r="CX707" s="793"/>
      <c r="CY707" s="793"/>
      <c r="CZ707" s="793"/>
      <c r="DA707" s="793"/>
      <c r="DB707" s="793"/>
      <c r="DC707" s="793"/>
      <c r="DD707" s="793"/>
      <c r="DE707" s="793"/>
      <c r="DF707" s="793"/>
      <c r="DG707" s="793"/>
      <c r="DH707" s="793"/>
      <c r="DI707" s="793"/>
      <c r="DJ707" s="793"/>
      <c r="DK707" s="793"/>
      <c r="DL707" s="793"/>
      <c r="DM707" s="793"/>
      <c r="DN707" s="793"/>
      <c r="DO707" s="793"/>
      <c r="DP707" s="793"/>
      <c r="DQ707" s="793"/>
      <c r="DR707" s="793"/>
      <c r="DS707" s="793"/>
      <c r="DT707" s="793"/>
      <c r="DU707" s="793"/>
      <c r="DV707" s="793"/>
      <c r="DW707" s="793"/>
      <c r="DX707" s="793"/>
      <c r="DY707" s="793"/>
    </row>
    <row r="708" spans="1:129" s="763" customFormat="1" ht="15">
      <c r="A708" s="748"/>
      <c r="B708" s="850">
        <v>60240</v>
      </c>
      <c r="C708" s="756" t="s">
        <v>29</v>
      </c>
      <c r="D708" s="851" t="s">
        <v>11</v>
      </c>
      <c r="E708" s="854"/>
      <c r="F708" s="549"/>
      <c r="G708" s="760"/>
      <c r="H708" s="930"/>
      <c r="I708" s="549"/>
      <c r="J708" s="855"/>
      <c r="K708" s="853"/>
      <c r="L708" s="549"/>
      <c r="M708" s="852"/>
      <c r="N708" s="854"/>
      <c r="O708" s="549"/>
      <c r="P708" s="760"/>
      <c r="Q708" s="853"/>
      <c r="R708" s="549"/>
      <c r="S708" s="852"/>
      <c r="T708" s="854"/>
      <c r="U708" s="760"/>
      <c r="V708" s="549"/>
      <c r="W708" s="854"/>
      <c r="X708" s="549"/>
      <c r="Y708" s="852"/>
      <c r="Z708" s="854"/>
      <c r="AA708" s="549"/>
      <c r="AB708" s="549"/>
      <c r="AC708" s="549"/>
      <c r="AD708" s="854">
        <f>F708</f>
        <v>0</v>
      </c>
      <c r="AE708" s="549"/>
      <c r="AF708" s="852"/>
      <c r="AG708" s="854"/>
      <c r="AH708" s="549"/>
      <c r="AI708" s="760"/>
      <c r="AJ708" s="549"/>
      <c r="AK708" s="549"/>
      <c r="AL708" s="854"/>
      <c r="AM708" s="549"/>
      <c r="AN708" s="549"/>
      <c r="AO708" s="549"/>
      <c r="AP708" s="760"/>
      <c r="AQ708" s="760"/>
      <c r="AR708" s="760"/>
      <c r="AS708" s="853"/>
      <c r="AT708" s="549"/>
      <c r="AU708" s="852"/>
      <c r="AV708" s="854"/>
      <c r="AW708" s="549"/>
      <c r="AX708" s="760"/>
      <c r="AY708" s="549"/>
      <c r="AZ708" s="549"/>
      <c r="BA708" s="852"/>
      <c r="BB708" s="854"/>
      <c r="BC708" s="549"/>
      <c r="BD708" s="758"/>
      <c r="BE708" s="128"/>
      <c r="BF708" s="128"/>
      <c r="BG708" s="128"/>
      <c r="BH708" s="128"/>
      <c r="BI708" s="128"/>
      <c r="BJ708" s="421"/>
      <c r="BK708" s="510"/>
      <c r="BL708" s="764"/>
      <c r="BM708" s="762"/>
      <c r="BN708" s="762"/>
      <c r="BO708" s="762"/>
      <c r="CB708" s="793"/>
      <c r="CC708" s="793"/>
      <c r="CD708" s="793"/>
      <c r="CE708" s="793"/>
      <c r="CF708" s="793"/>
      <c r="CG708" s="793"/>
      <c r="CH708" s="793"/>
      <c r="CI708" s="793"/>
      <c r="CJ708" s="793"/>
      <c r="CK708" s="793"/>
      <c r="CL708" s="793"/>
      <c r="CM708" s="793"/>
      <c r="CN708" s="793"/>
      <c r="CO708" s="793"/>
      <c r="CP708" s="793"/>
      <c r="CQ708" s="793"/>
      <c r="CR708" s="793"/>
      <c r="CS708" s="793"/>
      <c r="CT708" s="793"/>
      <c r="CU708" s="793"/>
      <c r="CV708" s="793"/>
      <c r="CW708" s="793"/>
      <c r="CX708" s="793"/>
      <c r="CY708" s="793"/>
      <c r="CZ708" s="793"/>
      <c r="DA708" s="793"/>
      <c r="DB708" s="793"/>
      <c r="DC708" s="793"/>
      <c r="DD708" s="793"/>
      <c r="DE708" s="793"/>
      <c r="DF708" s="793"/>
      <c r="DG708" s="793"/>
      <c r="DH708" s="793"/>
      <c r="DI708" s="793"/>
      <c r="DJ708" s="793"/>
      <c r="DK708" s="793"/>
      <c r="DL708" s="793"/>
      <c r="DM708" s="793"/>
      <c r="DN708" s="793"/>
      <c r="DO708" s="793"/>
      <c r="DP708" s="793"/>
      <c r="DQ708" s="793"/>
      <c r="DR708" s="793"/>
      <c r="DS708" s="793"/>
      <c r="DT708" s="793"/>
      <c r="DU708" s="793"/>
      <c r="DV708" s="793"/>
      <c r="DW708" s="793"/>
      <c r="DX708" s="793"/>
      <c r="DY708" s="793"/>
    </row>
    <row r="709" spans="1:129" s="763" customFormat="1" ht="15">
      <c r="A709" s="550"/>
      <c r="B709" s="859">
        <v>60240</v>
      </c>
      <c r="C709" s="865" t="s">
        <v>29</v>
      </c>
      <c r="D709" s="861" t="s">
        <v>11</v>
      </c>
      <c r="E709" s="550"/>
      <c r="F709" s="701"/>
      <c r="G709" s="758"/>
      <c r="H709" s="931"/>
      <c r="I709" s="546"/>
      <c r="J709" s="862"/>
      <c r="K709" s="700"/>
      <c r="L709" s="546"/>
      <c r="M709" s="757"/>
      <c r="N709" s="759"/>
      <c r="O709" s="546"/>
      <c r="P709" s="758"/>
      <c r="Q709" s="700"/>
      <c r="R709" s="546"/>
      <c r="S709" s="757"/>
      <c r="T709" s="759"/>
      <c r="U709" s="758"/>
      <c r="V709" s="546"/>
      <c r="W709" s="759"/>
      <c r="X709" s="546"/>
      <c r="Y709" s="757"/>
      <c r="Z709" s="759"/>
      <c r="AA709" s="546"/>
      <c r="AB709" s="546"/>
      <c r="AC709" s="546"/>
      <c r="AD709" s="759">
        <f>F709</f>
        <v>0</v>
      </c>
      <c r="AE709" s="546"/>
      <c r="AF709" s="757"/>
      <c r="AG709" s="759"/>
      <c r="AH709" s="546"/>
      <c r="AI709" s="758"/>
      <c r="AJ709" s="546"/>
      <c r="AK709" s="546"/>
      <c r="AL709" s="759"/>
      <c r="AM709" s="546"/>
      <c r="AN709" s="546"/>
      <c r="AO709" s="546"/>
      <c r="AP709" s="546"/>
      <c r="AQ709" s="546"/>
      <c r="AR709" s="758"/>
      <c r="AS709" s="700"/>
      <c r="AT709" s="546"/>
      <c r="AU709" s="757"/>
      <c r="AV709" s="759"/>
      <c r="AW709" s="546"/>
      <c r="AX709" s="758"/>
      <c r="AY709" s="546"/>
      <c r="AZ709" s="546"/>
      <c r="BA709" s="757"/>
      <c r="BB709" s="759"/>
      <c r="BC709" s="546"/>
      <c r="BD709" s="760"/>
      <c r="BE709" s="128"/>
      <c r="BF709" s="128"/>
      <c r="BG709" s="128"/>
      <c r="BH709" s="128"/>
      <c r="BI709" s="128"/>
      <c r="BJ709" s="421"/>
      <c r="BK709" s="510"/>
      <c r="BL709" s="761"/>
      <c r="BM709" s="762"/>
      <c r="BN709" s="762"/>
      <c r="BO709" s="762"/>
      <c r="CB709" s="793"/>
      <c r="CC709" s="793"/>
      <c r="CD709" s="793"/>
      <c r="CE709" s="793"/>
      <c r="CF709" s="793"/>
      <c r="CG709" s="793"/>
      <c r="CH709" s="793"/>
      <c r="CI709" s="793"/>
      <c r="CJ709" s="793"/>
      <c r="CK709" s="793"/>
      <c r="CL709" s="793"/>
      <c r="CM709" s="793"/>
      <c r="CN709" s="793"/>
      <c r="CO709" s="793"/>
      <c r="CP709" s="793"/>
      <c r="CQ709" s="793"/>
      <c r="CR709" s="793"/>
      <c r="CS709" s="793"/>
      <c r="CT709" s="793"/>
      <c r="CU709" s="793"/>
      <c r="CV709" s="793"/>
      <c r="CW709" s="793"/>
      <c r="CX709" s="793"/>
      <c r="CY709" s="793"/>
      <c r="CZ709" s="793"/>
      <c r="DA709" s="793"/>
      <c r="DB709" s="793"/>
      <c r="DC709" s="793"/>
      <c r="DD709" s="793"/>
      <c r="DE709" s="793"/>
      <c r="DF709" s="793"/>
      <c r="DG709" s="793"/>
      <c r="DH709" s="793"/>
      <c r="DI709" s="793"/>
      <c r="DJ709" s="793"/>
      <c r="DK709" s="793"/>
      <c r="DL709" s="793"/>
      <c r="DM709" s="793"/>
      <c r="DN709" s="793"/>
      <c r="DO709" s="793"/>
      <c r="DP709" s="793"/>
      <c r="DQ709" s="793"/>
      <c r="DR709" s="793"/>
      <c r="DS709" s="793"/>
      <c r="DT709" s="793"/>
      <c r="DU709" s="793"/>
      <c r="DV709" s="793"/>
      <c r="DW709" s="793"/>
      <c r="DX709" s="793"/>
      <c r="DY709" s="793"/>
    </row>
    <row r="710" spans="1:129" s="80" customFormat="1" ht="15">
      <c r="A710" s="265"/>
      <c r="B710" s="361">
        <v>60241</v>
      </c>
      <c r="C710" s="13" t="s">
        <v>30</v>
      </c>
      <c r="D710" s="7" t="s">
        <v>11</v>
      </c>
      <c r="E710" s="105"/>
      <c r="F710" s="546"/>
      <c r="G710" s="152"/>
      <c r="H710" s="153"/>
      <c r="I710" s="151"/>
      <c r="J710" s="604"/>
      <c r="K710" s="105"/>
      <c r="L710" s="151"/>
      <c r="M710" s="152"/>
      <c r="N710" s="153"/>
      <c r="O710" s="151"/>
      <c r="P710" s="154"/>
      <c r="Q710" s="105"/>
      <c r="R710" s="151"/>
      <c r="S710" s="152"/>
      <c r="T710" s="153"/>
      <c r="U710" s="154"/>
      <c r="V710" s="151"/>
      <c r="W710" s="153"/>
      <c r="X710" s="151"/>
      <c r="Y710" s="152"/>
      <c r="Z710" s="153"/>
      <c r="AA710" s="151"/>
      <c r="AB710" s="151"/>
      <c r="AC710" s="151"/>
      <c r="AD710" s="153"/>
      <c r="AE710" s="151"/>
      <c r="AF710" s="152"/>
      <c r="AG710" s="153"/>
      <c r="AH710" s="151"/>
      <c r="AI710" s="154"/>
      <c r="AJ710" s="151"/>
      <c r="AK710" s="151"/>
      <c r="AL710" s="153"/>
      <c r="AM710" s="151"/>
      <c r="AN710" s="151"/>
      <c r="AO710" s="151"/>
      <c r="AP710" s="151"/>
      <c r="AQ710" s="151"/>
      <c r="AR710" s="154"/>
      <c r="AS710" s="105"/>
      <c r="AT710" s="151"/>
      <c r="AU710" s="152"/>
      <c r="AV710" s="153"/>
      <c r="AW710" s="151"/>
      <c r="AX710" s="154"/>
      <c r="AY710" s="151"/>
      <c r="AZ710" s="151"/>
      <c r="BA710" s="152"/>
      <c r="BB710" s="153"/>
      <c r="BC710" s="151"/>
      <c r="BD710" s="154"/>
      <c r="BE710" s="128"/>
      <c r="BF710" s="128"/>
      <c r="BG710" s="128"/>
      <c r="BH710" s="128"/>
      <c r="BI710" s="128"/>
      <c r="BJ710" s="421"/>
      <c r="BK710" s="510"/>
      <c r="BL710" s="433"/>
      <c r="BM710" s="414"/>
      <c r="BN710" s="414"/>
      <c r="BO710" s="414"/>
      <c r="CB710" s="227"/>
      <c r="CC710" s="227"/>
      <c r="CD710" s="227"/>
      <c r="CE710" s="227"/>
      <c r="CF710" s="227"/>
      <c r="CG710" s="227"/>
      <c r="CH710" s="227"/>
      <c r="CI710" s="227"/>
      <c r="CJ710" s="227"/>
      <c r="CK710" s="227"/>
      <c r="CL710" s="227"/>
      <c r="CM710" s="227"/>
      <c r="CN710" s="227"/>
      <c r="CO710" s="227"/>
      <c r="CP710" s="227"/>
      <c r="CQ710" s="227"/>
      <c r="CR710" s="227"/>
      <c r="CS710" s="227"/>
      <c r="CT710" s="227"/>
      <c r="CU710" s="227"/>
      <c r="CV710" s="227"/>
      <c r="CW710" s="227"/>
      <c r="CX710" s="227"/>
      <c r="CY710" s="227"/>
      <c r="CZ710" s="227"/>
      <c r="DA710" s="227"/>
      <c r="DB710" s="227"/>
      <c r="DC710" s="227"/>
      <c r="DD710" s="227"/>
      <c r="DE710" s="227"/>
      <c r="DF710" s="227"/>
      <c r="DG710" s="227"/>
      <c r="DH710" s="227"/>
      <c r="DI710" s="227"/>
      <c r="DJ710" s="227"/>
      <c r="DK710" s="227"/>
      <c r="DL710" s="227"/>
      <c r="DM710" s="227"/>
      <c r="DN710" s="227"/>
      <c r="DO710" s="227"/>
      <c r="DP710" s="227"/>
      <c r="DQ710" s="227"/>
      <c r="DR710" s="227"/>
      <c r="DS710" s="227"/>
      <c r="DT710" s="227"/>
      <c r="DU710" s="227"/>
      <c r="DV710" s="227"/>
      <c r="DW710" s="227"/>
      <c r="DX710" s="227"/>
      <c r="DY710" s="227"/>
    </row>
    <row r="711" spans="1:129" s="1034" customFormat="1" ht="15">
      <c r="A711" s="1032"/>
      <c r="B711" s="359">
        <v>6025</v>
      </c>
      <c r="C711" s="16" t="s">
        <v>97</v>
      </c>
      <c r="D711" s="25" t="s">
        <v>11</v>
      </c>
      <c r="E711" s="100">
        <f t="shared" ref="E711" si="63">SUM(E712:E719)</f>
        <v>0</v>
      </c>
      <c r="F711" s="147">
        <f>F712+F713+F714+F715+F716+F717+F718+F719</f>
        <v>0</v>
      </c>
      <c r="G711" s="148">
        <f t="shared" ref="G711" si="64">SUM(G712:G719)</f>
        <v>0</v>
      </c>
      <c r="H711" s="149"/>
      <c r="I711" s="147"/>
      <c r="J711" s="609"/>
      <c r="K711" s="100"/>
      <c r="L711" s="147"/>
      <c r="M711" s="148"/>
      <c r="N711" s="149"/>
      <c r="O711" s="147"/>
      <c r="P711" s="150"/>
      <c r="Q711" s="100"/>
      <c r="R711" s="147"/>
      <c r="S711" s="148"/>
      <c r="T711" s="149"/>
      <c r="U711" s="150"/>
      <c r="V711" s="147"/>
      <c r="W711" s="149"/>
      <c r="X711" s="147"/>
      <c r="Y711" s="148"/>
      <c r="Z711" s="149"/>
      <c r="AA711" s="147"/>
      <c r="AB711" s="147"/>
      <c r="AC711" s="147"/>
      <c r="AD711" s="149"/>
      <c r="AE711" s="147"/>
      <c r="AF711" s="148"/>
      <c r="AG711" s="149"/>
      <c r="AH711" s="147"/>
      <c r="AI711" s="150"/>
      <c r="AJ711" s="147"/>
      <c r="AK711" s="147"/>
      <c r="AL711" s="609"/>
      <c r="AM711" s="150"/>
      <c r="AN711" s="150"/>
      <c r="AO711" s="150"/>
      <c r="AP711" s="150"/>
      <c r="AQ711" s="150"/>
      <c r="AR711" s="150"/>
      <c r="AS711" s="100"/>
      <c r="AT711" s="147"/>
      <c r="AU711" s="148"/>
      <c r="AV711" s="149"/>
      <c r="AW711" s="147"/>
      <c r="AX711" s="150"/>
      <c r="AY711" s="147"/>
      <c r="AZ711" s="147"/>
      <c r="BA711" s="148"/>
      <c r="BB711" s="149"/>
      <c r="BC711" s="147"/>
      <c r="BD711" s="419"/>
      <c r="BE711" s="129"/>
      <c r="BF711" s="129"/>
      <c r="BG711" s="129"/>
      <c r="BH711" s="129"/>
      <c r="BI711" s="129"/>
      <c r="BJ711" s="430"/>
      <c r="BK711" s="509"/>
      <c r="BL711" s="1033"/>
      <c r="BM711" s="1036"/>
      <c r="BN711" s="1036"/>
      <c r="BO711" s="1036"/>
      <c r="CB711" s="1035"/>
      <c r="CC711" s="1035"/>
      <c r="CD711" s="1035"/>
      <c r="CE711" s="1035"/>
      <c r="CF711" s="1035"/>
      <c r="CG711" s="1035"/>
      <c r="CH711" s="1035"/>
      <c r="CI711" s="1035"/>
      <c r="CJ711" s="1035"/>
      <c r="CK711" s="1035"/>
      <c r="CL711" s="1035"/>
      <c r="CM711" s="1035"/>
      <c r="CN711" s="1035"/>
      <c r="CO711" s="1035"/>
      <c r="CP711" s="1035"/>
      <c r="CQ711" s="1035"/>
      <c r="CR711" s="1035"/>
      <c r="CS711" s="1035"/>
      <c r="CT711" s="1035"/>
      <c r="CU711" s="1035"/>
      <c r="CV711" s="1035"/>
      <c r="CW711" s="1035"/>
      <c r="CX711" s="1035"/>
      <c r="CY711" s="1035"/>
      <c r="CZ711" s="1035"/>
      <c r="DA711" s="1035"/>
      <c r="DB711" s="1035"/>
      <c r="DC711" s="1035"/>
      <c r="DD711" s="1035"/>
      <c r="DE711" s="1035"/>
      <c r="DF711" s="1035"/>
      <c r="DG711" s="1035"/>
      <c r="DH711" s="1035"/>
      <c r="DI711" s="1035"/>
      <c r="DJ711" s="1035"/>
      <c r="DK711" s="1035"/>
      <c r="DL711" s="1035"/>
      <c r="DM711" s="1035"/>
      <c r="DN711" s="1035"/>
      <c r="DO711" s="1035"/>
      <c r="DP711" s="1035"/>
      <c r="DQ711" s="1035"/>
      <c r="DR711" s="1035"/>
      <c r="DS711" s="1035"/>
      <c r="DT711" s="1035"/>
      <c r="DU711" s="1035"/>
      <c r="DV711" s="1035"/>
      <c r="DW711" s="1035"/>
      <c r="DX711" s="1035"/>
      <c r="DY711" s="1035"/>
    </row>
    <row r="712" spans="1:129" s="763" customFormat="1" ht="15">
      <c r="A712" s="748"/>
      <c r="B712" s="755">
        <v>60250</v>
      </c>
      <c r="C712" s="756" t="s">
        <v>58</v>
      </c>
      <c r="D712" s="24" t="s">
        <v>11</v>
      </c>
      <c r="E712" s="700"/>
      <c r="F712" s="546"/>
      <c r="G712" s="757"/>
      <c r="H712" s="759"/>
      <c r="I712" s="546"/>
      <c r="J712" s="862"/>
      <c r="K712" s="700"/>
      <c r="L712" s="546"/>
      <c r="M712" s="757"/>
      <c r="N712" s="759"/>
      <c r="O712" s="546"/>
      <c r="P712" s="758"/>
      <c r="Q712" s="700"/>
      <c r="R712" s="546"/>
      <c r="S712" s="757"/>
      <c r="T712" s="759"/>
      <c r="U712" s="758"/>
      <c r="V712" s="546"/>
      <c r="W712" s="759"/>
      <c r="X712" s="546"/>
      <c r="Y712" s="757"/>
      <c r="Z712" s="759"/>
      <c r="AA712" s="546"/>
      <c r="AB712" s="546"/>
      <c r="AC712" s="546"/>
      <c r="AD712" s="759"/>
      <c r="AE712" s="546"/>
      <c r="AF712" s="757"/>
      <c r="AG712" s="759"/>
      <c r="AH712" s="546"/>
      <c r="AI712" s="758"/>
      <c r="AJ712" s="546"/>
      <c r="AK712" s="546"/>
      <c r="AL712" s="759"/>
      <c r="AM712" s="757"/>
      <c r="AN712" s="759"/>
      <c r="AO712" s="759"/>
      <c r="AP712" s="759"/>
      <c r="AQ712" s="546"/>
      <c r="AR712" s="758"/>
      <c r="AS712" s="700"/>
      <c r="AT712" s="546"/>
      <c r="AU712" s="757"/>
      <c r="AV712" s="759"/>
      <c r="AW712" s="546"/>
      <c r="AX712" s="758"/>
      <c r="AY712" s="546"/>
      <c r="AZ712" s="546"/>
      <c r="BA712" s="757"/>
      <c r="BB712" s="759"/>
      <c r="BC712" s="546"/>
      <c r="BD712" s="758"/>
      <c r="BE712" s="128"/>
      <c r="BF712" s="128"/>
      <c r="BG712" s="128"/>
      <c r="BH712" s="128"/>
      <c r="BI712" s="128"/>
      <c r="BJ712" s="421"/>
      <c r="BK712" s="510"/>
      <c r="BL712" s="764"/>
      <c r="BM712" s="762"/>
      <c r="BN712" s="762"/>
      <c r="BO712" s="762"/>
      <c r="CB712" s="793"/>
      <c r="CC712" s="793"/>
      <c r="CD712" s="793"/>
      <c r="CE712" s="793"/>
      <c r="CF712" s="793"/>
      <c r="CG712" s="793"/>
      <c r="CH712" s="793"/>
      <c r="CI712" s="793"/>
      <c r="CJ712" s="793"/>
      <c r="CK712" s="793"/>
      <c r="CL712" s="793"/>
      <c r="CM712" s="793"/>
      <c r="CN712" s="793"/>
      <c r="CO712" s="793"/>
      <c r="CP712" s="793"/>
      <c r="CQ712" s="793"/>
      <c r="CR712" s="793"/>
      <c r="CS712" s="793"/>
      <c r="CT712" s="793"/>
      <c r="CU712" s="793"/>
      <c r="CV712" s="793"/>
      <c r="CW712" s="793"/>
      <c r="CX712" s="793"/>
      <c r="CY712" s="793"/>
      <c r="CZ712" s="793"/>
      <c r="DA712" s="793"/>
      <c r="DB712" s="793"/>
      <c r="DC712" s="793"/>
      <c r="DD712" s="793"/>
      <c r="DE712" s="793"/>
      <c r="DF712" s="793"/>
      <c r="DG712" s="793"/>
      <c r="DH712" s="793"/>
      <c r="DI712" s="793"/>
      <c r="DJ712" s="793"/>
      <c r="DK712" s="793"/>
      <c r="DL712" s="793"/>
      <c r="DM712" s="793"/>
      <c r="DN712" s="793"/>
      <c r="DO712" s="793"/>
      <c r="DP712" s="793"/>
      <c r="DQ712" s="793"/>
      <c r="DR712" s="793"/>
      <c r="DS712" s="793"/>
      <c r="DT712" s="793"/>
      <c r="DU712" s="793"/>
      <c r="DV712" s="793"/>
      <c r="DW712" s="793"/>
      <c r="DX712" s="793"/>
      <c r="DY712" s="793"/>
    </row>
    <row r="713" spans="1:129" s="763" customFormat="1" ht="15">
      <c r="A713" s="748"/>
      <c r="B713" s="755">
        <v>60251</v>
      </c>
      <c r="C713" s="756" t="s">
        <v>59</v>
      </c>
      <c r="D713" s="24" t="s">
        <v>11</v>
      </c>
      <c r="E713" s="700"/>
      <c r="F713" s="546"/>
      <c r="G713" s="757"/>
      <c r="H713" s="759"/>
      <c r="I713" s="546"/>
      <c r="J713" s="862"/>
      <c r="K713" s="700"/>
      <c r="L713" s="546"/>
      <c r="M713" s="757"/>
      <c r="N713" s="759"/>
      <c r="O713" s="546"/>
      <c r="P713" s="758"/>
      <c r="Q713" s="700"/>
      <c r="R713" s="546"/>
      <c r="S713" s="757"/>
      <c r="T713" s="759"/>
      <c r="U713" s="758"/>
      <c r="V713" s="546"/>
      <c r="W713" s="759"/>
      <c r="X713" s="546"/>
      <c r="Y713" s="757"/>
      <c r="Z713" s="759"/>
      <c r="AA713" s="546"/>
      <c r="AB713" s="546"/>
      <c r="AC713" s="546"/>
      <c r="AD713" s="759"/>
      <c r="AE713" s="546"/>
      <c r="AF713" s="757"/>
      <c r="AG713" s="759"/>
      <c r="AH713" s="546"/>
      <c r="AI713" s="758"/>
      <c r="AJ713" s="546"/>
      <c r="AK713" s="546"/>
      <c r="AL713" s="759"/>
      <c r="AM713" s="757"/>
      <c r="AN713" s="759"/>
      <c r="AO713" s="759"/>
      <c r="AP713" s="759"/>
      <c r="AQ713" s="546"/>
      <c r="AR713" s="758"/>
      <c r="AS713" s="700"/>
      <c r="AT713" s="546"/>
      <c r="AU713" s="757"/>
      <c r="AV713" s="759"/>
      <c r="AW713" s="546"/>
      <c r="AX713" s="758"/>
      <c r="AY713" s="546"/>
      <c r="AZ713" s="546"/>
      <c r="BA713" s="757"/>
      <c r="BB713" s="759"/>
      <c r="BC713" s="546"/>
      <c r="BD713" s="869"/>
      <c r="BE713" s="128"/>
      <c r="BF713" s="128"/>
      <c r="BG713" s="128"/>
      <c r="BH713" s="128"/>
      <c r="BI713" s="128"/>
      <c r="BJ713" s="421"/>
      <c r="BK713" s="510"/>
      <c r="BL713" s="764"/>
      <c r="BM713" s="762"/>
      <c r="BN713" s="762"/>
      <c r="BO713" s="762"/>
      <c r="CB713" s="793"/>
      <c r="CC713" s="793"/>
      <c r="CD713" s="793"/>
      <c r="CE713" s="793"/>
      <c r="CF713" s="793"/>
      <c r="CG713" s="793"/>
      <c r="CH713" s="793"/>
      <c r="CI713" s="793"/>
      <c r="CJ713" s="793"/>
      <c r="CK713" s="793"/>
      <c r="CL713" s="793"/>
      <c r="CM713" s="793"/>
      <c r="CN713" s="793"/>
      <c r="CO713" s="793"/>
      <c r="CP713" s="793"/>
      <c r="CQ713" s="793"/>
      <c r="CR713" s="793"/>
      <c r="CS713" s="793"/>
      <c r="CT713" s="793"/>
      <c r="CU713" s="793"/>
      <c r="CV713" s="793"/>
      <c r="CW713" s="793"/>
      <c r="CX713" s="793"/>
      <c r="CY713" s="793"/>
      <c r="CZ713" s="793"/>
      <c r="DA713" s="793"/>
      <c r="DB713" s="793"/>
      <c r="DC713" s="793"/>
      <c r="DD713" s="793"/>
      <c r="DE713" s="793"/>
      <c r="DF713" s="793"/>
      <c r="DG713" s="793"/>
      <c r="DH713" s="793"/>
      <c r="DI713" s="793"/>
      <c r="DJ713" s="793"/>
      <c r="DK713" s="793"/>
      <c r="DL713" s="793"/>
      <c r="DM713" s="793"/>
      <c r="DN713" s="793"/>
      <c r="DO713" s="793"/>
      <c r="DP713" s="793"/>
      <c r="DQ713" s="793"/>
      <c r="DR713" s="793"/>
      <c r="DS713" s="793"/>
      <c r="DT713" s="793"/>
      <c r="DU713" s="793"/>
      <c r="DV713" s="793"/>
      <c r="DW713" s="793"/>
      <c r="DX713" s="793"/>
      <c r="DY713" s="793"/>
    </row>
    <row r="714" spans="1:129" s="763" customFormat="1" ht="15">
      <c r="A714" s="748"/>
      <c r="B714" s="866">
        <v>60252</v>
      </c>
      <c r="C714" s="756" t="s">
        <v>31</v>
      </c>
      <c r="D714" s="24" t="s">
        <v>11</v>
      </c>
      <c r="E714" s="867"/>
      <c r="F714" s="546"/>
      <c r="G714" s="868"/>
      <c r="H714" s="759"/>
      <c r="I714" s="545"/>
      <c r="J714" s="862"/>
      <c r="K714" s="867"/>
      <c r="L714" s="546"/>
      <c r="M714" s="868"/>
      <c r="N714" s="759"/>
      <c r="O714" s="545"/>
      <c r="P714" s="758"/>
      <c r="Q714" s="867"/>
      <c r="R714" s="546"/>
      <c r="S714" s="868"/>
      <c r="T714" s="759"/>
      <c r="U714" s="871"/>
      <c r="V714" s="546"/>
      <c r="W714" s="872"/>
      <c r="X714" s="546"/>
      <c r="Y714" s="868"/>
      <c r="Z714" s="759"/>
      <c r="AA714" s="545"/>
      <c r="AB714" s="546"/>
      <c r="AC714" s="546"/>
      <c r="AD714" s="872"/>
      <c r="AE714" s="546"/>
      <c r="AF714" s="868"/>
      <c r="AG714" s="759"/>
      <c r="AH714" s="545"/>
      <c r="AI714" s="758"/>
      <c r="AJ714" s="545"/>
      <c r="AK714" s="545"/>
      <c r="AL714" s="759"/>
      <c r="AM714" s="868"/>
      <c r="AN714" s="759"/>
      <c r="AO714" s="759"/>
      <c r="AP714" s="759"/>
      <c r="AQ714" s="545"/>
      <c r="AR714" s="758"/>
      <c r="AS714" s="867"/>
      <c r="AT714" s="546"/>
      <c r="AU714" s="868"/>
      <c r="AV714" s="759"/>
      <c r="AW714" s="545"/>
      <c r="AX714" s="758"/>
      <c r="AY714" s="546"/>
      <c r="AZ714" s="546"/>
      <c r="BA714" s="868"/>
      <c r="BB714" s="759"/>
      <c r="BC714" s="545"/>
      <c r="BD714" s="869"/>
      <c r="BE714" s="128"/>
      <c r="BF714" s="128"/>
      <c r="BG714" s="128"/>
      <c r="BH714" s="128"/>
      <c r="BI714" s="128"/>
      <c r="BJ714" s="421"/>
      <c r="BK714" s="510"/>
      <c r="BL714" s="764"/>
      <c r="BM714" s="762"/>
      <c r="BN714" s="762"/>
      <c r="BO714" s="762"/>
      <c r="CB714" s="793"/>
      <c r="CC714" s="793"/>
      <c r="CD714" s="793"/>
      <c r="CE714" s="793"/>
      <c r="CF714" s="793"/>
      <c r="CG714" s="793"/>
      <c r="CH714" s="793"/>
      <c r="CI714" s="793"/>
      <c r="CJ714" s="793"/>
      <c r="CK714" s="793"/>
      <c r="CL714" s="793"/>
      <c r="CM714" s="793"/>
      <c r="CN714" s="793"/>
      <c r="CO714" s="793"/>
      <c r="CP714" s="793"/>
      <c r="CQ714" s="793"/>
      <c r="CR714" s="793"/>
      <c r="CS714" s="793"/>
      <c r="CT714" s="793"/>
      <c r="CU714" s="793"/>
      <c r="CV714" s="793"/>
      <c r="CW714" s="793"/>
      <c r="CX714" s="793"/>
      <c r="CY714" s="793"/>
      <c r="CZ714" s="793"/>
      <c r="DA714" s="793"/>
      <c r="DB714" s="793"/>
      <c r="DC714" s="793"/>
      <c r="DD714" s="793"/>
      <c r="DE714" s="793"/>
      <c r="DF714" s="793"/>
      <c r="DG714" s="793"/>
      <c r="DH714" s="793"/>
      <c r="DI714" s="793"/>
      <c r="DJ714" s="793"/>
      <c r="DK714" s="793"/>
      <c r="DL714" s="793"/>
      <c r="DM714" s="793"/>
      <c r="DN714" s="793"/>
      <c r="DO714" s="793"/>
      <c r="DP714" s="793"/>
      <c r="DQ714" s="793"/>
      <c r="DR714" s="793"/>
      <c r="DS714" s="793"/>
      <c r="DT714" s="793"/>
      <c r="DU714" s="793"/>
      <c r="DV714" s="793"/>
      <c r="DW714" s="793"/>
      <c r="DX714" s="793"/>
      <c r="DY714" s="793"/>
    </row>
    <row r="715" spans="1:129" s="763" customFormat="1" ht="25.5">
      <c r="A715" s="748"/>
      <c r="B715" s="866">
        <v>60253</v>
      </c>
      <c r="C715" s="874" t="s">
        <v>60</v>
      </c>
      <c r="D715" s="24" t="s">
        <v>11</v>
      </c>
      <c r="E715" s="867"/>
      <c r="F715" s="551"/>
      <c r="G715" s="868"/>
      <c r="H715" s="870"/>
      <c r="I715" s="545"/>
      <c r="J715" s="873"/>
      <c r="K715" s="867"/>
      <c r="L715" s="551"/>
      <c r="M715" s="868"/>
      <c r="N715" s="870"/>
      <c r="O715" s="545"/>
      <c r="P715" s="869"/>
      <c r="Q715" s="867"/>
      <c r="R715" s="551"/>
      <c r="S715" s="868"/>
      <c r="T715" s="870"/>
      <c r="U715" s="871"/>
      <c r="V715" s="551"/>
      <c r="W715" s="872"/>
      <c r="X715" s="551"/>
      <c r="Y715" s="868"/>
      <c r="Z715" s="870"/>
      <c r="AA715" s="545"/>
      <c r="AB715" s="551"/>
      <c r="AC715" s="551"/>
      <c r="AD715" s="872"/>
      <c r="AE715" s="551"/>
      <c r="AF715" s="868"/>
      <c r="AG715" s="870"/>
      <c r="AH715" s="545"/>
      <c r="AI715" s="869"/>
      <c r="AJ715" s="545"/>
      <c r="AK715" s="545"/>
      <c r="AL715" s="870"/>
      <c r="AM715" s="868"/>
      <c r="AN715" s="870"/>
      <c r="AO715" s="870"/>
      <c r="AP715" s="870"/>
      <c r="AQ715" s="870"/>
      <c r="AR715" s="869"/>
      <c r="AS715" s="867"/>
      <c r="AT715" s="551"/>
      <c r="AU715" s="868"/>
      <c r="AV715" s="870"/>
      <c r="AW715" s="545"/>
      <c r="AX715" s="869"/>
      <c r="AY715" s="551"/>
      <c r="AZ715" s="551"/>
      <c r="BA715" s="868"/>
      <c r="BB715" s="870"/>
      <c r="BC715" s="545"/>
      <c r="BD715" s="758"/>
      <c r="BE715" s="128"/>
      <c r="BF715" s="128"/>
      <c r="BG715" s="128"/>
      <c r="BH715" s="128"/>
      <c r="BI715" s="128"/>
      <c r="BJ715" s="421"/>
      <c r="BK715" s="510"/>
      <c r="BL715" s="764"/>
      <c r="BM715" s="762"/>
      <c r="BN715" s="762"/>
      <c r="BO715" s="762"/>
      <c r="CB715" s="793"/>
      <c r="CC715" s="793"/>
      <c r="CD715" s="793"/>
      <c r="CE715" s="793"/>
      <c r="CF715" s="793"/>
      <c r="CG715" s="793"/>
      <c r="CH715" s="793"/>
      <c r="CI715" s="793"/>
      <c r="CJ715" s="793"/>
      <c r="CK715" s="793"/>
      <c r="CL715" s="793"/>
      <c r="CM715" s="793"/>
      <c r="CN715" s="793"/>
      <c r="CO715" s="793"/>
      <c r="CP715" s="793"/>
      <c r="CQ715" s="793"/>
      <c r="CR715" s="793"/>
      <c r="CS715" s="793"/>
      <c r="CT715" s="793"/>
      <c r="CU715" s="793"/>
      <c r="CV715" s="793"/>
      <c r="CW715" s="793"/>
      <c r="CX715" s="793"/>
      <c r="CY715" s="793"/>
      <c r="CZ715" s="793"/>
      <c r="DA715" s="793"/>
      <c r="DB715" s="793"/>
      <c r="DC715" s="793"/>
      <c r="DD715" s="793"/>
      <c r="DE715" s="793"/>
      <c r="DF715" s="793"/>
      <c r="DG715" s="793"/>
      <c r="DH715" s="793"/>
      <c r="DI715" s="793"/>
      <c r="DJ715" s="793"/>
      <c r="DK715" s="793"/>
      <c r="DL715" s="793"/>
      <c r="DM715" s="793"/>
      <c r="DN715" s="793"/>
      <c r="DO715" s="793"/>
      <c r="DP715" s="793"/>
      <c r="DQ715" s="793"/>
      <c r="DR715" s="793"/>
      <c r="DS715" s="793"/>
      <c r="DT715" s="793"/>
      <c r="DU715" s="793"/>
      <c r="DV715" s="793"/>
      <c r="DW715" s="793"/>
      <c r="DX715" s="793"/>
      <c r="DY715" s="793"/>
    </row>
    <row r="716" spans="1:129" s="763" customFormat="1" ht="25.5">
      <c r="A716" s="748"/>
      <c r="B716" s="755">
        <v>60254</v>
      </c>
      <c r="C716" s="874" t="s">
        <v>61</v>
      </c>
      <c r="D716" s="24" t="s">
        <v>11</v>
      </c>
      <c r="E716" s="700"/>
      <c r="F716" s="551"/>
      <c r="G716" s="757"/>
      <c r="H716" s="870"/>
      <c r="I716" s="546"/>
      <c r="J716" s="873"/>
      <c r="K716" s="700"/>
      <c r="L716" s="551"/>
      <c r="M716" s="757"/>
      <c r="N716" s="870"/>
      <c r="O716" s="546"/>
      <c r="P716" s="869"/>
      <c r="Q716" s="700"/>
      <c r="R716" s="551"/>
      <c r="S716" s="757"/>
      <c r="T716" s="870"/>
      <c r="U716" s="758"/>
      <c r="V716" s="551"/>
      <c r="W716" s="759"/>
      <c r="X716" s="551"/>
      <c r="Y716" s="757"/>
      <c r="Z716" s="870"/>
      <c r="AA716" s="546"/>
      <c r="AB716" s="551"/>
      <c r="AC716" s="551"/>
      <c r="AD716" s="759"/>
      <c r="AE716" s="551"/>
      <c r="AF716" s="757"/>
      <c r="AG716" s="870"/>
      <c r="AH716" s="546"/>
      <c r="AI716" s="869"/>
      <c r="AJ716" s="546"/>
      <c r="AK716" s="546"/>
      <c r="AL716" s="870"/>
      <c r="AM716" s="757"/>
      <c r="AN716" s="870"/>
      <c r="AO716" s="870"/>
      <c r="AP716" s="870"/>
      <c r="AQ716" s="546"/>
      <c r="AR716" s="869"/>
      <c r="AS716" s="700"/>
      <c r="AT716" s="551"/>
      <c r="AU716" s="757"/>
      <c r="AV716" s="870"/>
      <c r="AW716" s="546"/>
      <c r="AX716" s="869"/>
      <c r="AY716" s="551"/>
      <c r="AZ716" s="551"/>
      <c r="BA716" s="757"/>
      <c r="BB716" s="870"/>
      <c r="BC716" s="546"/>
      <c r="BD716" s="758"/>
      <c r="BE716" s="128"/>
      <c r="BF716" s="128"/>
      <c r="BG716" s="128"/>
      <c r="BH716" s="128"/>
      <c r="BI716" s="128"/>
      <c r="BJ716" s="421"/>
      <c r="BK716" s="510"/>
      <c r="BL716" s="764"/>
      <c r="BM716" s="762"/>
      <c r="BN716" s="762"/>
      <c r="BO716" s="762"/>
      <c r="CB716" s="793"/>
      <c r="CC716" s="793"/>
      <c r="CD716" s="793"/>
      <c r="CE716" s="793"/>
      <c r="CF716" s="793"/>
      <c r="CG716" s="793"/>
      <c r="CH716" s="793"/>
      <c r="CI716" s="793"/>
      <c r="CJ716" s="793"/>
      <c r="CK716" s="793"/>
      <c r="CL716" s="793"/>
      <c r="CM716" s="793"/>
      <c r="CN716" s="793"/>
      <c r="CO716" s="793"/>
      <c r="CP716" s="793"/>
      <c r="CQ716" s="793"/>
      <c r="CR716" s="793"/>
      <c r="CS716" s="793"/>
      <c r="CT716" s="793"/>
      <c r="CU716" s="793"/>
      <c r="CV716" s="793"/>
      <c r="CW716" s="793"/>
      <c r="CX716" s="793"/>
      <c r="CY716" s="793"/>
      <c r="CZ716" s="793"/>
      <c r="DA716" s="793"/>
      <c r="DB716" s="793"/>
      <c r="DC716" s="793"/>
      <c r="DD716" s="793"/>
      <c r="DE716" s="793"/>
      <c r="DF716" s="793"/>
      <c r="DG716" s="793"/>
      <c r="DH716" s="793"/>
      <c r="DI716" s="793"/>
      <c r="DJ716" s="793"/>
      <c r="DK716" s="793"/>
      <c r="DL716" s="793"/>
      <c r="DM716" s="793"/>
      <c r="DN716" s="793"/>
      <c r="DO716" s="793"/>
      <c r="DP716" s="793"/>
      <c r="DQ716" s="793"/>
      <c r="DR716" s="793"/>
      <c r="DS716" s="793"/>
      <c r="DT716" s="793"/>
      <c r="DU716" s="793"/>
      <c r="DV716" s="793"/>
      <c r="DW716" s="793"/>
      <c r="DX716" s="793"/>
      <c r="DY716" s="793"/>
    </row>
    <row r="717" spans="1:129" s="763" customFormat="1" ht="15">
      <c r="A717" s="849"/>
      <c r="B717" s="755">
        <v>60255</v>
      </c>
      <c r="C717" s="756" t="s">
        <v>62</v>
      </c>
      <c r="D717" s="24" t="s">
        <v>11</v>
      </c>
      <c r="E717" s="700">
        <f>'Buxheti 2021'!E643</f>
        <v>0</v>
      </c>
      <c r="F717" s="546"/>
      <c r="G717" s="757"/>
      <c r="H717" s="759"/>
      <c r="I717" s="546"/>
      <c r="J717" s="862"/>
      <c r="K717" s="700"/>
      <c r="L717" s="546"/>
      <c r="M717" s="757"/>
      <c r="N717" s="759"/>
      <c r="O717" s="546"/>
      <c r="P717" s="758"/>
      <c r="Q717" s="700"/>
      <c r="R717" s="546"/>
      <c r="S717" s="757"/>
      <c r="T717" s="759"/>
      <c r="U717" s="758"/>
      <c r="V717" s="546"/>
      <c r="W717" s="759"/>
      <c r="X717" s="546"/>
      <c r="Y717" s="757"/>
      <c r="Z717" s="759"/>
      <c r="AA717" s="546"/>
      <c r="AB717" s="546"/>
      <c r="AC717" s="546"/>
      <c r="AD717" s="759"/>
      <c r="AE717" s="546"/>
      <c r="AF717" s="757"/>
      <c r="AG717" s="759"/>
      <c r="AH717" s="546"/>
      <c r="AI717" s="758"/>
      <c r="AJ717" s="546"/>
      <c r="AK717" s="546"/>
      <c r="AL717" s="759"/>
      <c r="AM717" s="757"/>
      <c r="AN717" s="546"/>
      <c r="AO717" s="546"/>
      <c r="AP717" s="546"/>
      <c r="AQ717" s="546"/>
      <c r="AR717" s="758"/>
      <c r="AS717" s="700"/>
      <c r="AT717" s="546"/>
      <c r="AU717" s="757"/>
      <c r="AV717" s="759"/>
      <c r="AW717" s="546"/>
      <c r="AX717" s="758"/>
      <c r="AY717" s="546"/>
      <c r="AZ717" s="546"/>
      <c r="BA717" s="757"/>
      <c r="BB717" s="759"/>
      <c r="BC717" s="546"/>
      <c r="BD717" s="758"/>
      <c r="BE717" s="128"/>
      <c r="BF717" s="128"/>
      <c r="BG717" s="128"/>
      <c r="BH717" s="128"/>
      <c r="BI717" s="128"/>
      <c r="BJ717" s="421"/>
      <c r="BK717" s="510"/>
      <c r="BL717" s="955"/>
      <c r="BM717" s="762"/>
      <c r="BN717" s="762"/>
      <c r="BO717" s="762"/>
      <c r="CB717" s="793"/>
      <c r="CC717" s="793"/>
      <c r="CD717" s="793"/>
      <c r="CE717" s="793"/>
      <c r="CF717" s="793"/>
      <c r="CG717" s="793"/>
      <c r="CH717" s="793"/>
      <c r="CI717" s="793"/>
      <c r="CJ717" s="793"/>
      <c r="CK717" s="793"/>
      <c r="CL717" s="793"/>
      <c r="CM717" s="793"/>
      <c r="CN717" s="793"/>
      <c r="CO717" s="793"/>
      <c r="CP717" s="793"/>
      <c r="CQ717" s="793"/>
      <c r="CR717" s="793"/>
      <c r="CS717" s="793"/>
      <c r="CT717" s="793"/>
      <c r="CU717" s="793"/>
      <c r="CV717" s="793"/>
      <c r="CW717" s="793"/>
      <c r="CX717" s="793"/>
      <c r="CY717" s="793"/>
      <c r="CZ717" s="793"/>
      <c r="DA717" s="793"/>
      <c r="DB717" s="793"/>
      <c r="DC717" s="793"/>
      <c r="DD717" s="793"/>
      <c r="DE717" s="793"/>
      <c r="DF717" s="793"/>
      <c r="DG717" s="793"/>
      <c r="DH717" s="793"/>
      <c r="DI717" s="793"/>
      <c r="DJ717" s="793"/>
      <c r="DK717" s="793"/>
      <c r="DL717" s="793"/>
      <c r="DM717" s="793"/>
      <c r="DN717" s="793"/>
      <c r="DO717" s="793"/>
      <c r="DP717" s="793"/>
      <c r="DQ717" s="793"/>
      <c r="DR717" s="793"/>
      <c r="DS717" s="793"/>
      <c r="DT717" s="793"/>
      <c r="DU717" s="793"/>
      <c r="DV717" s="793"/>
      <c r="DW717" s="793"/>
      <c r="DX717" s="793"/>
      <c r="DY717" s="793"/>
    </row>
    <row r="718" spans="1:129" s="763" customFormat="1" ht="15">
      <c r="A718" s="550"/>
      <c r="B718" s="866">
        <v>60256</v>
      </c>
      <c r="C718" s="756" t="s">
        <v>63</v>
      </c>
      <c r="D718" s="24" t="s">
        <v>11</v>
      </c>
      <c r="E718" s="867"/>
      <c r="F718" s="546"/>
      <c r="G718" s="868"/>
      <c r="H718" s="759"/>
      <c r="I718" s="545"/>
      <c r="J718" s="862"/>
      <c r="K718" s="867"/>
      <c r="L718" s="546"/>
      <c r="M718" s="868"/>
      <c r="N718" s="759"/>
      <c r="O718" s="545"/>
      <c r="P718" s="758"/>
      <c r="Q718" s="867"/>
      <c r="R718" s="546"/>
      <c r="S718" s="868"/>
      <c r="T718" s="759"/>
      <c r="U718" s="871"/>
      <c r="V718" s="546"/>
      <c r="W718" s="872"/>
      <c r="X718" s="546"/>
      <c r="Y718" s="868"/>
      <c r="Z718" s="759"/>
      <c r="AA718" s="545"/>
      <c r="AB718" s="546"/>
      <c r="AC718" s="546"/>
      <c r="AD718" s="872"/>
      <c r="AE718" s="546"/>
      <c r="AF718" s="868"/>
      <c r="AG718" s="759"/>
      <c r="AH718" s="545"/>
      <c r="AI718" s="758"/>
      <c r="AJ718" s="545"/>
      <c r="AK718" s="545"/>
      <c r="AL718" s="759"/>
      <c r="AM718" s="868"/>
      <c r="AN718" s="545"/>
      <c r="AO718" s="545"/>
      <c r="AP718" s="545"/>
      <c r="AQ718" s="545"/>
      <c r="AR718" s="758"/>
      <c r="AS718" s="867"/>
      <c r="AT718" s="546"/>
      <c r="AU718" s="868"/>
      <c r="AV718" s="759"/>
      <c r="AW718" s="545"/>
      <c r="AX718" s="758"/>
      <c r="AY718" s="546"/>
      <c r="AZ718" s="546"/>
      <c r="BA718" s="868"/>
      <c r="BB718" s="759"/>
      <c r="BC718" s="545"/>
      <c r="BD718" s="760"/>
      <c r="BE718" s="128"/>
      <c r="BF718" s="128"/>
      <c r="BG718" s="128"/>
      <c r="BH718" s="128"/>
      <c r="BI718" s="128"/>
      <c r="BJ718" s="421"/>
      <c r="BK718" s="510"/>
      <c r="BL718" s="761"/>
      <c r="BM718" s="762"/>
      <c r="BN718" s="762"/>
      <c r="BO718" s="762"/>
      <c r="CB718" s="793"/>
      <c r="CC718" s="793"/>
      <c r="CD718" s="793"/>
      <c r="CE718" s="793"/>
      <c r="CF718" s="793"/>
      <c r="CG718" s="793"/>
      <c r="CH718" s="793"/>
      <c r="CI718" s="793"/>
      <c r="CJ718" s="793"/>
      <c r="CK718" s="793"/>
      <c r="CL718" s="793"/>
      <c r="CM718" s="793"/>
      <c r="CN718" s="793"/>
      <c r="CO718" s="793"/>
      <c r="CP718" s="793"/>
      <c r="CQ718" s="793"/>
      <c r="CR718" s="793"/>
      <c r="CS718" s="793"/>
      <c r="CT718" s="793"/>
      <c r="CU718" s="793"/>
      <c r="CV718" s="793"/>
      <c r="CW718" s="793"/>
      <c r="CX718" s="793"/>
      <c r="CY718" s="793"/>
      <c r="CZ718" s="793"/>
      <c r="DA718" s="793"/>
      <c r="DB718" s="793"/>
      <c r="DC718" s="793"/>
      <c r="DD718" s="793"/>
      <c r="DE718" s="793"/>
      <c r="DF718" s="793"/>
      <c r="DG718" s="793"/>
      <c r="DH718" s="793"/>
      <c r="DI718" s="793"/>
      <c r="DJ718" s="793"/>
      <c r="DK718" s="793"/>
      <c r="DL718" s="793"/>
      <c r="DM718" s="793"/>
      <c r="DN718" s="793"/>
      <c r="DO718" s="793"/>
      <c r="DP718" s="793"/>
      <c r="DQ718" s="793"/>
      <c r="DR718" s="793"/>
      <c r="DS718" s="793"/>
      <c r="DT718" s="793"/>
      <c r="DU718" s="793"/>
      <c r="DV718" s="793"/>
      <c r="DW718" s="793"/>
      <c r="DX718" s="793"/>
      <c r="DY718" s="793"/>
    </row>
    <row r="719" spans="1:129" s="763" customFormat="1" ht="15">
      <c r="A719" s="1231"/>
      <c r="B719" s="866" t="s">
        <v>98</v>
      </c>
      <c r="C719" s="756" t="s">
        <v>64</v>
      </c>
      <c r="D719" s="24" t="s">
        <v>11</v>
      </c>
      <c r="E719" s="867">
        <f>'Buxheti 2021'!E544</f>
        <v>0</v>
      </c>
      <c r="F719" s="546"/>
      <c r="G719" s="868"/>
      <c r="H719" s="754"/>
      <c r="I719" s="545"/>
      <c r="J719" s="862"/>
      <c r="K719" s="867"/>
      <c r="L719" s="546"/>
      <c r="M719" s="868"/>
      <c r="N719" s="759"/>
      <c r="O719" s="545"/>
      <c r="P719" s="758"/>
      <c r="Q719" s="867"/>
      <c r="R719" s="546"/>
      <c r="S719" s="868"/>
      <c r="T719" s="759"/>
      <c r="U719" s="871"/>
      <c r="V719" s="546"/>
      <c r="W719" s="872"/>
      <c r="X719" s="546"/>
      <c r="Y719" s="868"/>
      <c r="Z719" s="759"/>
      <c r="AA719" s="545"/>
      <c r="AB719" s="546"/>
      <c r="AC719" s="546"/>
      <c r="AD719" s="872"/>
      <c r="AE719" s="546"/>
      <c r="AF719" s="868"/>
      <c r="AG719" s="759"/>
      <c r="AH719" s="545"/>
      <c r="AI719" s="758"/>
      <c r="AJ719" s="545"/>
      <c r="AK719" s="545"/>
      <c r="AL719" s="759"/>
      <c r="AM719" s="868"/>
      <c r="AN719" s="546"/>
      <c r="AO719" s="759"/>
      <c r="AP719" s="759"/>
      <c r="AQ719" s="545"/>
      <c r="AR719" s="758"/>
      <c r="AS719" s="867"/>
      <c r="AT719" s="546"/>
      <c r="AU719" s="868"/>
      <c r="AV719" s="759"/>
      <c r="AW719" s="545"/>
      <c r="AX719" s="758"/>
      <c r="AY719" s="546"/>
      <c r="AZ719" s="546"/>
      <c r="BA719" s="868"/>
      <c r="BB719" s="759"/>
      <c r="BC719" s="545"/>
      <c r="BD719" s="871"/>
      <c r="BE719" s="128"/>
      <c r="BF719" s="128"/>
      <c r="BG719" s="128"/>
      <c r="BH719" s="128"/>
      <c r="BI719" s="128"/>
      <c r="BJ719" s="421"/>
      <c r="BK719" s="510"/>
      <c r="BL719" s="764"/>
      <c r="BM719" s="762"/>
      <c r="BN719" s="762"/>
      <c r="BO719" s="762"/>
      <c r="CB719" s="793"/>
      <c r="CC719" s="793"/>
      <c r="CD719" s="793"/>
      <c r="CE719" s="793"/>
      <c r="CF719" s="793"/>
      <c r="CG719" s="793"/>
      <c r="CH719" s="793"/>
      <c r="CI719" s="793"/>
      <c r="CJ719" s="793"/>
      <c r="CK719" s="793"/>
      <c r="CL719" s="793"/>
      <c r="CM719" s="793"/>
      <c r="CN719" s="793"/>
      <c r="CO719" s="793"/>
      <c r="CP719" s="793"/>
      <c r="CQ719" s="793"/>
      <c r="CR719" s="793"/>
      <c r="CS719" s="793"/>
      <c r="CT719" s="793"/>
      <c r="CU719" s="793"/>
      <c r="CV719" s="793"/>
      <c r="CW719" s="793"/>
      <c r="CX719" s="793"/>
      <c r="CY719" s="793"/>
      <c r="CZ719" s="793"/>
      <c r="DA719" s="793"/>
      <c r="DB719" s="793"/>
      <c r="DC719" s="793"/>
      <c r="DD719" s="793"/>
      <c r="DE719" s="793"/>
      <c r="DF719" s="793"/>
      <c r="DG719" s="793"/>
      <c r="DH719" s="793"/>
      <c r="DI719" s="793"/>
      <c r="DJ719" s="793"/>
      <c r="DK719" s="793"/>
      <c r="DL719" s="793"/>
      <c r="DM719" s="793"/>
      <c r="DN719" s="793"/>
      <c r="DO719" s="793"/>
      <c r="DP719" s="793"/>
      <c r="DQ719" s="793"/>
      <c r="DR719" s="793"/>
      <c r="DS719" s="793"/>
      <c r="DT719" s="793"/>
      <c r="DU719" s="793"/>
      <c r="DV719" s="793"/>
      <c r="DW719" s="793"/>
      <c r="DX719" s="793"/>
      <c r="DY719" s="793"/>
    </row>
    <row r="720" spans="1:129" s="1034" customFormat="1" ht="15">
      <c r="A720" s="1032"/>
      <c r="B720" s="359" t="s">
        <v>32</v>
      </c>
      <c r="C720" s="16" t="s">
        <v>84</v>
      </c>
      <c r="D720" s="25" t="s">
        <v>11</v>
      </c>
      <c r="E720" s="100">
        <f t="shared" ref="E720" si="65">SUM(E721:E725)</f>
        <v>0</v>
      </c>
      <c r="F720" s="147"/>
      <c r="G720" s="148">
        <f t="shared" ref="G720" si="66">SUM(G721:G725)</f>
        <v>0</v>
      </c>
      <c r="H720" s="149"/>
      <c r="I720" s="147"/>
      <c r="J720" s="609"/>
      <c r="K720" s="100"/>
      <c r="L720" s="147"/>
      <c r="M720" s="148"/>
      <c r="N720" s="149"/>
      <c r="O720" s="147"/>
      <c r="P720" s="150"/>
      <c r="Q720" s="100"/>
      <c r="R720" s="147"/>
      <c r="S720" s="148"/>
      <c r="T720" s="149"/>
      <c r="U720" s="150"/>
      <c r="V720" s="147"/>
      <c r="W720" s="149"/>
      <c r="X720" s="147"/>
      <c r="Y720" s="148"/>
      <c r="Z720" s="149"/>
      <c r="AA720" s="147"/>
      <c r="AB720" s="147"/>
      <c r="AC720" s="147"/>
      <c r="AD720" s="149"/>
      <c r="AE720" s="147"/>
      <c r="AF720" s="148"/>
      <c r="AG720" s="149"/>
      <c r="AH720" s="147"/>
      <c r="AI720" s="150"/>
      <c r="AJ720" s="147"/>
      <c r="AK720" s="147"/>
      <c r="AL720" s="609"/>
      <c r="AM720" s="150"/>
      <c r="AN720" s="150"/>
      <c r="AO720" s="150"/>
      <c r="AP720" s="150"/>
      <c r="AQ720" s="150"/>
      <c r="AR720" s="150"/>
      <c r="AS720" s="100"/>
      <c r="AT720" s="147"/>
      <c r="AU720" s="148"/>
      <c r="AV720" s="149"/>
      <c r="AW720" s="147"/>
      <c r="AX720" s="150"/>
      <c r="AY720" s="147"/>
      <c r="AZ720" s="147"/>
      <c r="BA720" s="148"/>
      <c r="BB720" s="149"/>
      <c r="BC720" s="147"/>
      <c r="BD720" s="423"/>
      <c r="BE720" s="129"/>
      <c r="BF720" s="129"/>
      <c r="BG720" s="129"/>
      <c r="BH720" s="129"/>
      <c r="BI720" s="129"/>
      <c r="BJ720" s="430"/>
      <c r="BK720" s="509"/>
      <c r="BL720" s="1033"/>
      <c r="BM720" s="1036"/>
      <c r="BN720" s="1036"/>
      <c r="BO720" s="1036"/>
      <c r="CB720" s="1035"/>
      <c r="CC720" s="1035"/>
      <c r="CD720" s="1035"/>
      <c r="CE720" s="1035"/>
      <c r="CF720" s="1035"/>
      <c r="CG720" s="1035"/>
      <c r="CH720" s="1035"/>
      <c r="CI720" s="1035"/>
      <c r="CJ720" s="1035"/>
      <c r="CK720" s="1035"/>
      <c r="CL720" s="1035"/>
      <c r="CM720" s="1035"/>
      <c r="CN720" s="1035"/>
      <c r="CO720" s="1035"/>
      <c r="CP720" s="1035"/>
      <c r="CQ720" s="1035"/>
      <c r="CR720" s="1035"/>
      <c r="CS720" s="1035"/>
      <c r="CT720" s="1035"/>
      <c r="CU720" s="1035"/>
      <c r="CV720" s="1035"/>
      <c r="CW720" s="1035"/>
      <c r="CX720" s="1035"/>
      <c r="CY720" s="1035"/>
      <c r="CZ720" s="1035"/>
      <c r="DA720" s="1035"/>
      <c r="DB720" s="1035"/>
      <c r="DC720" s="1035"/>
      <c r="DD720" s="1035"/>
      <c r="DE720" s="1035"/>
      <c r="DF720" s="1035"/>
      <c r="DG720" s="1035"/>
      <c r="DH720" s="1035"/>
      <c r="DI720" s="1035"/>
      <c r="DJ720" s="1035"/>
      <c r="DK720" s="1035"/>
      <c r="DL720" s="1035"/>
      <c r="DM720" s="1035"/>
      <c r="DN720" s="1035"/>
      <c r="DO720" s="1035"/>
      <c r="DP720" s="1035"/>
      <c r="DQ720" s="1035"/>
      <c r="DR720" s="1035"/>
      <c r="DS720" s="1035"/>
      <c r="DT720" s="1035"/>
      <c r="DU720" s="1035"/>
      <c r="DV720" s="1035"/>
      <c r="DW720" s="1035"/>
      <c r="DX720" s="1035"/>
      <c r="DY720" s="1035"/>
    </row>
    <row r="721" spans="1:129" s="80" customFormat="1" ht="15">
      <c r="A721" s="265"/>
      <c r="B721" s="360">
        <v>60261</v>
      </c>
      <c r="C721" s="12" t="s">
        <v>33</v>
      </c>
      <c r="D721" s="7" t="s">
        <v>11</v>
      </c>
      <c r="E721" s="95"/>
      <c r="F721" s="143"/>
      <c r="G721" s="144"/>
      <c r="H721" s="145"/>
      <c r="I721" s="143"/>
      <c r="J721" s="653"/>
      <c r="K721" s="95"/>
      <c r="L721" s="143"/>
      <c r="M721" s="144"/>
      <c r="N721" s="145"/>
      <c r="O721" s="143"/>
      <c r="P721" s="146"/>
      <c r="Q721" s="95"/>
      <c r="R721" s="143"/>
      <c r="S721" s="144"/>
      <c r="T721" s="145"/>
      <c r="U721" s="146"/>
      <c r="V721" s="143"/>
      <c r="W721" s="145"/>
      <c r="X721" s="143"/>
      <c r="Y721" s="144"/>
      <c r="Z721" s="145"/>
      <c r="AA721" s="143"/>
      <c r="AB721" s="143"/>
      <c r="AC721" s="143"/>
      <c r="AD721" s="145"/>
      <c r="AE721" s="143"/>
      <c r="AF721" s="144"/>
      <c r="AG721" s="145"/>
      <c r="AH721" s="143"/>
      <c r="AI721" s="146"/>
      <c r="AJ721" s="143"/>
      <c r="AK721" s="143"/>
      <c r="AL721" s="145"/>
      <c r="AM721" s="144"/>
      <c r="AN721" s="145"/>
      <c r="AO721" s="145"/>
      <c r="AP721" s="145"/>
      <c r="AQ721" s="143"/>
      <c r="AR721" s="146"/>
      <c r="AS721" s="95"/>
      <c r="AT721" s="143"/>
      <c r="AU721" s="144"/>
      <c r="AV721" s="145"/>
      <c r="AW721" s="143"/>
      <c r="AX721" s="146"/>
      <c r="AY721" s="143"/>
      <c r="AZ721" s="143"/>
      <c r="BA721" s="144"/>
      <c r="BB721" s="145"/>
      <c r="BC721" s="143"/>
      <c r="BD721" s="146"/>
      <c r="BE721" s="128"/>
      <c r="BF721" s="128"/>
      <c r="BG721" s="128"/>
      <c r="BH721" s="128"/>
      <c r="BI721" s="128"/>
      <c r="BJ721" s="421"/>
      <c r="BK721" s="510"/>
      <c r="BL721" s="433"/>
      <c r="BM721" s="414"/>
      <c r="BN721" s="414"/>
      <c r="BO721" s="414"/>
      <c r="CB721" s="227"/>
      <c r="CC721" s="227"/>
      <c r="CD721" s="227"/>
      <c r="CE721" s="227"/>
      <c r="CF721" s="227"/>
      <c r="CG721" s="227"/>
      <c r="CH721" s="227"/>
      <c r="CI721" s="227"/>
      <c r="CJ721" s="227"/>
      <c r="CK721" s="227"/>
      <c r="CL721" s="227"/>
      <c r="CM721" s="227"/>
      <c r="CN721" s="227"/>
      <c r="CO721" s="227"/>
      <c r="CP721" s="227"/>
      <c r="CQ721" s="227"/>
      <c r="CR721" s="227"/>
      <c r="CS721" s="227"/>
      <c r="CT721" s="227"/>
      <c r="CU721" s="227"/>
      <c r="CV721" s="227"/>
      <c r="CW721" s="227"/>
      <c r="CX721" s="227"/>
      <c r="CY721" s="227"/>
      <c r="CZ721" s="227"/>
      <c r="DA721" s="227"/>
      <c r="DB721" s="227"/>
      <c r="DC721" s="227"/>
      <c r="DD721" s="227"/>
      <c r="DE721" s="227"/>
      <c r="DF721" s="227"/>
      <c r="DG721" s="227"/>
      <c r="DH721" s="227"/>
      <c r="DI721" s="227"/>
      <c r="DJ721" s="227"/>
      <c r="DK721" s="227"/>
      <c r="DL721" s="227"/>
      <c r="DM721" s="227"/>
      <c r="DN721" s="227"/>
      <c r="DO721" s="227"/>
      <c r="DP721" s="227"/>
      <c r="DQ721" s="227"/>
      <c r="DR721" s="227"/>
      <c r="DS721" s="227"/>
      <c r="DT721" s="227"/>
      <c r="DU721" s="227"/>
      <c r="DV721" s="227"/>
      <c r="DW721" s="227"/>
      <c r="DX721" s="227"/>
      <c r="DY721" s="227"/>
    </row>
    <row r="722" spans="1:129" s="80" customFormat="1" ht="15">
      <c r="A722" s="265"/>
      <c r="B722" s="360">
        <v>60262</v>
      </c>
      <c r="C722" s="12" t="s">
        <v>34</v>
      </c>
      <c r="D722" s="7" t="s">
        <v>11</v>
      </c>
      <c r="E722" s="95"/>
      <c r="F722" s="143"/>
      <c r="G722" s="144"/>
      <c r="H722" s="145"/>
      <c r="I722" s="143"/>
      <c r="J722" s="653"/>
      <c r="K722" s="95"/>
      <c r="L722" s="143"/>
      <c r="M722" s="144"/>
      <c r="N722" s="145"/>
      <c r="O722" s="143"/>
      <c r="P722" s="146"/>
      <c r="Q722" s="95"/>
      <c r="R722" s="143"/>
      <c r="S722" s="144"/>
      <c r="T722" s="145"/>
      <c r="U722" s="146"/>
      <c r="V722" s="143"/>
      <c r="W722" s="145"/>
      <c r="X722" s="143"/>
      <c r="Y722" s="144"/>
      <c r="Z722" s="145"/>
      <c r="AA722" s="143"/>
      <c r="AB722" s="143"/>
      <c r="AC722" s="143"/>
      <c r="AD722" s="145"/>
      <c r="AE722" s="143"/>
      <c r="AF722" s="144"/>
      <c r="AG722" s="145"/>
      <c r="AH722" s="143"/>
      <c r="AI722" s="146"/>
      <c r="AJ722" s="143"/>
      <c r="AK722" s="143"/>
      <c r="AL722" s="145"/>
      <c r="AM722" s="144"/>
      <c r="AN722" s="145"/>
      <c r="AO722" s="145"/>
      <c r="AP722" s="145"/>
      <c r="AQ722" s="143"/>
      <c r="AR722" s="146"/>
      <c r="AS722" s="95"/>
      <c r="AT722" s="143"/>
      <c r="AU722" s="144"/>
      <c r="AV722" s="145"/>
      <c r="AW722" s="143"/>
      <c r="AX722" s="146"/>
      <c r="AY722" s="143"/>
      <c r="AZ722" s="143"/>
      <c r="BA722" s="144"/>
      <c r="BB722" s="145"/>
      <c r="BC722" s="143"/>
      <c r="BD722" s="154"/>
      <c r="BE722" s="128"/>
      <c r="BF722" s="128"/>
      <c r="BG722" s="128"/>
      <c r="BH722" s="128"/>
      <c r="BI722" s="128"/>
      <c r="BJ722" s="421"/>
      <c r="BK722" s="510"/>
      <c r="BL722" s="433"/>
      <c r="BM722" s="414"/>
      <c r="BN722" s="414"/>
      <c r="BO722" s="414"/>
      <c r="CB722" s="227"/>
      <c r="CC722" s="227"/>
      <c r="CD722" s="227"/>
      <c r="CE722" s="227"/>
      <c r="CF722" s="227"/>
      <c r="CG722" s="227"/>
      <c r="CH722" s="227"/>
      <c r="CI722" s="227"/>
      <c r="CJ722" s="227"/>
      <c r="CK722" s="227"/>
      <c r="CL722" s="227"/>
      <c r="CM722" s="227"/>
      <c r="CN722" s="227"/>
      <c r="CO722" s="227"/>
      <c r="CP722" s="227"/>
      <c r="CQ722" s="227"/>
      <c r="CR722" s="227"/>
      <c r="CS722" s="227"/>
      <c r="CT722" s="227"/>
      <c r="CU722" s="227"/>
      <c r="CV722" s="227"/>
      <c r="CW722" s="227"/>
      <c r="CX722" s="227"/>
      <c r="CY722" s="227"/>
      <c r="CZ722" s="227"/>
      <c r="DA722" s="227"/>
      <c r="DB722" s="227"/>
      <c r="DC722" s="227"/>
      <c r="DD722" s="227"/>
      <c r="DE722" s="227"/>
      <c r="DF722" s="227"/>
      <c r="DG722" s="227"/>
      <c r="DH722" s="227"/>
      <c r="DI722" s="227"/>
      <c r="DJ722" s="227"/>
      <c r="DK722" s="227"/>
      <c r="DL722" s="227"/>
      <c r="DM722" s="227"/>
      <c r="DN722" s="227"/>
      <c r="DO722" s="227"/>
      <c r="DP722" s="227"/>
      <c r="DQ722" s="227"/>
      <c r="DR722" s="227"/>
      <c r="DS722" s="227"/>
      <c r="DT722" s="227"/>
      <c r="DU722" s="227"/>
      <c r="DV722" s="227"/>
      <c r="DW722" s="227"/>
      <c r="DX722" s="227"/>
      <c r="DY722" s="227"/>
    </row>
    <row r="723" spans="1:129" s="80" customFormat="1" ht="15">
      <c r="A723" s="265"/>
      <c r="B723" s="360" t="s">
        <v>65</v>
      </c>
      <c r="C723" s="18" t="s">
        <v>35</v>
      </c>
      <c r="D723" s="7" t="s">
        <v>11</v>
      </c>
      <c r="E723" s="95"/>
      <c r="F723" s="143"/>
      <c r="G723" s="144"/>
      <c r="H723" s="145"/>
      <c r="I723" s="143"/>
      <c r="J723" s="653"/>
      <c r="K723" s="95"/>
      <c r="L723" s="143"/>
      <c r="M723" s="144"/>
      <c r="N723" s="145"/>
      <c r="O723" s="143"/>
      <c r="P723" s="146"/>
      <c r="Q723" s="95"/>
      <c r="R723" s="143"/>
      <c r="S723" s="144"/>
      <c r="T723" s="145"/>
      <c r="U723" s="146"/>
      <c r="V723" s="143"/>
      <c r="W723" s="145"/>
      <c r="X723" s="143"/>
      <c r="Y723" s="144"/>
      <c r="Z723" s="145"/>
      <c r="AA723" s="143"/>
      <c r="AB723" s="143"/>
      <c r="AC723" s="143"/>
      <c r="AD723" s="145"/>
      <c r="AE723" s="143"/>
      <c r="AF723" s="144"/>
      <c r="AG723" s="145"/>
      <c r="AH723" s="143"/>
      <c r="AI723" s="146"/>
      <c r="AJ723" s="143"/>
      <c r="AK723" s="143"/>
      <c r="AL723" s="145"/>
      <c r="AM723" s="144"/>
      <c r="AN723" s="145"/>
      <c r="AO723" s="145"/>
      <c r="AP723" s="145"/>
      <c r="AQ723" s="143"/>
      <c r="AR723" s="146"/>
      <c r="AS723" s="95"/>
      <c r="AT723" s="143"/>
      <c r="AU723" s="144"/>
      <c r="AV723" s="145"/>
      <c r="AW723" s="143"/>
      <c r="AX723" s="146"/>
      <c r="AY723" s="143"/>
      <c r="AZ723" s="143"/>
      <c r="BA723" s="144"/>
      <c r="BB723" s="145"/>
      <c r="BC723" s="143"/>
      <c r="BD723" s="146"/>
      <c r="BE723" s="128"/>
      <c r="BF723" s="128"/>
      <c r="BG723" s="128"/>
      <c r="BH723" s="128"/>
      <c r="BI723" s="128"/>
      <c r="BJ723" s="421"/>
      <c r="BK723" s="510"/>
      <c r="BL723" s="433"/>
      <c r="BM723" s="414"/>
      <c r="BN723" s="414"/>
      <c r="BO723" s="414"/>
      <c r="CB723" s="227"/>
      <c r="CC723" s="227"/>
      <c r="CD723" s="227"/>
      <c r="CE723" s="227"/>
      <c r="CF723" s="227"/>
      <c r="CG723" s="227"/>
      <c r="CH723" s="227"/>
      <c r="CI723" s="227"/>
      <c r="CJ723" s="227"/>
      <c r="CK723" s="227"/>
      <c r="CL723" s="227"/>
      <c r="CM723" s="227"/>
      <c r="CN723" s="227"/>
      <c r="CO723" s="227"/>
      <c r="CP723" s="227"/>
      <c r="CQ723" s="227"/>
      <c r="CR723" s="227"/>
      <c r="CS723" s="227"/>
      <c r="CT723" s="227"/>
      <c r="CU723" s="227"/>
      <c r="CV723" s="227"/>
      <c r="CW723" s="227"/>
      <c r="CX723" s="227"/>
      <c r="CY723" s="227"/>
      <c r="CZ723" s="227"/>
      <c r="DA723" s="227"/>
      <c r="DB723" s="227"/>
      <c r="DC723" s="227"/>
      <c r="DD723" s="227"/>
      <c r="DE723" s="227"/>
      <c r="DF723" s="227"/>
      <c r="DG723" s="227"/>
      <c r="DH723" s="227"/>
      <c r="DI723" s="227"/>
      <c r="DJ723" s="227"/>
      <c r="DK723" s="227"/>
      <c r="DL723" s="227"/>
      <c r="DM723" s="227"/>
      <c r="DN723" s="227"/>
      <c r="DO723" s="227"/>
      <c r="DP723" s="227"/>
      <c r="DQ723" s="227"/>
      <c r="DR723" s="227"/>
      <c r="DS723" s="227"/>
      <c r="DT723" s="227"/>
      <c r="DU723" s="227"/>
      <c r="DV723" s="227"/>
      <c r="DW723" s="227"/>
      <c r="DX723" s="227"/>
      <c r="DY723" s="227"/>
    </row>
    <row r="724" spans="1:129" s="80" customFormat="1" ht="15">
      <c r="A724" s="369"/>
      <c r="B724" s="361">
        <v>60264</v>
      </c>
      <c r="C724" s="13" t="s">
        <v>36</v>
      </c>
      <c r="D724" s="7" t="s">
        <v>11</v>
      </c>
      <c r="E724" s="105"/>
      <c r="F724" s="151"/>
      <c r="G724" s="152"/>
      <c r="H724" s="153"/>
      <c r="I724" s="151"/>
      <c r="J724" s="604"/>
      <c r="K724" s="105"/>
      <c r="L724" s="151"/>
      <c r="M724" s="152"/>
      <c r="N724" s="153"/>
      <c r="O724" s="151"/>
      <c r="P724" s="154"/>
      <c r="Q724" s="105"/>
      <c r="R724" s="151"/>
      <c r="S724" s="152"/>
      <c r="T724" s="153"/>
      <c r="U724" s="154"/>
      <c r="V724" s="151"/>
      <c r="W724" s="153"/>
      <c r="X724" s="151"/>
      <c r="Y724" s="152"/>
      <c r="Z724" s="153"/>
      <c r="AA724" s="151"/>
      <c r="AB724" s="151"/>
      <c r="AC724" s="151"/>
      <c r="AD724" s="153"/>
      <c r="AE724" s="151"/>
      <c r="AF724" s="152"/>
      <c r="AG724" s="153"/>
      <c r="AH724" s="151"/>
      <c r="AI724" s="154"/>
      <c r="AJ724" s="151"/>
      <c r="AK724" s="151"/>
      <c r="AL724" s="153"/>
      <c r="AM724" s="152"/>
      <c r="AN724" s="153"/>
      <c r="AO724" s="153"/>
      <c r="AP724" s="153"/>
      <c r="AQ724" s="151"/>
      <c r="AR724" s="154"/>
      <c r="AS724" s="105"/>
      <c r="AT724" s="151"/>
      <c r="AU724" s="152"/>
      <c r="AV724" s="153"/>
      <c r="AW724" s="151"/>
      <c r="AX724" s="154"/>
      <c r="AY724" s="151"/>
      <c r="AZ724" s="151"/>
      <c r="BA724" s="152"/>
      <c r="BB724" s="153"/>
      <c r="BC724" s="151"/>
      <c r="BD724" s="412"/>
      <c r="BE724" s="413"/>
      <c r="BF724" s="413"/>
      <c r="BG724" s="413"/>
      <c r="BH724" s="413"/>
      <c r="BI724" s="413"/>
      <c r="BJ724" s="432"/>
      <c r="BK724" s="512"/>
      <c r="BL724" s="435"/>
      <c r="BM724" s="414"/>
      <c r="BN724" s="414"/>
      <c r="BO724" s="414"/>
      <c r="CB724" s="227"/>
      <c r="CC724" s="227"/>
      <c r="CD724" s="227"/>
      <c r="CE724" s="227"/>
      <c r="CF724" s="227"/>
      <c r="CG724" s="227"/>
      <c r="CH724" s="227"/>
      <c r="CI724" s="227"/>
      <c r="CJ724" s="227"/>
      <c r="CK724" s="227"/>
      <c r="CL724" s="227"/>
      <c r="CM724" s="227"/>
      <c r="CN724" s="227"/>
      <c r="CO724" s="227"/>
      <c r="CP724" s="227"/>
      <c r="CQ724" s="227"/>
      <c r="CR724" s="227"/>
      <c r="CS724" s="227"/>
      <c r="CT724" s="227"/>
      <c r="CU724" s="227"/>
      <c r="CV724" s="227"/>
      <c r="CW724" s="227"/>
      <c r="CX724" s="227"/>
      <c r="CY724" s="227"/>
      <c r="CZ724" s="227"/>
      <c r="DA724" s="227"/>
      <c r="DB724" s="227"/>
      <c r="DC724" s="227"/>
      <c r="DD724" s="227"/>
      <c r="DE724" s="227"/>
      <c r="DF724" s="227"/>
      <c r="DG724" s="227"/>
      <c r="DH724" s="227"/>
      <c r="DI724" s="227"/>
      <c r="DJ724" s="227"/>
      <c r="DK724" s="227"/>
      <c r="DL724" s="227"/>
      <c r="DM724" s="227"/>
      <c r="DN724" s="227"/>
      <c r="DO724" s="227"/>
      <c r="DP724" s="227"/>
      <c r="DQ724" s="227"/>
      <c r="DR724" s="227"/>
      <c r="DS724" s="227"/>
      <c r="DT724" s="227"/>
      <c r="DU724" s="227"/>
      <c r="DV724" s="227"/>
      <c r="DW724" s="227"/>
      <c r="DX724" s="227"/>
      <c r="DY724" s="227"/>
    </row>
    <row r="725" spans="1:129" s="80" customFormat="1" ht="15">
      <c r="A725" s="265"/>
      <c r="B725" s="360">
        <v>60269</v>
      </c>
      <c r="C725" s="12" t="s">
        <v>37</v>
      </c>
      <c r="D725" s="7" t="s">
        <v>11</v>
      </c>
      <c r="E725" s="95"/>
      <c r="F725" s="143"/>
      <c r="G725" s="144"/>
      <c r="H725" s="145"/>
      <c r="I725" s="143"/>
      <c r="J725" s="653"/>
      <c r="K725" s="95"/>
      <c r="L725" s="143"/>
      <c r="M725" s="144"/>
      <c r="N725" s="145"/>
      <c r="O725" s="143"/>
      <c r="P725" s="146"/>
      <c r="Q725" s="95"/>
      <c r="R725" s="143"/>
      <c r="S725" s="144"/>
      <c r="T725" s="145"/>
      <c r="U725" s="146"/>
      <c r="V725" s="143"/>
      <c r="W725" s="145"/>
      <c r="X725" s="143"/>
      <c r="Y725" s="144"/>
      <c r="Z725" s="145"/>
      <c r="AA725" s="143"/>
      <c r="AB725" s="143"/>
      <c r="AC725" s="143"/>
      <c r="AD725" s="145"/>
      <c r="AE725" s="143"/>
      <c r="AF725" s="144"/>
      <c r="AG725" s="145"/>
      <c r="AH725" s="143"/>
      <c r="AI725" s="146"/>
      <c r="AJ725" s="143"/>
      <c r="AK725" s="143"/>
      <c r="AL725" s="145"/>
      <c r="AM725" s="144"/>
      <c r="AN725" s="145"/>
      <c r="AO725" s="145"/>
      <c r="AP725" s="145"/>
      <c r="AQ725" s="143"/>
      <c r="AR725" s="146"/>
      <c r="AS725" s="95"/>
      <c r="AT725" s="143"/>
      <c r="AU725" s="144"/>
      <c r="AV725" s="145"/>
      <c r="AW725" s="143"/>
      <c r="AX725" s="146"/>
      <c r="AY725" s="143"/>
      <c r="AZ725" s="143"/>
      <c r="BA725" s="144"/>
      <c r="BB725" s="145"/>
      <c r="BC725" s="143"/>
      <c r="BD725" s="146"/>
      <c r="BE725" s="128"/>
      <c r="BF725" s="128"/>
      <c r="BG725" s="128"/>
      <c r="BH725" s="128"/>
      <c r="BI725" s="128"/>
      <c r="BJ725" s="421"/>
      <c r="BK725" s="510"/>
      <c r="BL725" s="433"/>
      <c r="BM725" s="414"/>
      <c r="BN725" s="414"/>
      <c r="BO725" s="414"/>
      <c r="CB725" s="227"/>
      <c r="CC725" s="227"/>
      <c r="CD725" s="227"/>
      <c r="CE725" s="227"/>
      <c r="CF725" s="227"/>
      <c r="CG725" s="227"/>
      <c r="CH725" s="227"/>
      <c r="CI725" s="227"/>
      <c r="CJ725" s="227"/>
      <c r="CK725" s="227"/>
      <c r="CL725" s="227"/>
      <c r="CM725" s="227"/>
      <c r="CN725" s="227"/>
      <c r="CO725" s="227"/>
      <c r="CP725" s="227"/>
      <c r="CQ725" s="227"/>
      <c r="CR725" s="227"/>
      <c r="CS725" s="227"/>
      <c r="CT725" s="227"/>
      <c r="CU725" s="227"/>
      <c r="CV725" s="227"/>
      <c r="CW725" s="227"/>
      <c r="CX725" s="227"/>
      <c r="CY725" s="227"/>
      <c r="CZ725" s="227"/>
      <c r="DA725" s="227"/>
      <c r="DB725" s="227"/>
      <c r="DC725" s="227"/>
      <c r="DD725" s="227"/>
      <c r="DE725" s="227"/>
      <c r="DF725" s="227"/>
      <c r="DG725" s="227"/>
      <c r="DH725" s="227"/>
      <c r="DI725" s="227"/>
      <c r="DJ725" s="227"/>
      <c r="DK725" s="227"/>
      <c r="DL725" s="227"/>
      <c r="DM725" s="227"/>
      <c r="DN725" s="227"/>
      <c r="DO725" s="227"/>
      <c r="DP725" s="227"/>
      <c r="DQ725" s="227"/>
      <c r="DR725" s="227"/>
      <c r="DS725" s="227"/>
      <c r="DT725" s="227"/>
      <c r="DU725" s="227"/>
      <c r="DV725" s="227"/>
      <c r="DW725" s="227"/>
      <c r="DX725" s="227"/>
      <c r="DY725" s="227"/>
    </row>
    <row r="726" spans="1:129" s="1034" customFormat="1" ht="15">
      <c r="A726" s="1032"/>
      <c r="B726" s="359" t="s">
        <v>38</v>
      </c>
      <c r="C726" s="16" t="s">
        <v>85</v>
      </c>
      <c r="D726" s="25" t="s">
        <v>11</v>
      </c>
      <c r="E726" s="100">
        <f t="shared" ref="E726" si="67">SUM(E727:E732)</f>
        <v>0</v>
      </c>
      <c r="F726" s="147">
        <f>F727+F728+F729+F730+F731+F732</f>
        <v>0</v>
      </c>
      <c r="G726" s="148">
        <f t="shared" ref="G726" si="68">SUM(G727:G732)</f>
        <v>0</v>
      </c>
      <c r="H726" s="149"/>
      <c r="I726" s="147"/>
      <c r="J726" s="609"/>
      <c r="K726" s="100"/>
      <c r="L726" s="147"/>
      <c r="M726" s="148"/>
      <c r="N726" s="149"/>
      <c r="O726" s="147"/>
      <c r="P726" s="150"/>
      <c r="Q726" s="100"/>
      <c r="R726" s="147"/>
      <c r="S726" s="148"/>
      <c r="T726" s="149"/>
      <c r="U726" s="150"/>
      <c r="V726" s="147"/>
      <c r="W726" s="149"/>
      <c r="X726" s="147"/>
      <c r="Y726" s="148"/>
      <c r="Z726" s="149"/>
      <c r="AA726" s="147"/>
      <c r="AB726" s="147"/>
      <c r="AC726" s="147"/>
      <c r="AD726" s="149"/>
      <c r="AE726" s="147"/>
      <c r="AF726" s="148"/>
      <c r="AG726" s="149"/>
      <c r="AH726" s="147"/>
      <c r="AI726" s="150"/>
      <c r="AJ726" s="147"/>
      <c r="AK726" s="147"/>
      <c r="AL726" s="609"/>
      <c r="AM726" s="150"/>
      <c r="AN726" s="150"/>
      <c r="AO726" s="150"/>
      <c r="AP726" s="150"/>
      <c r="AQ726" s="150"/>
      <c r="AR726" s="150"/>
      <c r="AS726" s="100"/>
      <c r="AT726" s="147"/>
      <c r="AU726" s="148"/>
      <c r="AV726" s="149"/>
      <c r="AW726" s="147"/>
      <c r="AX726" s="150"/>
      <c r="AY726" s="147"/>
      <c r="AZ726" s="147"/>
      <c r="BA726" s="148"/>
      <c r="BB726" s="149"/>
      <c r="BC726" s="147"/>
      <c r="BD726" s="423"/>
      <c r="BE726" s="129"/>
      <c r="BF726" s="129"/>
      <c r="BG726" s="129"/>
      <c r="BH726" s="129"/>
      <c r="BI726" s="129"/>
      <c r="BJ726" s="430"/>
      <c r="BK726" s="509"/>
      <c r="BL726" s="1033"/>
      <c r="BM726" s="1036"/>
      <c r="BN726" s="1036"/>
      <c r="BO726" s="1036"/>
      <c r="CB726" s="1035"/>
      <c r="CC726" s="1035"/>
      <c r="CD726" s="1035"/>
      <c r="CE726" s="1035"/>
      <c r="CF726" s="1035"/>
      <c r="CG726" s="1035"/>
      <c r="CH726" s="1035"/>
      <c r="CI726" s="1035"/>
      <c r="CJ726" s="1035"/>
      <c r="CK726" s="1035"/>
      <c r="CL726" s="1035"/>
      <c r="CM726" s="1035"/>
      <c r="CN726" s="1035"/>
      <c r="CO726" s="1035"/>
      <c r="CP726" s="1035"/>
      <c r="CQ726" s="1035"/>
      <c r="CR726" s="1035"/>
      <c r="CS726" s="1035"/>
      <c r="CT726" s="1035"/>
      <c r="CU726" s="1035"/>
      <c r="CV726" s="1035"/>
      <c r="CW726" s="1035"/>
      <c r="CX726" s="1035"/>
      <c r="CY726" s="1035"/>
      <c r="CZ726" s="1035"/>
      <c r="DA726" s="1035"/>
      <c r="DB726" s="1035"/>
      <c r="DC726" s="1035"/>
      <c r="DD726" s="1035"/>
      <c r="DE726" s="1035"/>
      <c r="DF726" s="1035"/>
      <c r="DG726" s="1035"/>
      <c r="DH726" s="1035"/>
      <c r="DI726" s="1035"/>
      <c r="DJ726" s="1035"/>
      <c r="DK726" s="1035"/>
      <c r="DL726" s="1035"/>
      <c r="DM726" s="1035"/>
      <c r="DN726" s="1035"/>
      <c r="DO726" s="1035"/>
      <c r="DP726" s="1035"/>
      <c r="DQ726" s="1035"/>
      <c r="DR726" s="1035"/>
      <c r="DS726" s="1035"/>
      <c r="DT726" s="1035"/>
      <c r="DU726" s="1035"/>
      <c r="DV726" s="1035"/>
      <c r="DW726" s="1035"/>
      <c r="DX726" s="1035"/>
      <c r="DY726" s="1035"/>
    </row>
    <row r="727" spans="1:129" s="80" customFormat="1" ht="15">
      <c r="A727" s="265"/>
      <c r="B727" s="360">
        <v>60271</v>
      </c>
      <c r="C727" s="12" t="s">
        <v>66</v>
      </c>
      <c r="D727" s="7" t="s">
        <v>11</v>
      </c>
      <c r="E727" s="95"/>
      <c r="F727" s="143"/>
      <c r="G727" s="144"/>
      <c r="H727" s="145"/>
      <c r="I727" s="143"/>
      <c r="J727" s="653"/>
      <c r="K727" s="95"/>
      <c r="L727" s="143"/>
      <c r="M727" s="144"/>
      <c r="N727" s="145"/>
      <c r="O727" s="143"/>
      <c r="P727" s="146"/>
      <c r="Q727" s="95"/>
      <c r="R727" s="143"/>
      <c r="S727" s="144"/>
      <c r="T727" s="145"/>
      <c r="U727" s="146"/>
      <c r="V727" s="143"/>
      <c r="W727" s="145"/>
      <c r="X727" s="143"/>
      <c r="Y727" s="144"/>
      <c r="Z727" s="145"/>
      <c r="AA727" s="143"/>
      <c r="AB727" s="143"/>
      <c r="AC727" s="143"/>
      <c r="AD727" s="145"/>
      <c r="AE727" s="143"/>
      <c r="AF727" s="144"/>
      <c r="AG727" s="145"/>
      <c r="AH727" s="143"/>
      <c r="AI727" s="146"/>
      <c r="AJ727" s="143"/>
      <c r="AK727" s="143"/>
      <c r="AL727" s="145"/>
      <c r="AM727" s="144"/>
      <c r="AN727" s="145"/>
      <c r="AO727" s="145"/>
      <c r="AP727" s="145"/>
      <c r="AQ727" s="143"/>
      <c r="AR727" s="146"/>
      <c r="AS727" s="95"/>
      <c r="AT727" s="143"/>
      <c r="AU727" s="144"/>
      <c r="AV727" s="145"/>
      <c r="AW727" s="143"/>
      <c r="AX727" s="146"/>
      <c r="AY727" s="143"/>
      <c r="AZ727" s="143"/>
      <c r="BA727" s="144"/>
      <c r="BB727" s="145"/>
      <c r="BC727" s="143"/>
      <c r="BD727" s="146"/>
      <c r="BE727" s="128"/>
      <c r="BF727" s="128"/>
      <c r="BG727" s="128"/>
      <c r="BH727" s="128"/>
      <c r="BI727" s="128"/>
      <c r="BJ727" s="421"/>
      <c r="BK727" s="510"/>
      <c r="BL727" s="433"/>
      <c r="BM727" s="414"/>
      <c r="BN727" s="414"/>
      <c r="BO727" s="414"/>
      <c r="CB727" s="227"/>
      <c r="CC727" s="227"/>
      <c r="CD727" s="227"/>
      <c r="CE727" s="227"/>
      <c r="CF727" s="227"/>
      <c r="CG727" s="227"/>
      <c r="CH727" s="227"/>
      <c r="CI727" s="227"/>
      <c r="CJ727" s="227"/>
      <c r="CK727" s="227"/>
      <c r="CL727" s="227"/>
      <c r="CM727" s="227"/>
      <c r="CN727" s="227"/>
      <c r="CO727" s="227"/>
      <c r="CP727" s="227"/>
      <c r="CQ727" s="227"/>
      <c r="CR727" s="227"/>
      <c r="CS727" s="227"/>
      <c r="CT727" s="227"/>
      <c r="CU727" s="227"/>
      <c r="CV727" s="227"/>
      <c r="CW727" s="227"/>
      <c r="CX727" s="227"/>
      <c r="CY727" s="227"/>
      <c r="CZ727" s="227"/>
      <c r="DA727" s="227"/>
      <c r="DB727" s="227"/>
      <c r="DC727" s="227"/>
      <c r="DD727" s="227"/>
      <c r="DE727" s="227"/>
      <c r="DF727" s="227"/>
      <c r="DG727" s="227"/>
      <c r="DH727" s="227"/>
      <c r="DI727" s="227"/>
      <c r="DJ727" s="227"/>
      <c r="DK727" s="227"/>
      <c r="DL727" s="227"/>
      <c r="DM727" s="227"/>
      <c r="DN727" s="227"/>
      <c r="DO727" s="227"/>
      <c r="DP727" s="227"/>
      <c r="DQ727" s="227"/>
      <c r="DR727" s="227"/>
      <c r="DS727" s="227"/>
      <c r="DT727" s="227"/>
      <c r="DU727" s="227"/>
      <c r="DV727" s="227"/>
      <c r="DW727" s="227"/>
      <c r="DX727" s="227"/>
      <c r="DY727" s="227"/>
    </row>
    <row r="728" spans="1:129" s="80" customFormat="1" ht="15">
      <c r="A728" s="265"/>
      <c r="B728" s="360">
        <v>60272</v>
      </c>
      <c r="C728" s="12" t="s">
        <v>67</v>
      </c>
      <c r="D728" s="7" t="s">
        <v>11</v>
      </c>
      <c r="E728" s="95"/>
      <c r="F728" s="143"/>
      <c r="G728" s="144"/>
      <c r="H728" s="145"/>
      <c r="I728" s="143"/>
      <c r="J728" s="653"/>
      <c r="K728" s="95"/>
      <c r="L728" s="143"/>
      <c r="M728" s="144"/>
      <c r="N728" s="145"/>
      <c r="O728" s="143"/>
      <c r="P728" s="146"/>
      <c r="Q728" s="95"/>
      <c r="R728" s="143"/>
      <c r="S728" s="144"/>
      <c r="T728" s="145"/>
      <c r="U728" s="146"/>
      <c r="V728" s="143"/>
      <c r="W728" s="145"/>
      <c r="X728" s="143"/>
      <c r="Y728" s="144"/>
      <c r="Z728" s="145"/>
      <c r="AA728" s="143"/>
      <c r="AB728" s="143"/>
      <c r="AC728" s="143"/>
      <c r="AD728" s="145"/>
      <c r="AE728" s="143"/>
      <c r="AF728" s="144"/>
      <c r="AG728" s="145"/>
      <c r="AH728" s="143"/>
      <c r="AI728" s="146"/>
      <c r="AJ728" s="143"/>
      <c r="AK728" s="143"/>
      <c r="AL728" s="145"/>
      <c r="AM728" s="144"/>
      <c r="AN728" s="145"/>
      <c r="AO728" s="145"/>
      <c r="AP728" s="145"/>
      <c r="AQ728" s="143"/>
      <c r="AR728" s="146"/>
      <c r="AS728" s="95"/>
      <c r="AT728" s="143"/>
      <c r="AU728" s="144"/>
      <c r="AV728" s="145"/>
      <c r="AW728" s="143"/>
      <c r="AX728" s="146"/>
      <c r="AY728" s="143"/>
      <c r="AZ728" s="143"/>
      <c r="BA728" s="144"/>
      <c r="BB728" s="145"/>
      <c r="BC728" s="143"/>
      <c r="BD728" s="146"/>
      <c r="BE728" s="128"/>
      <c r="BF728" s="128"/>
      <c r="BG728" s="128"/>
      <c r="BH728" s="128"/>
      <c r="BI728" s="128"/>
      <c r="BJ728" s="421"/>
      <c r="BK728" s="510"/>
      <c r="BL728" s="433"/>
      <c r="BM728" s="414"/>
      <c r="BN728" s="414"/>
      <c r="BO728" s="414"/>
      <c r="CB728" s="227"/>
      <c r="CC728" s="227"/>
      <c r="CD728" s="227"/>
      <c r="CE728" s="227"/>
      <c r="CF728" s="227"/>
      <c r="CG728" s="227"/>
      <c r="CH728" s="227"/>
      <c r="CI728" s="227"/>
      <c r="CJ728" s="227"/>
      <c r="CK728" s="227"/>
      <c r="CL728" s="227"/>
      <c r="CM728" s="227"/>
      <c r="CN728" s="227"/>
      <c r="CO728" s="227"/>
      <c r="CP728" s="227"/>
      <c r="CQ728" s="227"/>
      <c r="CR728" s="227"/>
      <c r="CS728" s="227"/>
      <c r="CT728" s="227"/>
      <c r="CU728" s="227"/>
      <c r="CV728" s="227"/>
      <c r="CW728" s="227"/>
      <c r="CX728" s="227"/>
      <c r="CY728" s="227"/>
      <c r="CZ728" s="227"/>
      <c r="DA728" s="227"/>
      <c r="DB728" s="227"/>
      <c r="DC728" s="227"/>
      <c r="DD728" s="227"/>
      <c r="DE728" s="227"/>
      <c r="DF728" s="227"/>
      <c r="DG728" s="227"/>
      <c r="DH728" s="227"/>
      <c r="DI728" s="227"/>
      <c r="DJ728" s="227"/>
      <c r="DK728" s="227"/>
      <c r="DL728" s="227"/>
      <c r="DM728" s="227"/>
      <c r="DN728" s="227"/>
      <c r="DO728" s="227"/>
      <c r="DP728" s="227"/>
      <c r="DQ728" s="227"/>
      <c r="DR728" s="227"/>
      <c r="DS728" s="227"/>
      <c r="DT728" s="227"/>
      <c r="DU728" s="227"/>
      <c r="DV728" s="227"/>
      <c r="DW728" s="227"/>
      <c r="DX728" s="227"/>
      <c r="DY728" s="227"/>
    </row>
    <row r="729" spans="1:129" s="80" customFormat="1" ht="15">
      <c r="A729" s="265"/>
      <c r="B729" s="360">
        <v>60273</v>
      </c>
      <c r="C729" s="12" t="s">
        <v>68</v>
      </c>
      <c r="D729" s="7" t="s">
        <v>11</v>
      </c>
      <c r="E729" s="95"/>
      <c r="F729" s="143"/>
      <c r="G729" s="144"/>
      <c r="H729" s="145"/>
      <c r="I729" s="143"/>
      <c r="J729" s="653"/>
      <c r="K729" s="95"/>
      <c r="L729" s="143"/>
      <c r="M729" s="144"/>
      <c r="N729" s="145"/>
      <c r="O729" s="143"/>
      <c r="P729" s="146"/>
      <c r="Q729" s="95"/>
      <c r="R729" s="143"/>
      <c r="S729" s="144"/>
      <c r="T729" s="145"/>
      <c r="U729" s="146"/>
      <c r="V729" s="143"/>
      <c r="W729" s="145"/>
      <c r="X729" s="143"/>
      <c r="Y729" s="144"/>
      <c r="Z729" s="145"/>
      <c r="AA729" s="143"/>
      <c r="AB729" s="143"/>
      <c r="AC729" s="143"/>
      <c r="AD729" s="145"/>
      <c r="AE729" s="143"/>
      <c r="AF729" s="144"/>
      <c r="AG729" s="145"/>
      <c r="AH729" s="143"/>
      <c r="AI729" s="146"/>
      <c r="AJ729" s="143"/>
      <c r="AK729" s="143"/>
      <c r="AL729" s="145"/>
      <c r="AM729" s="144"/>
      <c r="AN729" s="145"/>
      <c r="AO729" s="145"/>
      <c r="AP729" s="145"/>
      <c r="AQ729" s="143"/>
      <c r="AR729" s="146"/>
      <c r="AS729" s="95"/>
      <c r="AT729" s="143"/>
      <c r="AU729" s="144"/>
      <c r="AV729" s="145"/>
      <c r="AW729" s="143"/>
      <c r="AX729" s="146"/>
      <c r="AY729" s="143"/>
      <c r="AZ729" s="143"/>
      <c r="BA729" s="144"/>
      <c r="BB729" s="145"/>
      <c r="BC729" s="143"/>
      <c r="BD729" s="146"/>
      <c r="BE729" s="128"/>
      <c r="BF729" s="128"/>
      <c r="BG729" s="128"/>
      <c r="BH729" s="128"/>
      <c r="BI729" s="128"/>
      <c r="BJ729" s="421"/>
      <c r="BK729" s="510"/>
      <c r="BL729" s="433"/>
      <c r="BM729" s="414"/>
      <c r="BN729" s="414"/>
      <c r="BO729" s="414"/>
      <c r="CB729" s="227"/>
      <c r="CC729" s="227"/>
      <c r="CD729" s="227"/>
      <c r="CE729" s="227"/>
      <c r="CF729" s="227"/>
      <c r="CG729" s="227"/>
      <c r="CH729" s="227"/>
      <c r="CI729" s="227"/>
      <c r="CJ729" s="227"/>
      <c r="CK729" s="227"/>
      <c r="CL729" s="227"/>
      <c r="CM729" s="227"/>
      <c r="CN729" s="227"/>
      <c r="CO729" s="227"/>
      <c r="CP729" s="227"/>
      <c r="CQ729" s="227"/>
      <c r="CR729" s="227"/>
      <c r="CS729" s="227"/>
      <c r="CT729" s="227"/>
      <c r="CU729" s="227"/>
      <c r="CV729" s="227"/>
      <c r="CW729" s="227"/>
      <c r="CX729" s="227"/>
      <c r="CY729" s="227"/>
      <c r="CZ729" s="227"/>
      <c r="DA729" s="227"/>
      <c r="DB729" s="227"/>
      <c r="DC729" s="227"/>
      <c r="DD729" s="227"/>
      <c r="DE729" s="227"/>
      <c r="DF729" s="227"/>
      <c r="DG729" s="227"/>
      <c r="DH729" s="227"/>
      <c r="DI729" s="227"/>
      <c r="DJ729" s="227"/>
      <c r="DK729" s="227"/>
      <c r="DL729" s="227"/>
      <c r="DM729" s="227"/>
      <c r="DN729" s="227"/>
      <c r="DO729" s="227"/>
      <c r="DP729" s="227"/>
      <c r="DQ729" s="227"/>
      <c r="DR729" s="227"/>
      <c r="DS729" s="227"/>
      <c r="DT729" s="227"/>
      <c r="DU729" s="227"/>
      <c r="DV729" s="227"/>
      <c r="DW729" s="227"/>
      <c r="DX729" s="227"/>
      <c r="DY729" s="227"/>
    </row>
    <row r="730" spans="1:129" s="80" customFormat="1" ht="25.5">
      <c r="A730" s="265"/>
      <c r="B730" s="360" t="s">
        <v>99</v>
      </c>
      <c r="C730" s="19" t="s">
        <v>39</v>
      </c>
      <c r="D730" s="7" t="s">
        <v>11</v>
      </c>
      <c r="E730" s="95"/>
      <c r="F730" s="143"/>
      <c r="G730" s="144"/>
      <c r="H730" s="145"/>
      <c r="I730" s="143"/>
      <c r="J730" s="653"/>
      <c r="K730" s="95"/>
      <c r="L730" s="143"/>
      <c r="M730" s="144"/>
      <c r="N730" s="145"/>
      <c r="O730" s="143"/>
      <c r="P730" s="146"/>
      <c r="Q730" s="95"/>
      <c r="R730" s="143"/>
      <c r="S730" s="144"/>
      <c r="T730" s="145"/>
      <c r="U730" s="146"/>
      <c r="V730" s="143"/>
      <c r="W730" s="145"/>
      <c r="X730" s="143"/>
      <c r="Y730" s="144"/>
      <c r="Z730" s="145"/>
      <c r="AA730" s="143"/>
      <c r="AB730" s="143"/>
      <c r="AC730" s="143"/>
      <c r="AD730" s="145"/>
      <c r="AE730" s="143"/>
      <c r="AF730" s="144"/>
      <c r="AG730" s="145"/>
      <c r="AH730" s="143"/>
      <c r="AI730" s="146"/>
      <c r="AJ730" s="151"/>
      <c r="AK730" s="151"/>
      <c r="AL730" s="153"/>
      <c r="AM730" s="144"/>
      <c r="AN730" s="145"/>
      <c r="AO730" s="145"/>
      <c r="AP730" s="145"/>
      <c r="AQ730" s="145"/>
      <c r="AR730" s="146"/>
      <c r="AS730" s="95"/>
      <c r="AT730" s="143"/>
      <c r="AU730" s="144"/>
      <c r="AV730" s="145"/>
      <c r="AW730" s="143"/>
      <c r="AX730" s="146"/>
      <c r="AY730" s="143"/>
      <c r="AZ730" s="143"/>
      <c r="BA730" s="144"/>
      <c r="BB730" s="145"/>
      <c r="BC730" s="143"/>
      <c r="BD730" s="146"/>
      <c r="BE730" s="128"/>
      <c r="BF730" s="128"/>
      <c r="BG730" s="128"/>
      <c r="BH730" s="128"/>
      <c r="BI730" s="128"/>
      <c r="BJ730" s="421"/>
      <c r="BK730" s="510"/>
      <c r="BL730" s="433"/>
      <c r="BM730" s="414"/>
      <c r="BN730" s="414"/>
      <c r="BO730" s="414"/>
      <c r="CB730" s="227"/>
      <c r="CC730" s="227"/>
      <c r="CD730" s="227"/>
      <c r="CE730" s="227"/>
      <c r="CF730" s="227"/>
      <c r="CG730" s="227"/>
      <c r="CH730" s="227"/>
      <c r="CI730" s="227"/>
      <c r="CJ730" s="227"/>
      <c r="CK730" s="227"/>
      <c r="CL730" s="227"/>
      <c r="CM730" s="227"/>
      <c r="CN730" s="227"/>
      <c r="CO730" s="227"/>
      <c r="CP730" s="227"/>
      <c r="CQ730" s="227"/>
      <c r="CR730" s="227"/>
      <c r="CS730" s="227"/>
      <c r="CT730" s="227"/>
      <c r="CU730" s="227"/>
      <c r="CV730" s="227"/>
      <c r="CW730" s="227"/>
      <c r="CX730" s="227"/>
      <c r="CY730" s="227"/>
      <c r="CZ730" s="227"/>
      <c r="DA730" s="227"/>
      <c r="DB730" s="227"/>
      <c r="DC730" s="227"/>
      <c r="DD730" s="227"/>
      <c r="DE730" s="227"/>
      <c r="DF730" s="227"/>
      <c r="DG730" s="227"/>
      <c r="DH730" s="227"/>
      <c r="DI730" s="227"/>
      <c r="DJ730" s="227"/>
      <c r="DK730" s="227"/>
      <c r="DL730" s="227"/>
      <c r="DM730" s="227"/>
      <c r="DN730" s="227"/>
      <c r="DO730" s="227"/>
      <c r="DP730" s="227"/>
      <c r="DQ730" s="227"/>
      <c r="DR730" s="227"/>
      <c r="DS730" s="227"/>
      <c r="DT730" s="227"/>
      <c r="DU730" s="227"/>
      <c r="DV730" s="227"/>
      <c r="DW730" s="227"/>
      <c r="DX730" s="227"/>
      <c r="DY730" s="227"/>
    </row>
    <row r="731" spans="1:129" s="80" customFormat="1" ht="15">
      <c r="A731" s="369"/>
      <c r="B731" s="360">
        <v>60275</v>
      </c>
      <c r="C731" s="19" t="s">
        <v>69</v>
      </c>
      <c r="D731" s="7" t="s">
        <v>11</v>
      </c>
      <c r="E731" s="95"/>
      <c r="F731" s="143"/>
      <c r="G731" s="144"/>
      <c r="H731" s="145"/>
      <c r="I731" s="143"/>
      <c r="J731" s="653"/>
      <c r="K731" s="95"/>
      <c r="L731" s="143"/>
      <c r="M731" s="144"/>
      <c r="N731" s="145"/>
      <c r="O731" s="143"/>
      <c r="P731" s="146"/>
      <c r="Q731" s="95"/>
      <c r="R731" s="143"/>
      <c r="S731" s="144"/>
      <c r="T731" s="145"/>
      <c r="U731" s="146"/>
      <c r="V731" s="143"/>
      <c r="W731" s="145"/>
      <c r="X731" s="143"/>
      <c r="Y731" s="144"/>
      <c r="Z731" s="145"/>
      <c r="AA731" s="143"/>
      <c r="AB731" s="143"/>
      <c r="AC731" s="143"/>
      <c r="AD731" s="145"/>
      <c r="AE731" s="143"/>
      <c r="AF731" s="144"/>
      <c r="AG731" s="145"/>
      <c r="AH731" s="143"/>
      <c r="AI731" s="146"/>
      <c r="AJ731" s="143"/>
      <c r="AK731" s="143"/>
      <c r="AL731" s="145"/>
      <c r="AM731" s="144"/>
      <c r="AN731" s="145"/>
      <c r="AO731" s="145"/>
      <c r="AP731" s="145"/>
      <c r="AQ731" s="143"/>
      <c r="AR731" s="146"/>
      <c r="AS731" s="95"/>
      <c r="AT731" s="143"/>
      <c r="AU731" s="144"/>
      <c r="AV731" s="145"/>
      <c r="AW731" s="143"/>
      <c r="AX731" s="146"/>
      <c r="AY731" s="143"/>
      <c r="AZ731" s="143"/>
      <c r="BA731" s="144"/>
      <c r="BB731" s="145"/>
      <c r="BC731" s="143"/>
      <c r="BD731" s="412"/>
      <c r="BE731" s="413"/>
      <c r="BF731" s="413"/>
      <c r="BG731" s="413"/>
      <c r="BH731" s="413"/>
      <c r="BI731" s="413"/>
      <c r="BJ731" s="432"/>
      <c r="BK731" s="512"/>
      <c r="BL731" s="435"/>
      <c r="BM731" s="414"/>
      <c r="BN731" s="414"/>
      <c r="BO731" s="414"/>
      <c r="CB731" s="227"/>
      <c r="CC731" s="227"/>
      <c r="CD731" s="227"/>
      <c r="CE731" s="227"/>
      <c r="CF731" s="227"/>
      <c r="CG731" s="227"/>
      <c r="CH731" s="227"/>
      <c r="CI731" s="227"/>
      <c r="CJ731" s="227"/>
      <c r="CK731" s="227"/>
      <c r="CL731" s="227"/>
      <c r="CM731" s="227"/>
      <c r="CN731" s="227"/>
      <c r="CO731" s="227"/>
      <c r="CP731" s="227"/>
      <c r="CQ731" s="227"/>
      <c r="CR731" s="227"/>
      <c r="CS731" s="227"/>
      <c r="CT731" s="227"/>
      <c r="CU731" s="227"/>
      <c r="CV731" s="227"/>
      <c r="CW731" s="227"/>
      <c r="CX731" s="227"/>
      <c r="CY731" s="227"/>
      <c r="CZ731" s="227"/>
      <c r="DA731" s="227"/>
      <c r="DB731" s="227"/>
      <c r="DC731" s="227"/>
      <c r="DD731" s="227"/>
      <c r="DE731" s="227"/>
      <c r="DF731" s="227"/>
      <c r="DG731" s="227"/>
      <c r="DH731" s="227"/>
      <c r="DI731" s="227"/>
      <c r="DJ731" s="227"/>
      <c r="DK731" s="227"/>
      <c r="DL731" s="227"/>
      <c r="DM731" s="227"/>
      <c r="DN731" s="227"/>
      <c r="DO731" s="227"/>
      <c r="DP731" s="227"/>
      <c r="DQ731" s="227"/>
      <c r="DR731" s="227"/>
      <c r="DS731" s="227"/>
      <c r="DT731" s="227"/>
      <c r="DU731" s="227"/>
      <c r="DV731" s="227"/>
      <c r="DW731" s="227"/>
      <c r="DX731" s="227"/>
      <c r="DY731" s="227"/>
    </row>
    <row r="732" spans="1:129" s="80" customFormat="1" ht="15">
      <c r="A732" s="265"/>
      <c r="B732" s="360">
        <v>60279</v>
      </c>
      <c r="C732" s="12" t="s">
        <v>70</v>
      </c>
      <c r="D732" s="7" t="s">
        <v>11</v>
      </c>
      <c r="E732" s="95"/>
      <c r="F732" s="143"/>
      <c r="G732" s="144"/>
      <c r="H732" s="145"/>
      <c r="I732" s="143"/>
      <c r="J732" s="653"/>
      <c r="K732" s="95"/>
      <c r="L732" s="143"/>
      <c r="M732" s="144"/>
      <c r="N732" s="145"/>
      <c r="O732" s="143"/>
      <c r="P732" s="146"/>
      <c r="Q732" s="95"/>
      <c r="R732" s="143"/>
      <c r="S732" s="144"/>
      <c r="T732" s="145"/>
      <c r="U732" s="146"/>
      <c r="V732" s="143"/>
      <c r="W732" s="145"/>
      <c r="X732" s="143"/>
      <c r="Y732" s="144"/>
      <c r="Z732" s="145"/>
      <c r="AA732" s="143"/>
      <c r="AB732" s="143"/>
      <c r="AC732" s="143"/>
      <c r="AD732" s="145"/>
      <c r="AE732" s="143"/>
      <c r="AF732" s="144"/>
      <c r="AG732" s="145"/>
      <c r="AH732" s="143"/>
      <c r="AI732" s="146"/>
      <c r="AJ732" s="143"/>
      <c r="AK732" s="143"/>
      <c r="AL732" s="145"/>
      <c r="AM732" s="144"/>
      <c r="AN732" s="145"/>
      <c r="AO732" s="145"/>
      <c r="AP732" s="145"/>
      <c r="AQ732" s="143"/>
      <c r="AR732" s="146"/>
      <c r="AS732" s="95"/>
      <c r="AT732" s="143"/>
      <c r="AU732" s="144"/>
      <c r="AV732" s="145"/>
      <c r="AW732" s="143"/>
      <c r="AX732" s="146"/>
      <c r="AY732" s="143"/>
      <c r="AZ732" s="143"/>
      <c r="BA732" s="144"/>
      <c r="BB732" s="145"/>
      <c r="BC732" s="143"/>
      <c r="BD732" s="415"/>
      <c r="BE732" s="413"/>
      <c r="BF732" s="413"/>
      <c r="BG732" s="413"/>
      <c r="BH732" s="413"/>
      <c r="BI732" s="413"/>
      <c r="BJ732" s="432"/>
      <c r="BK732" s="512"/>
      <c r="BL732" s="433"/>
      <c r="BM732" s="414"/>
      <c r="BN732" s="414"/>
      <c r="BO732" s="414"/>
      <c r="CB732" s="227"/>
      <c r="CC732" s="227"/>
      <c r="CD732" s="227"/>
      <c r="CE732" s="227"/>
      <c r="CF732" s="227"/>
      <c r="CG732" s="227"/>
      <c r="CH732" s="227"/>
      <c r="CI732" s="227"/>
      <c r="CJ732" s="227"/>
      <c r="CK732" s="227"/>
      <c r="CL732" s="227"/>
      <c r="CM732" s="227"/>
      <c r="CN732" s="227"/>
      <c r="CO732" s="227"/>
      <c r="CP732" s="227"/>
      <c r="CQ732" s="227"/>
      <c r="CR732" s="227"/>
      <c r="CS732" s="227"/>
      <c r="CT732" s="227"/>
      <c r="CU732" s="227"/>
      <c r="CV732" s="227"/>
      <c r="CW732" s="227"/>
      <c r="CX732" s="227"/>
      <c r="CY732" s="227"/>
      <c r="CZ732" s="227"/>
      <c r="DA732" s="227"/>
      <c r="DB732" s="227"/>
      <c r="DC732" s="227"/>
      <c r="DD732" s="227"/>
      <c r="DE732" s="227"/>
      <c r="DF732" s="227"/>
      <c r="DG732" s="227"/>
      <c r="DH732" s="227"/>
      <c r="DI732" s="227"/>
      <c r="DJ732" s="227"/>
      <c r="DK732" s="227"/>
      <c r="DL732" s="227"/>
      <c r="DM732" s="227"/>
      <c r="DN732" s="227"/>
      <c r="DO732" s="227"/>
      <c r="DP732" s="227"/>
      <c r="DQ732" s="227"/>
      <c r="DR732" s="227"/>
      <c r="DS732" s="227"/>
      <c r="DT732" s="227"/>
      <c r="DU732" s="227"/>
      <c r="DV732" s="227"/>
      <c r="DW732" s="227"/>
      <c r="DX732" s="227"/>
      <c r="DY732" s="227"/>
    </row>
    <row r="733" spans="1:129" s="1034" customFormat="1" ht="15">
      <c r="A733" s="1032"/>
      <c r="B733" s="359" t="s">
        <v>88</v>
      </c>
      <c r="C733" s="14" t="s">
        <v>81</v>
      </c>
      <c r="D733" s="25" t="s">
        <v>11</v>
      </c>
      <c r="E733" s="100">
        <f t="shared" ref="E733" si="69">SUM(E734:E735)</f>
        <v>0</v>
      </c>
      <c r="F733" s="147">
        <f>F734+F735</f>
        <v>0</v>
      </c>
      <c r="G733" s="148">
        <f t="shared" ref="G733" si="70">SUM(G734:G735)</f>
        <v>0</v>
      </c>
      <c r="H733" s="149"/>
      <c r="I733" s="147"/>
      <c r="J733" s="609"/>
      <c r="K733" s="100"/>
      <c r="L733" s="147"/>
      <c r="M733" s="148"/>
      <c r="N733" s="149"/>
      <c r="O733" s="147"/>
      <c r="P733" s="150"/>
      <c r="Q733" s="100"/>
      <c r="R733" s="147"/>
      <c r="S733" s="148"/>
      <c r="T733" s="149"/>
      <c r="U733" s="150"/>
      <c r="V733" s="147"/>
      <c r="W733" s="149"/>
      <c r="X733" s="147"/>
      <c r="Y733" s="148"/>
      <c r="Z733" s="149"/>
      <c r="AA733" s="147"/>
      <c r="AB733" s="147"/>
      <c r="AC733" s="147"/>
      <c r="AD733" s="149"/>
      <c r="AE733" s="147"/>
      <c r="AF733" s="148"/>
      <c r="AG733" s="149"/>
      <c r="AH733" s="147"/>
      <c r="AI733" s="150"/>
      <c r="AJ733" s="147"/>
      <c r="AK733" s="147"/>
      <c r="AL733" s="609"/>
      <c r="AM733" s="150"/>
      <c r="AN733" s="150"/>
      <c r="AO733" s="150"/>
      <c r="AP733" s="150"/>
      <c r="AQ733" s="150"/>
      <c r="AR733" s="150"/>
      <c r="AS733" s="100"/>
      <c r="AT733" s="147"/>
      <c r="AU733" s="148"/>
      <c r="AV733" s="149"/>
      <c r="AW733" s="147"/>
      <c r="AX733" s="150"/>
      <c r="AY733" s="147"/>
      <c r="AZ733" s="147"/>
      <c r="BA733" s="148"/>
      <c r="BB733" s="149"/>
      <c r="BC733" s="147"/>
      <c r="BD733" s="419"/>
      <c r="BE733" s="129"/>
      <c r="BF733" s="129"/>
      <c r="BG733" s="129"/>
      <c r="BH733" s="129"/>
      <c r="BI733" s="129"/>
      <c r="BJ733" s="430"/>
      <c r="BK733" s="509"/>
      <c r="BL733" s="1033"/>
      <c r="BM733" s="1036"/>
      <c r="BN733" s="1036"/>
      <c r="BO733" s="1036"/>
      <c r="CB733" s="1035"/>
      <c r="CC733" s="1035"/>
      <c r="CD733" s="1035"/>
      <c r="CE733" s="1035"/>
      <c r="CF733" s="1035"/>
      <c r="CG733" s="1035"/>
      <c r="CH733" s="1035"/>
      <c r="CI733" s="1035"/>
      <c r="CJ733" s="1035"/>
      <c r="CK733" s="1035"/>
      <c r="CL733" s="1035"/>
      <c r="CM733" s="1035"/>
      <c r="CN733" s="1035"/>
      <c r="CO733" s="1035"/>
      <c r="CP733" s="1035"/>
      <c r="CQ733" s="1035"/>
      <c r="CR733" s="1035"/>
      <c r="CS733" s="1035"/>
      <c r="CT733" s="1035"/>
      <c r="CU733" s="1035"/>
      <c r="CV733" s="1035"/>
      <c r="CW733" s="1035"/>
      <c r="CX733" s="1035"/>
      <c r="CY733" s="1035"/>
      <c r="CZ733" s="1035"/>
      <c r="DA733" s="1035"/>
      <c r="DB733" s="1035"/>
      <c r="DC733" s="1035"/>
      <c r="DD733" s="1035"/>
      <c r="DE733" s="1035"/>
      <c r="DF733" s="1035"/>
      <c r="DG733" s="1035"/>
      <c r="DH733" s="1035"/>
      <c r="DI733" s="1035"/>
      <c r="DJ733" s="1035"/>
      <c r="DK733" s="1035"/>
      <c r="DL733" s="1035"/>
      <c r="DM733" s="1035"/>
      <c r="DN733" s="1035"/>
      <c r="DO733" s="1035"/>
      <c r="DP733" s="1035"/>
      <c r="DQ733" s="1035"/>
      <c r="DR733" s="1035"/>
      <c r="DS733" s="1035"/>
      <c r="DT733" s="1035"/>
      <c r="DU733" s="1035"/>
      <c r="DV733" s="1035"/>
      <c r="DW733" s="1035"/>
      <c r="DX733" s="1035"/>
      <c r="DY733" s="1035"/>
    </row>
    <row r="734" spans="1:129" s="80" customFormat="1" ht="15">
      <c r="A734" s="369"/>
      <c r="B734" s="361">
        <v>60281</v>
      </c>
      <c r="C734" s="13" t="s">
        <v>71</v>
      </c>
      <c r="D734" s="7" t="s">
        <v>11</v>
      </c>
      <c r="E734" s="105"/>
      <c r="F734" s="151"/>
      <c r="G734" s="152"/>
      <c r="H734" s="153"/>
      <c r="I734" s="151"/>
      <c r="J734" s="604"/>
      <c r="K734" s="105"/>
      <c r="L734" s="151"/>
      <c r="M734" s="152"/>
      <c r="N734" s="153"/>
      <c r="O734" s="151"/>
      <c r="P734" s="154"/>
      <c r="Q734" s="105"/>
      <c r="R734" s="151"/>
      <c r="S734" s="152"/>
      <c r="T734" s="153"/>
      <c r="U734" s="154"/>
      <c r="V734" s="151"/>
      <c r="W734" s="153"/>
      <c r="X734" s="151"/>
      <c r="Y734" s="152"/>
      <c r="Z734" s="153"/>
      <c r="AA734" s="151"/>
      <c r="AB734" s="151"/>
      <c r="AC734" s="151"/>
      <c r="AD734" s="153"/>
      <c r="AE734" s="151"/>
      <c r="AF734" s="152"/>
      <c r="AG734" s="153"/>
      <c r="AH734" s="151"/>
      <c r="AI734" s="154"/>
      <c r="AJ734" s="151"/>
      <c r="AK734" s="151"/>
      <c r="AL734" s="153"/>
      <c r="AM734" s="152"/>
      <c r="AN734" s="153"/>
      <c r="AO734" s="153"/>
      <c r="AP734" s="153"/>
      <c r="AQ734" s="151"/>
      <c r="AR734" s="154"/>
      <c r="AS734" s="105"/>
      <c r="AT734" s="151"/>
      <c r="AU734" s="152"/>
      <c r="AV734" s="153"/>
      <c r="AW734" s="151"/>
      <c r="AX734" s="154"/>
      <c r="AY734" s="151"/>
      <c r="AZ734" s="151"/>
      <c r="BA734" s="152"/>
      <c r="BB734" s="153"/>
      <c r="BC734" s="151"/>
      <c r="BD734" s="412"/>
      <c r="BE734" s="413"/>
      <c r="BF734" s="413"/>
      <c r="BG734" s="413"/>
      <c r="BH734" s="413"/>
      <c r="BI734" s="413"/>
      <c r="BJ734" s="432"/>
      <c r="BK734" s="512"/>
      <c r="BL734" s="435"/>
      <c r="BM734" s="414"/>
      <c r="BN734" s="414"/>
      <c r="BO734" s="414"/>
      <c r="CB734" s="227"/>
      <c r="CC734" s="227"/>
      <c r="CD734" s="227"/>
      <c r="CE734" s="227"/>
      <c r="CF734" s="227"/>
      <c r="CG734" s="227"/>
      <c r="CH734" s="227"/>
      <c r="CI734" s="227"/>
      <c r="CJ734" s="227"/>
      <c r="CK734" s="227"/>
      <c r="CL734" s="227"/>
      <c r="CM734" s="227"/>
      <c r="CN734" s="227"/>
      <c r="CO734" s="227"/>
      <c r="CP734" s="227"/>
      <c r="CQ734" s="227"/>
      <c r="CR734" s="227"/>
      <c r="CS734" s="227"/>
      <c r="CT734" s="227"/>
      <c r="CU734" s="227"/>
      <c r="CV734" s="227"/>
      <c r="CW734" s="227"/>
      <c r="CX734" s="227"/>
      <c r="CY734" s="227"/>
      <c r="CZ734" s="227"/>
      <c r="DA734" s="227"/>
      <c r="DB734" s="227"/>
      <c r="DC734" s="227"/>
      <c r="DD734" s="227"/>
      <c r="DE734" s="227"/>
      <c r="DF734" s="227"/>
      <c r="DG734" s="227"/>
      <c r="DH734" s="227"/>
      <c r="DI734" s="227"/>
      <c r="DJ734" s="227"/>
      <c r="DK734" s="227"/>
      <c r="DL734" s="227"/>
      <c r="DM734" s="227"/>
      <c r="DN734" s="227"/>
      <c r="DO734" s="227"/>
      <c r="DP734" s="227"/>
      <c r="DQ734" s="227"/>
      <c r="DR734" s="227"/>
      <c r="DS734" s="227"/>
      <c r="DT734" s="227"/>
      <c r="DU734" s="227"/>
      <c r="DV734" s="227"/>
      <c r="DW734" s="227"/>
      <c r="DX734" s="227"/>
      <c r="DY734" s="227"/>
    </row>
    <row r="735" spans="1:129" s="80" customFormat="1" ht="15">
      <c r="A735" s="265"/>
      <c r="B735" s="361">
        <v>60282</v>
      </c>
      <c r="C735" s="13" t="s">
        <v>86</v>
      </c>
      <c r="D735" s="24" t="s">
        <v>11</v>
      </c>
      <c r="E735" s="105"/>
      <c r="F735" s="151"/>
      <c r="G735" s="152"/>
      <c r="H735" s="153"/>
      <c r="I735" s="151"/>
      <c r="J735" s="604"/>
      <c r="K735" s="105"/>
      <c r="L735" s="151"/>
      <c r="M735" s="152"/>
      <c r="N735" s="153"/>
      <c r="O735" s="151"/>
      <c r="P735" s="154"/>
      <c r="Q735" s="105"/>
      <c r="R735" s="151"/>
      <c r="S735" s="152"/>
      <c r="T735" s="153"/>
      <c r="U735" s="154"/>
      <c r="V735" s="151"/>
      <c r="W735" s="153"/>
      <c r="X735" s="151"/>
      <c r="Y735" s="152"/>
      <c r="Z735" s="153"/>
      <c r="AA735" s="151"/>
      <c r="AB735" s="151"/>
      <c r="AC735" s="151"/>
      <c r="AD735" s="153"/>
      <c r="AE735" s="151"/>
      <c r="AF735" s="152"/>
      <c r="AG735" s="153"/>
      <c r="AH735" s="151"/>
      <c r="AI735" s="154"/>
      <c r="AJ735" s="151"/>
      <c r="AK735" s="151"/>
      <c r="AL735" s="153"/>
      <c r="AM735" s="152"/>
      <c r="AN735" s="153"/>
      <c r="AO735" s="153"/>
      <c r="AP735" s="153"/>
      <c r="AQ735" s="151"/>
      <c r="AR735" s="154"/>
      <c r="AS735" s="105"/>
      <c r="AT735" s="151"/>
      <c r="AU735" s="152"/>
      <c r="AV735" s="153"/>
      <c r="AW735" s="151"/>
      <c r="AX735" s="154"/>
      <c r="AY735" s="151"/>
      <c r="AZ735" s="151"/>
      <c r="BA735" s="152"/>
      <c r="BB735" s="153"/>
      <c r="BC735" s="151"/>
      <c r="BD735" s="146"/>
      <c r="BE735" s="128"/>
      <c r="BF735" s="128"/>
      <c r="BG735" s="128"/>
      <c r="BH735" s="128"/>
      <c r="BI735" s="128"/>
      <c r="BJ735" s="421"/>
      <c r="BK735" s="510"/>
      <c r="BL735" s="433"/>
      <c r="BM735" s="414"/>
      <c r="BN735" s="414"/>
      <c r="BO735" s="414"/>
      <c r="CB735" s="227"/>
      <c r="CC735" s="227"/>
      <c r="CD735" s="227"/>
      <c r="CE735" s="227"/>
      <c r="CF735" s="227"/>
      <c r="CG735" s="227"/>
      <c r="CH735" s="227"/>
      <c r="CI735" s="227"/>
      <c r="CJ735" s="227"/>
      <c r="CK735" s="227"/>
      <c r="CL735" s="227"/>
      <c r="CM735" s="227"/>
      <c r="CN735" s="227"/>
      <c r="CO735" s="227"/>
      <c r="CP735" s="227"/>
      <c r="CQ735" s="227"/>
      <c r="CR735" s="227"/>
      <c r="CS735" s="227"/>
      <c r="CT735" s="227"/>
      <c r="CU735" s="227"/>
      <c r="CV735" s="227"/>
      <c r="CW735" s="227"/>
      <c r="CX735" s="227"/>
      <c r="CY735" s="227"/>
      <c r="CZ735" s="227"/>
      <c r="DA735" s="227"/>
      <c r="DB735" s="227"/>
      <c r="DC735" s="227"/>
      <c r="DD735" s="227"/>
      <c r="DE735" s="227"/>
      <c r="DF735" s="227"/>
      <c r="DG735" s="227"/>
      <c r="DH735" s="227"/>
      <c r="DI735" s="227"/>
      <c r="DJ735" s="227"/>
      <c r="DK735" s="227"/>
      <c r="DL735" s="227"/>
      <c r="DM735" s="227"/>
      <c r="DN735" s="227"/>
      <c r="DO735" s="227"/>
      <c r="DP735" s="227"/>
      <c r="DQ735" s="227"/>
      <c r="DR735" s="227"/>
      <c r="DS735" s="227"/>
      <c r="DT735" s="227"/>
      <c r="DU735" s="227"/>
      <c r="DV735" s="227"/>
      <c r="DW735" s="227"/>
      <c r="DX735" s="227"/>
      <c r="DY735" s="227"/>
    </row>
    <row r="736" spans="1:129" s="1034" customFormat="1" ht="15">
      <c r="A736" s="1032"/>
      <c r="B736" s="359" t="s">
        <v>72</v>
      </c>
      <c r="C736" s="11" t="s">
        <v>73</v>
      </c>
      <c r="D736" s="25" t="s">
        <v>11</v>
      </c>
      <c r="E736" s="100">
        <f>SUM(E737:E752)</f>
        <v>0</v>
      </c>
      <c r="F736" s="147">
        <f>F737+F738+F739+F740+F741+F742+F743+F744+F745+F746+F747+F748+F749+F750+F751+F752</f>
        <v>12000</v>
      </c>
      <c r="G736" s="148">
        <f>SUM(G737:G752)</f>
        <v>0</v>
      </c>
      <c r="H736" s="149"/>
      <c r="I736" s="147"/>
      <c r="J736" s="609"/>
      <c r="K736" s="100"/>
      <c r="L736" s="147"/>
      <c r="M736" s="148"/>
      <c r="N736" s="149"/>
      <c r="O736" s="147"/>
      <c r="P736" s="150"/>
      <c r="Q736" s="100"/>
      <c r="R736" s="147"/>
      <c r="S736" s="148"/>
      <c r="T736" s="149"/>
      <c r="U736" s="150"/>
      <c r="V736" s="147"/>
      <c r="W736" s="149"/>
      <c r="X736" s="147"/>
      <c r="Y736" s="148"/>
      <c r="Z736" s="149"/>
      <c r="AA736" s="147"/>
      <c r="AB736" s="147"/>
      <c r="AC736" s="147"/>
      <c r="AD736" s="149"/>
      <c r="AE736" s="147"/>
      <c r="AF736" s="148"/>
      <c r="AG736" s="149"/>
      <c r="AH736" s="147"/>
      <c r="AI736" s="150"/>
      <c r="AJ736" s="147"/>
      <c r="AK736" s="147"/>
      <c r="AL736" s="609"/>
      <c r="AM736" s="150"/>
      <c r="AN736" s="150"/>
      <c r="AO736" s="150"/>
      <c r="AP736" s="150"/>
      <c r="AQ736" s="150"/>
      <c r="AR736" s="150"/>
      <c r="AS736" s="100"/>
      <c r="AT736" s="147"/>
      <c r="AU736" s="148"/>
      <c r="AV736" s="149"/>
      <c r="AW736" s="147"/>
      <c r="AX736" s="150"/>
      <c r="AY736" s="147"/>
      <c r="AZ736" s="147"/>
      <c r="BA736" s="148"/>
      <c r="BB736" s="149"/>
      <c r="BC736" s="147"/>
      <c r="BD736" s="423"/>
      <c r="BE736" s="129"/>
      <c r="BF736" s="129"/>
      <c r="BG736" s="129"/>
      <c r="BH736" s="129"/>
      <c r="BI736" s="129"/>
      <c r="BJ736" s="430"/>
      <c r="BK736" s="509"/>
      <c r="BL736" s="1033"/>
      <c r="BM736" s="1036"/>
      <c r="BN736" s="1036"/>
      <c r="BO736" s="1036"/>
      <c r="CB736" s="1035"/>
      <c r="CC736" s="1035"/>
      <c r="CD736" s="1035"/>
      <c r="CE736" s="1035"/>
      <c r="CF736" s="1035"/>
      <c r="CG736" s="1035"/>
      <c r="CH736" s="1035"/>
      <c r="CI736" s="1035"/>
      <c r="CJ736" s="1035"/>
      <c r="CK736" s="1035"/>
      <c r="CL736" s="1035"/>
      <c r="CM736" s="1035"/>
      <c r="CN736" s="1035"/>
      <c r="CO736" s="1035"/>
      <c r="CP736" s="1035"/>
      <c r="CQ736" s="1035"/>
      <c r="CR736" s="1035"/>
      <c r="CS736" s="1035"/>
      <c r="CT736" s="1035"/>
      <c r="CU736" s="1035"/>
      <c r="CV736" s="1035"/>
      <c r="CW736" s="1035"/>
      <c r="CX736" s="1035"/>
      <c r="CY736" s="1035"/>
      <c r="CZ736" s="1035"/>
      <c r="DA736" s="1035"/>
      <c r="DB736" s="1035"/>
      <c r="DC736" s="1035"/>
      <c r="DD736" s="1035"/>
      <c r="DE736" s="1035"/>
      <c r="DF736" s="1035"/>
      <c r="DG736" s="1035"/>
      <c r="DH736" s="1035"/>
      <c r="DI736" s="1035"/>
      <c r="DJ736" s="1035"/>
      <c r="DK736" s="1035"/>
      <c r="DL736" s="1035"/>
      <c r="DM736" s="1035"/>
      <c r="DN736" s="1035"/>
      <c r="DO736" s="1035"/>
      <c r="DP736" s="1035"/>
      <c r="DQ736" s="1035"/>
      <c r="DR736" s="1035"/>
      <c r="DS736" s="1035"/>
      <c r="DT736" s="1035"/>
      <c r="DU736" s="1035"/>
      <c r="DV736" s="1035"/>
      <c r="DW736" s="1035"/>
      <c r="DX736" s="1035"/>
      <c r="DY736" s="1035"/>
    </row>
    <row r="737" spans="1:129" s="80" customFormat="1" ht="15">
      <c r="A737" s="265"/>
      <c r="B737" s="360">
        <v>6029001</v>
      </c>
      <c r="C737" s="12" t="s">
        <v>74</v>
      </c>
      <c r="D737" s="7" t="s">
        <v>11</v>
      </c>
      <c r="E737" s="95">
        <f>'Buxheti 2021'!E327</f>
        <v>0</v>
      </c>
      <c r="F737" s="1308">
        <v>12000</v>
      </c>
      <c r="G737" s="144"/>
      <c r="H737" s="665"/>
      <c r="I737" s="143"/>
      <c r="J737" s="653"/>
      <c r="K737" s="95"/>
      <c r="L737" s="143"/>
      <c r="M737" s="144"/>
      <c r="N737" s="145"/>
      <c r="O737" s="143"/>
      <c r="P737" s="146"/>
      <c r="Q737" s="95"/>
      <c r="R737" s="143"/>
      <c r="S737" s="144"/>
      <c r="T737" s="145"/>
      <c r="U737" s="146"/>
      <c r="V737" s="143"/>
      <c r="W737" s="145"/>
      <c r="X737" s="143"/>
      <c r="Y737" s="144"/>
      <c r="Z737" s="145"/>
      <c r="AA737" s="143"/>
      <c r="AB737" s="143"/>
      <c r="AC737" s="143"/>
      <c r="AD737" s="145"/>
      <c r="AE737" s="143"/>
      <c r="AF737" s="144"/>
      <c r="AG737" s="145"/>
      <c r="AH737" s="143"/>
      <c r="AI737" s="146"/>
      <c r="AJ737" s="143"/>
      <c r="AK737" s="143"/>
      <c r="AL737" s="145"/>
      <c r="AM737" s="144"/>
      <c r="AN737" s="145"/>
      <c r="AO737" s="145"/>
      <c r="AP737" s="145"/>
      <c r="AQ737" s="143"/>
      <c r="AR737" s="146"/>
      <c r="AS737" s="95"/>
      <c r="AT737" s="143"/>
      <c r="AU737" s="144"/>
      <c r="AV737" s="145"/>
      <c r="AW737" s="143"/>
      <c r="AX737" s="146"/>
      <c r="AY737" s="143"/>
      <c r="AZ737" s="143"/>
      <c r="BA737" s="144"/>
      <c r="BB737" s="145"/>
      <c r="BC737" s="143"/>
      <c r="BD737" s="146"/>
      <c r="BE737" s="128"/>
      <c r="BF737" s="128"/>
      <c r="BG737" s="128"/>
      <c r="BH737" s="128"/>
      <c r="BI737" s="128"/>
      <c r="BJ737" s="421"/>
      <c r="BK737" s="510"/>
      <c r="BL737" s="433"/>
      <c r="BM737" s="414"/>
      <c r="BN737" s="414"/>
      <c r="BO737" s="414"/>
      <c r="CB737" s="227"/>
      <c r="CC737" s="227"/>
      <c r="CD737" s="227"/>
      <c r="CE737" s="227"/>
      <c r="CF737" s="227"/>
      <c r="CG737" s="227"/>
      <c r="CH737" s="227"/>
      <c r="CI737" s="227"/>
      <c r="CJ737" s="227"/>
      <c r="CK737" s="227"/>
      <c r="CL737" s="227"/>
      <c r="CM737" s="227"/>
      <c r="CN737" s="227"/>
      <c r="CO737" s="227"/>
      <c r="CP737" s="227"/>
      <c r="CQ737" s="227"/>
      <c r="CR737" s="227"/>
      <c r="CS737" s="227"/>
      <c r="CT737" s="227"/>
      <c r="CU737" s="227"/>
      <c r="CV737" s="227"/>
      <c r="CW737" s="227"/>
      <c r="CX737" s="227"/>
      <c r="CY737" s="227"/>
      <c r="CZ737" s="227"/>
      <c r="DA737" s="227"/>
      <c r="DB737" s="227"/>
      <c r="DC737" s="227"/>
      <c r="DD737" s="227"/>
      <c r="DE737" s="227"/>
      <c r="DF737" s="227"/>
      <c r="DG737" s="227"/>
      <c r="DH737" s="227"/>
      <c r="DI737" s="227"/>
      <c r="DJ737" s="227"/>
      <c r="DK737" s="227"/>
      <c r="DL737" s="227"/>
      <c r="DM737" s="227"/>
      <c r="DN737" s="227"/>
      <c r="DO737" s="227"/>
      <c r="DP737" s="227"/>
      <c r="DQ737" s="227"/>
      <c r="DR737" s="227"/>
      <c r="DS737" s="227"/>
      <c r="DT737" s="227"/>
      <c r="DU737" s="227"/>
      <c r="DV737" s="227"/>
      <c r="DW737" s="227"/>
      <c r="DX737" s="227"/>
      <c r="DY737" s="227"/>
    </row>
    <row r="738" spans="1:129" s="80" customFormat="1" ht="15">
      <c r="A738" s="265"/>
      <c r="B738" s="360">
        <v>6029002</v>
      </c>
      <c r="C738" s="12" t="s">
        <v>75</v>
      </c>
      <c r="D738" s="7" t="s">
        <v>11</v>
      </c>
      <c r="E738" s="95"/>
      <c r="F738" s="143"/>
      <c r="G738" s="144"/>
      <c r="H738" s="145"/>
      <c r="I738" s="143"/>
      <c r="J738" s="653"/>
      <c r="K738" s="95"/>
      <c r="L738" s="143"/>
      <c r="M738" s="144"/>
      <c r="N738" s="145"/>
      <c r="O738" s="143"/>
      <c r="P738" s="146"/>
      <c r="Q738" s="95"/>
      <c r="R738" s="143"/>
      <c r="S738" s="144"/>
      <c r="T738" s="145"/>
      <c r="U738" s="146"/>
      <c r="V738" s="143"/>
      <c r="W738" s="145"/>
      <c r="X738" s="143"/>
      <c r="Y738" s="144"/>
      <c r="Z738" s="145"/>
      <c r="AA738" s="143"/>
      <c r="AB738" s="143"/>
      <c r="AC738" s="143"/>
      <c r="AD738" s="145"/>
      <c r="AE738" s="143"/>
      <c r="AF738" s="144"/>
      <c r="AG738" s="145"/>
      <c r="AH738" s="143"/>
      <c r="AI738" s="146"/>
      <c r="AJ738" s="143"/>
      <c r="AK738" s="143"/>
      <c r="AL738" s="145"/>
      <c r="AM738" s="144"/>
      <c r="AN738" s="145"/>
      <c r="AO738" s="145"/>
      <c r="AP738" s="145"/>
      <c r="AQ738" s="143"/>
      <c r="AR738" s="146"/>
      <c r="AS738" s="95"/>
      <c r="AT738" s="143"/>
      <c r="AU738" s="144"/>
      <c r="AV738" s="145"/>
      <c r="AW738" s="143"/>
      <c r="AX738" s="146"/>
      <c r="AY738" s="143"/>
      <c r="AZ738" s="143"/>
      <c r="BA738" s="144"/>
      <c r="BB738" s="145"/>
      <c r="BC738" s="143"/>
      <c r="BD738" s="162"/>
      <c r="BE738" s="128"/>
      <c r="BF738" s="128"/>
      <c r="BG738" s="128"/>
      <c r="BH738" s="128"/>
      <c r="BI738" s="128"/>
      <c r="BJ738" s="421"/>
      <c r="BK738" s="510"/>
      <c r="BL738" s="433"/>
      <c r="BM738" s="414"/>
      <c r="BN738" s="414"/>
      <c r="BO738" s="414"/>
      <c r="CB738" s="227"/>
      <c r="CC738" s="227"/>
      <c r="CD738" s="227"/>
      <c r="CE738" s="227"/>
      <c r="CF738" s="227"/>
      <c r="CG738" s="227"/>
      <c r="CH738" s="227"/>
      <c r="CI738" s="227"/>
      <c r="CJ738" s="227"/>
      <c r="CK738" s="227"/>
      <c r="CL738" s="227"/>
      <c r="CM738" s="227"/>
      <c r="CN738" s="227"/>
      <c r="CO738" s="227"/>
      <c r="CP738" s="227"/>
      <c r="CQ738" s="227"/>
      <c r="CR738" s="227"/>
      <c r="CS738" s="227"/>
      <c r="CT738" s="227"/>
      <c r="CU738" s="227"/>
      <c r="CV738" s="227"/>
      <c r="CW738" s="227"/>
      <c r="CX738" s="227"/>
      <c r="CY738" s="227"/>
      <c r="CZ738" s="227"/>
      <c r="DA738" s="227"/>
      <c r="DB738" s="227"/>
      <c r="DC738" s="227"/>
      <c r="DD738" s="227"/>
      <c r="DE738" s="227"/>
      <c r="DF738" s="227"/>
      <c r="DG738" s="227"/>
      <c r="DH738" s="227"/>
      <c r="DI738" s="227"/>
      <c r="DJ738" s="227"/>
      <c r="DK738" s="227"/>
      <c r="DL738" s="227"/>
      <c r="DM738" s="227"/>
      <c r="DN738" s="227"/>
      <c r="DO738" s="227"/>
      <c r="DP738" s="227"/>
      <c r="DQ738" s="227"/>
      <c r="DR738" s="227"/>
      <c r="DS738" s="227"/>
      <c r="DT738" s="227"/>
      <c r="DU738" s="227"/>
      <c r="DV738" s="227"/>
      <c r="DW738" s="227"/>
      <c r="DX738" s="227"/>
      <c r="DY738" s="227"/>
    </row>
    <row r="739" spans="1:129" s="80" customFormat="1" ht="15">
      <c r="A739" s="265"/>
      <c r="B739" s="360">
        <v>6029003</v>
      </c>
      <c r="C739" s="12" t="s">
        <v>76</v>
      </c>
      <c r="D739" s="7" t="s">
        <v>11</v>
      </c>
      <c r="E739" s="95"/>
      <c r="F739" s="143"/>
      <c r="G739" s="144"/>
      <c r="H739" s="145"/>
      <c r="I739" s="143"/>
      <c r="J739" s="653"/>
      <c r="K739" s="95"/>
      <c r="L739" s="143"/>
      <c r="M739" s="144"/>
      <c r="N739" s="145"/>
      <c r="O739" s="143"/>
      <c r="P739" s="146"/>
      <c r="Q739" s="95"/>
      <c r="R739" s="143"/>
      <c r="S739" s="144"/>
      <c r="T739" s="145"/>
      <c r="U739" s="146"/>
      <c r="V739" s="143"/>
      <c r="W739" s="145"/>
      <c r="X739" s="143"/>
      <c r="Y739" s="144"/>
      <c r="Z739" s="145"/>
      <c r="AA739" s="143"/>
      <c r="AB739" s="143"/>
      <c r="AC739" s="143"/>
      <c r="AD739" s="145"/>
      <c r="AE739" s="143"/>
      <c r="AF739" s="144"/>
      <c r="AG739" s="145"/>
      <c r="AH739" s="143"/>
      <c r="AI739" s="146"/>
      <c r="AJ739" s="143"/>
      <c r="AK739" s="143"/>
      <c r="AL739" s="145"/>
      <c r="AM739" s="144"/>
      <c r="AN739" s="145"/>
      <c r="AO739" s="145"/>
      <c r="AP739" s="145"/>
      <c r="AQ739" s="143"/>
      <c r="AR739" s="146"/>
      <c r="AS739" s="95"/>
      <c r="AT739" s="143"/>
      <c r="AU739" s="144"/>
      <c r="AV739" s="145"/>
      <c r="AW739" s="143"/>
      <c r="AX739" s="146"/>
      <c r="AY739" s="143"/>
      <c r="AZ739" s="143"/>
      <c r="BA739" s="144"/>
      <c r="BB739" s="145"/>
      <c r="BC739" s="143"/>
      <c r="BD739" s="154"/>
      <c r="BE739" s="128"/>
      <c r="BF739" s="128"/>
      <c r="BG739" s="128"/>
      <c r="BH739" s="128"/>
      <c r="BI739" s="128"/>
      <c r="BJ739" s="421"/>
      <c r="BK739" s="510"/>
      <c r="BL739" s="433"/>
      <c r="BM739" s="414"/>
      <c r="BN739" s="414"/>
      <c r="BO739" s="414"/>
      <c r="CB739" s="227"/>
      <c r="CC739" s="227"/>
      <c r="CD739" s="227"/>
      <c r="CE739" s="227"/>
      <c r="CF739" s="227"/>
      <c r="CG739" s="227"/>
      <c r="CH739" s="227"/>
      <c r="CI739" s="227"/>
      <c r="CJ739" s="227"/>
      <c r="CK739" s="227"/>
      <c r="CL739" s="227"/>
      <c r="CM739" s="227"/>
      <c r="CN739" s="227"/>
      <c r="CO739" s="227"/>
      <c r="CP739" s="227"/>
      <c r="CQ739" s="227"/>
      <c r="CR739" s="227"/>
      <c r="CS739" s="227"/>
      <c r="CT739" s="227"/>
      <c r="CU739" s="227"/>
      <c r="CV739" s="227"/>
      <c r="CW739" s="227"/>
      <c r="CX739" s="227"/>
      <c r="CY739" s="227"/>
      <c r="CZ739" s="227"/>
      <c r="DA739" s="227"/>
      <c r="DB739" s="227"/>
      <c r="DC739" s="227"/>
      <c r="DD739" s="227"/>
      <c r="DE739" s="227"/>
      <c r="DF739" s="227"/>
      <c r="DG739" s="227"/>
      <c r="DH739" s="227"/>
      <c r="DI739" s="227"/>
      <c r="DJ739" s="227"/>
      <c r="DK739" s="227"/>
      <c r="DL739" s="227"/>
      <c r="DM739" s="227"/>
      <c r="DN739" s="227"/>
      <c r="DO739" s="227"/>
      <c r="DP739" s="227"/>
      <c r="DQ739" s="227"/>
      <c r="DR739" s="227"/>
      <c r="DS739" s="227"/>
      <c r="DT739" s="227"/>
      <c r="DU739" s="227"/>
      <c r="DV739" s="227"/>
      <c r="DW739" s="227"/>
      <c r="DX739" s="227"/>
      <c r="DY739" s="227"/>
    </row>
    <row r="740" spans="1:129" s="80" customFormat="1" ht="25.5">
      <c r="A740" s="265"/>
      <c r="B740" s="360">
        <v>6029004</v>
      </c>
      <c r="C740" s="17" t="s">
        <v>87</v>
      </c>
      <c r="D740" s="7" t="s">
        <v>11</v>
      </c>
      <c r="E740" s="95"/>
      <c r="F740" s="160"/>
      <c r="G740" s="144"/>
      <c r="H740" s="161"/>
      <c r="I740" s="143"/>
      <c r="J740" s="656"/>
      <c r="K740" s="95"/>
      <c r="L740" s="160"/>
      <c r="M740" s="144"/>
      <c r="N740" s="161"/>
      <c r="O740" s="143"/>
      <c r="P740" s="162"/>
      <c r="Q740" s="95"/>
      <c r="R740" s="160"/>
      <c r="S740" s="144"/>
      <c r="T740" s="161"/>
      <c r="U740" s="146"/>
      <c r="V740" s="160"/>
      <c r="W740" s="145"/>
      <c r="X740" s="160"/>
      <c r="Y740" s="144"/>
      <c r="Z740" s="161"/>
      <c r="AA740" s="143"/>
      <c r="AB740" s="160"/>
      <c r="AC740" s="160"/>
      <c r="AD740" s="145"/>
      <c r="AE740" s="160"/>
      <c r="AF740" s="144"/>
      <c r="AG740" s="161"/>
      <c r="AH740" s="143"/>
      <c r="AI740" s="162"/>
      <c r="AJ740" s="143"/>
      <c r="AK740" s="143"/>
      <c r="AL740" s="161"/>
      <c r="AM740" s="144"/>
      <c r="AN740" s="161"/>
      <c r="AO740" s="161"/>
      <c r="AP740" s="161"/>
      <c r="AQ740" s="143"/>
      <c r="AR740" s="162"/>
      <c r="AS740" s="95"/>
      <c r="AT740" s="160"/>
      <c r="AU740" s="144"/>
      <c r="AV740" s="161"/>
      <c r="AW740" s="143"/>
      <c r="AX740" s="162"/>
      <c r="AY740" s="160"/>
      <c r="AZ740" s="160"/>
      <c r="BA740" s="144"/>
      <c r="BB740" s="161"/>
      <c r="BC740" s="143"/>
      <c r="BD740" s="162"/>
      <c r="BE740" s="128"/>
      <c r="BF740" s="128"/>
      <c r="BG740" s="128"/>
      <c r="BH740" s="128"/>
      <c r="BI740" s="128"/>
      <c r="BJ740" s="421"/>
      <c r="BK740" s="510"/>
      <c r="BL740" s="433"/>
      <c r="BM740" s="414"/>
      <c r="BN740" s="414"/>
      <c r="BO740" s="414"/>
      <c r="CB740" s="227"/>
      <c r="CC740" s="227"/>
      <c r="CD740" s="227"/>
      <c r="CE740" s="227"/>
      <c r="CF740" s="227"/>
      <c r="CG740" s="227"/>
      <c r="CH740" s="227"/>
      <c r="CI740" s="227"/>
      <c r="CJ740" s="227"/>
      <c r="CK740" s="227"/>
      <c r="CL740" s="227"/>
      <c r="CM740" s="227"/>
      <c r="CN740" s="227"/>
      <c r="CO740" s="227"/>
      <c r="CP740" s="227"/>
      <c r="CQ740" s="227"/>
      <c r="CR740" s="227"/>
      <c r="CS740" s="227"/>
      <c r="CT740" s="227"/>
      <c r="CU740" s="227"/>
      <c r="CV740" s="227"/>
      <c r="CW740" s="227"/>
      <c r="CX740" s="227"/>
      <c r="CY740" s="227"/>
      <c r="CZ740" s="227"/>
      <c r="DA740" s="227"/>
      <c r="DB740" s="227"/>
      <c r="DC740" s="227"/>
      <c r="DD740" s="227"/>
      <c r="DE740" s="227"/>
      <c r="DF740" s="227"/>
      <c r="DG740" s="227"/>
      <c r="DH740" s="227"/>
      <c r="DI740" s="227"/>
      <c r="DJ740" s="227"/>
      <c r="DK740" s="227"/>
      <c r="DL740" s="227"/>
      <c r="DM740" s="227"/>
      <c r="DN740" s="227"/>
      <c r="DO740" s="227"/>
      <c r="DP740" s="227"/>
      <c r="DQ740" s="227"/>
      <c r="DR740" s="227"/>
      <c r="DS740" s="227"/>
      <c r="DT740" s="227"/>
      <c r="DU740" s="227"/>
      <c r="DV740" s="227"/>
      <c r="DW740" s="227"/>
      <c r="DX740" s="227"/>
      <c r="DY740" s="227"/>
    </row>
    <row r="741" spans="1:129" s="763" customFormat="1" ht="15">
      <c r="A741" s="932"/>
      <c r="B741" s="866" t="s">
        <v>337</v>
      </c>
      <c r="C741" s="756" t="s">
        <v>335</v>
      </c>
      <c r="D741" s="24" t="s">
        <v>11</v>
      </c>
      <c r="E741" s="867">
        <f>'Buxheti 2021'!E330</f>
        <v>0</v>
      </c>
      <c r="F741" s="551"/>
      <c r="G741" s="868"/>
      <c r="H741" s="754"/>
      <c r="I741" s="545"/>
      <c r="J741" s="873"/>
      <c r="K741" s="867"/>
      <c r="L741" s="551"/>
      <c r="M741" s="868"/>
      <c r="N741" s="870"/>
      <c r="O741" s="545"/>
      <c r="P741" s="869"/>
      <c r="Q741" s="867"/>
      <c r="R741" s="551"/>
      <c r="S741" s="868"/>
      <c r="T741" s="870"/>
      <c r="U741" s="871"/>
      <c r="V741" s="551"/>
      <c r="W741" s="872"/>
      <c r="X741" s="551"/>
      <c r="Y741" s="868">
        <f>F741</f>
        <v>0</v>
      </c>
      <c r="Z741" s="870"/>
      <c r="AA741" s="545"/>
      <c r="AB741" s="551"/>
      <c r="AC741" s="551"/>
      <c r="AD741" s="872"/>
      <c r="AE741" s="551"/>
      <c r="AF741" s="868"/>
      <c r="AG741" s="870"/>
      <c r="AH741" s="545"/>
      <c r="AI741" s="869"/>
      <c r="AJ741" s="545"/>
      <c r="AK741" s="545"/>
      <c r="AL741" s="870"/>
      <c r="AM741" s="868"/>
      <c r="AN741" s="870"/>
      <c r="AO741" s="870"/>
      <c r="AP741" s="870"/>
      <c r="AQ741" s="545"/>
      <c r="AR741" s="869"/>
      <c r="AS741" s="867"/>
      <c r="AT741" s="551"/>
      <c r="AU741" s="868"/>
      <c r="AV741" s="870"/>
      <c r="AW741" s="545"/>
      <c r="AX741" s="869"/>
      <c r="AY741" s="551"/>
      <c r="AZ741" s="551"/>
      <c r="BA741" s="868"/>
      <c r="BB741" s="870"/>
      <c r="BC741" s="545"/>
      <c r="BD741" s="869"/>
      <c r="BE741" s="128"/>
      <c r="BF741" s="128"/>
      <c r="BG741" s="128"/>
      <c r="BH741" s="128"/>
      <c r="BI741" s="128"/>
      <c r="BJ741" s="421"/>
      <c r="BK741" s="510"/>
      <c r="BL741" s="764"/>
      <c r="BM741" s="762"/>
      <c r="BN741" s="762"/>
      <c r="BO741" s="762"/>
      <c r="CB741" s="793"/>
      <c r="CC741" s="793"/>
      <c r="CD741" s="793"/>
      <c r="CE741" s="793"/>
      <c r="CF741" s="793"/>
      <c r="CG741" s="793"/>
      <c r="CH741" s="793"/>
      <c r="CI741" s="793"/>
      <c r="CJ741" s="793"/>
      <c r="CK741" s="793"/>
      <c r="CL741" s="793"/>
      <c r="CM741" s="793"/>
      <c r="CN741" s="793"/>
      <c r="CO741" s="793"/>
      <c r="CP741" s="793"/>
      <c r="CQ741" s="793"/>
      <c r="CR741" s="793"/>
      <c r="CS741" s="793"/>
      <c r="CT741" s="793"/>
      <c r="CU741" s="793"/>
      <c r="CV741" s="793"/>
      <c r="CW741" s="793"/>
      <c r="CX741" s="793"/>
      <c r="CY741" s="793"/>
      <c r="CZ741" s="793"/>
      <c r="DA741" s="793"/>
      <c r="DB741" s="793"/>
      <c r="DC741" s="793"/>
      <c r="DD741" s="793"/>
      <c r="DE741" s="793"/>
      <c r="DF741" s="793"/>
      <c r="DG741" s="793"/>
      <c r="DH741" s="793"/>
      <c r="DI741" s="793"/>
      <c r="DJ741" s="793"/>
      <c r="DK741" s="793"/>
      <c r="DL741" s="793"/>
      <c r="DM741" s="793"/>
      <c r="DN741" s="793"/>
      <c r="DO741" s="793"/>
      <c r="DP741" s="793"/>
      <c r="DQ741" s="793"/>
      <c r="DR741" s="793"/>
      <c r="DS741" s="793"/>
      <c r="DT741" s="793"/>
      <c r="DU741" s="793"/>
      <c r="DV741" s="793"/>
      <c r="DW741" s="793"/>
      <c r="DX741" s="793"/>
      <c r="DY741" s="793"/>
    </row>
    <row r="742" spans="1:129" s="763" customFormat="1" ht="15">
      <c r="A742" s="748"/>
      <c r="B742" s="866">
        <v>6029005</v>
      </c>
      <c r="C742" s="756" t="s">
        <v>335</v>
      </c>
      <c r="D742" s="24" t="s">
        <v>11</v>
      </c>
      <c r="E742" s="867"/>
      <c r="F742" s="551"/>
      <c r="G742" s="868"/>
      <c r="H742" s="754"/>
      <c r="I742" s="545"/>
      <c r="J742" s="873"/>
      <c r="K742" s="867"/>
      <c r="L742" s="551"/>
      <c r="M742" s="868"/>
      <c r="N742" s="870"/>
      <c r="O742" s="545"/>
      <c r="P742" s="869"/>
      <c r="Q742" s="867"/>
      <c r="R742" s="551"/>
      <c r="S742" s="868"/>
      <c r="T742" s="870"/>
      <c r="U742" s="871"/>
      <c r="V742" s="551"/>
      <c r="W742" s="872"/>
      <c r="X742" s="551"/>
      <c r="Y742" s="868"/>
      <c r="Z742" s="870"/>
      <c r="AA742" s="545"/>
      <c r="AB742" s="551"/>
      <c r="AC742" s="551"/>
      <c r="AD742" s="872"/>
      <c r="AE742" s="551"/>
      <c r="AF742" s="868"/>
      <c r="AG742" s="870"/>
      <c r="AH742" s="545"/>
      <c r="AI742" s="869"/>
      <c r="AJ742" s="545"/>
      <c r="AK742" s="545"/>
      <c r="AL742" s="870"/>
      <c r="AM742" s="868"/>
      <c r="AN742" s="870"/>
      <c r="AO742" s="870"/>
      <c r="AP742" s="870"/>
      <c r="AQ742" s="545"/>
      <c r="AR742" s="869"/>
      <c r="AS742" s="867"/>
      <c r="AT742" s="551"/>
      <c r="AU742" s="868"/>
      <c r="AV742" s="870"/>
      <c r="AW742" s="545"/>
      <c r="AX742" s="869"/>
      <c r="AY742" s="551"/>
      <c r="AZ742" s="551"/>
      <c r="BA742" s="868"/>
      <c r="BB742" s="870"/>
      <c r="BC742" s="545"/>
      <c r="BD742" s="869"/>
      <c r="BE742" s="128"/>
      <c r="BF742" s="128"/>
      <c r="BG742" s="128"/>
      <c r="BH742" s="128"/>
      <c r="BI742" s="128"/>
      <c r="BJ742" s="421"/>
      <c r="BK742" s="510"/>
      <c r="BL742" s="764"/>
      <c r="BM742" s="762"/>
      <c r="BN742" s="762"/>
      <c r="BO742" s="762"/>
      <c r="CB742" s="793"/>
      <c r="CC742" s="793"/>
      <c r="CD742" s="793"/>
      <c r="CE742" s="793"/>
      <c r="CF742" s="793"/>
      <c r="CG742" s="793"/>
      <c r="CH742" s="793"/>
      <c r="CI742" s="793"/>
      <c r="CJ742" s="793"/>
      <c r="CK742" s="793"/>
      <c r="CL742" s="793"/>
      <c r="CM742" s="793"/>
      <c r="CN742" s="793"/>
      <c r="CO742" s="793"/>
      <c r="CP742" s="793"/>
      <c r="CQ742" s="793"/>
      <c r="CR742" s="793"/>
      <c r="CS742" s="793"/>
      <c r="CT742" s="793"/>
      <c r="CU742" s="793"/>
      <c r="CV742" s="793"/>
      <c r="CW742" s="793"/>
      <c r="CX742" s="793"/>
      <c r="CY742" s="793"/>
      <c r="CZ742" s="793"/>
      <c r="DA742" s="793"/>
      <c r="DB742" s="793"/>
      <c r="DC742" s="793"/>
      <c r="DD742" s="793"/>
      <c r="DE742" s="793"/>
      <c r="DF742" s="793"/>
      <c r="DG742" s="793"/>
      <c r="DH742" s="793"/>
      <c r="DI742" s="793"/>
      <c r="DJ742" s="793"/>
      <c r="DK742" s="793"/>
      <c r="DL742" s="793"/>
      <c r="DM742" s="793"/>
      <c r="DN742" s="793"/>
      <c r="DO742" s="793"/>
      <c r="DP742" s="793"/>
      <c r="DQ742" s="793"/>
      <c r="DR742" s="793"/>
      <c r="DS742" s="793"/>
      <c r="DT742" s="793"/>
      <c r="DU742" s="793"/>
      <c r="DV742" s="793"/>
      <c r="DW742" s="793"/>
      <c r="DX742" s="793"/>
      <c r="DY742" s="793"/>
    </row>
    <row r="743" spans="1:129" s="763" customFormat="1" ht="15">
      <c r="A743" s="748"/>
      <c r="B743" s="866" t="s">
        <v>337</v>
      </c>
      <c r="C743" s="756" t="s">
        <v>335</v>
      </c>
      <c r="D743" s="24" t="s">
        <v>11</v>
      </c>
      <c r="E743" s="867"/>
      <c r="F743" s="551"/>
      <c r="G743" s="868"/>
      <c r="H743" s="754"/>
      <c r="I743" s="545"/>
      <c r="J743" s="873"/>
      <c r="K743" s="867"/>
      <c r="L743" s="551"/>
      <c r="M743" s="868"/>
      <c r="N743" s="870"/>
      <c r="O743" s="545"/>
      <c r="P743" s="869"/>
      <c r="Q743" s="867"/>
      <c r="R743" s="551"/>
      <c r="S743" s="868"/>
      <c r="T743" s="870"/>
      <c r="U743" s="871"/>
      <c r="V743" s="551"/>
      <c r="W743" s="872"/>
      <c r="X743" s="551"/>
      <c r="Y743" s="868"/>
      <c r="Z743" s="870"/>
      <c r="AA743" s="545"/>
      <c r="AB743" s="551"/>
      <c r="AC743" s="551"/>
      <c r="AD743" s="872"/>
      <c r="AE743" s="551"/>
      <c r="AF743" s="868"/>
      <c r="AG743" s="870"/>
      <c r="AH743" s="545"/>
      <c r="AI743" s="869"/>
      <c r="AJ743" s="545"/>
      <c r="AK743" s="545"/>
      <c r="AL743" s="870"/>
      <c r="AM743" s="868"/>
      <c r="AN743" s="870"/>
      <c r="AO743" s="870"/>
      <c r="AP743" s="870"/>
      <c r="AQ743" s="545"/>
      <c r="AR743" s="869"/>
      <c r="AS743" s="867"/>
      <c r="AT743" s="551"/>
      <c r="AU743" s="868"/>
      <c r="AV743" s="870"/>
      <c r="AW743" s="545"/>
      <c r="AX743" s="869"/>
      <c r="AY743" s="551"/>
      <c r="AZ743" s="551"/>
      <c r="BA743" s="868"/>
      <c r="BB743" s="870"/>
      <c r="BC743" s="545"/>
      <c r="BD743" s="869"/>
      <c r="BE743" s="128"/>
      <c r="BF743" s="128"/>
      <c r="BG743" s="128"/>
      <c r="BH743" s="128"/>
      <c r="BI743" s="128"/>
      <c r="BJ743" s="421"/>
      <c r="BK743" s="510"/>
      <c r="BL743" s="764"/>
      <c r="BM743" s="762"/>
      <c r="BN743" s="762"/>
      <c r="BO743" s="762"/>
      <c r="CB743" s="793"/>
      <c r="CC743" s="793"/>
      <c r="CD743" s="793"/>
      <c r="CE743" s="793"/>
      <c r="CF743" s="793"/>
      <c r="CG743" s="793"/>
      <c r="CH743" s="793"/>
      <c r="CI743" s="793"/>
      <c r="CJ743" s="793"/>
      <c r="CK743" s="793"/>
      <c r="CL743" s="793"/>
      <c r="CM743" s="793"/>
      <c r="CN743" s="793"/>
      <c r="CO743" s="793"/>
      <c r="CP743" s="793"/>
      <c r="CQ743" s="793"/>
      <c r="CR743" s="793"/>
      <c r="CS743" s="793"/>
      <c r="CT743" s="793"/>
      <c r="CU743" s="793"/>
      <c r="CV743" s="793"/>
      <c r="CW743" s="793"/>
      <c r="CX743" s="793"/>
      <c r="CY743" s="793"/>
      <c r="CZ743" s="793"/>
      <c r="DA743" s="793"/>
      <c r="DB743" s="793"/>
      <c r="DC743" s="793"/>
      <c r="DD743" s="793"/>
      <c r="DE743" s="793"/>
      <c r="DF743" s="793"/>
      <c r="DG743" s="793"/>
      <c r="DH743" s="793"/>
      <c r="DI743" s="793"/>
      <c r="DJ743" s="793"/>
      <c r="DK743" s="793"/>
      <c r="DL743" s="793"/>
      <c r="DM743" s="793"/>
      <c r="DN743" s="793"/>
      <c r="DO743" s="793"/>
      <c r="DP743" s="793"/>
      <c r="DQ743" s="793"/>
      <c r="DR743" s="793"/>
      <c r="DS743" s="793"/>
      <c r="DT743" s="793"/>
      <c r="DU743" s="793"/>
      <c r="DV743" s="793"/>
      <c r="DW743" s="793"/>
      <c r="DX743" s="793"/>
      <c r="DY743" s="793"/>
    </row>
    <row r="744" spans="1:129" s="763" customFormat="1" ht="15">
      <c r="A744" s="748"/>
      <c r="B744" s="866" t="s">
        <v>337</v>
      </c>
      <c r="C744" s="756" t="s">
        <v>335</v>
      </c>
      <c r="D744" s="24" t="s">
        <v>11</v>
      </c>
      <c r="E744" s="867"/>
      <c r="F744" s="551"/>
      <c r="G744" s="868"/>
      <c r="H744" s="754"/>
      <c r="I744" s="545"/>
      <c r="J744" s="873"/>
      <c r="K744" s="867"/>
      <c r="L744" s="551"/>
      <c r="M744" s="868"/>
      <c r="N744" s="870"/>
      <c r="O744" s="545"/>
      <c r="P744" s="869"/>
      <c r="Q744" s="867"/>
      <c r="R744" s="551"/>
      <c r="S744" s="868"/>
      <c r="T744" s="870"/>
      <c r="U744" s="871"/>
      <c r="V744" s="551"/>
      <c r="W744" s="872"/>
      <c r="X744" s="551"/>
      <c r="Y744" s="868"/>
      <c r="Z744" s="870"/>
      <c r="AA744" s="545"/>
      <c r="AB744" s="551"/>
      <c r="AC744" s="551"/>
      <c r="AD744" s="872"/>
      <c r="AE744" s="551"/>
      <c r="AF744" s="868"/>
      <c r="AG744" s="870"/>
      <c r="AH744" s="545"/>
      <c r="AI744" s="869"/>
      <c r="AJ744" s="545"/>
      <c r="AK744" s="545"/>
      <c r="AL744" s="870"/>
      <c r="AM744" s="868"/>
      <c r="AN744" s="870"/>
      <c r="AO744" s="870"/>
      <c r="AP744" s="870"/>
      <c r="AQ744" s="545"/>
      <c r="AR744" s="869"/>
      <c r="AS744" s="867"/>
      <c r="AT744" s="551"/>
      <c r="AU744" s="868"/>
      <c r="AV744" s="870"/>
      <c r="AW744" s="545"/>
      <c r="AX744" s="869"/>
      <c r="AY744" s="551"/>
      <c r="AZ744" s="551"/>
      <c r="BA744" s="868"/>
      <c r="BB744" s="870"/>
      <c r="BC744" s="545"/>
      <c r="BD744" s="869"/>
      <c r="BE744" s="128"/>
      <c r="BF744" s="128"/>
      <c r="BG744" s="128"/>
      <c r="BH744" s="128"/>
      <c r="BI744" s="128"/>
      <c r="BJ744" s="421"/>
      <c r="BK744" s="510"/>
      <c r="BL744" s="764"/>
      <c r="BM744" s="762"/>
      <c r="BN744" s="762"/>
      <c r="BO744" s="762"/>
      <c r="CB744" s="793"/>
      <c r="CC744" s="793"/>
      <c r="CD744" s="793"/>
      <c r="CE744" s="793"/>
      <c r="CF744" s="793"/>
      <c r="CG744" s="793"/>
      <c r="CH744" s="793"/>
      <c r="CI744" s="793"/>
      <c r="CJ744" s="793"/>
      <c r="CK744" s="793"/>
      <c r="CL744" s="793"/>
      <c r="CM744" s="793"/>
      <c r="CN744" s="793"/>
      <c r="CO744" s="793"/>
      <c r="CP744" s="793"/>
      <c r="CQ744" s="793"/>
      <c r="CR744" s="793"/>
      <c r="CS744" s="793"/>
      <c r="CT744" s="793"/>
      <c r="CU744" s="793"/>
      <c r="CV744" s="793"/>
      <c r="CW744" s="793"/>
      <c r="CX744" s="793"/>
      <c r="CY744" s="793"/>
      <c r="CZ744" s="793"/>
      <c r="DA744" s="793"/>
      <c r="DB744" s="793"/>
      <c r="DC744" s="793"/>
      <c r="DD744" s="793"/>
      <c r="DE744" s="793"/>
      <c r="DF744" s="793"/>
      <c r="DG744" s="793"/>
      <c r="DH744" s="793"/>
      <c r="DI744" s="793"/>
      <c r="DJ744" s="793"/>
      <c r="DK744" s="793"/>
      <c r="DL744" s="793"/>
      <c r="DM744" s="793"/>
      <c r="DN744" s="793"/>
      <c r="DO744" s="793"/>
      <c r="DP744" s="793"/>
      <c r="DQ744" s="793"/>
      <c r="DR744" s="793"/>
      <c r="DS744" s="793"/>
      <c r="DT744" s="793"/>
      <c r="DU744" s="793"/>
      <c r="DV744" s="793"/>
      <c r="DW744" s="793"/>
      <c r="DX744" s="793"/>
      <c r="DY744" s="793"/>
    </row>
    <row r="745" spans="1:129" s="763" customFormat="1" ht="15">
      <c r="A745" s="748"/>
      <c r="B745" s="866">
        <v>6029005</v>
      </c>
      <c r="C745" s="756" t="s">
        <v>335</v>
      </c>
      <c r="D745" s="24" t="s">
        <v>11</v>
      </c>
      <c r="E745" s="867">
        <f>'Buxheti 2021'!E658</f>
        <v>0</v>
      </c>
      <c r="F745" s="546"/>
      <c r="G745" s="868"/>
      <c r="H745" s="754"/>
      <c r="I745" s="545"/>
      <c r="J745" s="862"/>
      <c r="K745" s="867"/>
      <c r="L745" s="546"/>
      <c r="M745" s="868"/>
      <c r="N745" s="759"/>
      <c r="O745" s="545"/>
      <c r="P745" s="758"/>
      <c r="Q745" s="867"/>
      <c r="R745" s="546"/>
      <c r="S745" s="868"/>
      <c r="T745" s="759"/>
      <c r="U745" s="871"/>
      <c r="V745" s="546"/>
      <c r="W745" s="872"/>
      <c r="X745" s="546"/>
      <c r="Y745" s="868"/>
      <c r="Z745" s="759"/>
      <c r="AA745" s="545"/>
      <c r="AB745" s="546"/>
      <c r="AC745" s="546"/>
      <c r="AD745" s="872"/>
      <c r="AE745" s="546"/>
      <c r="AF745" s="868"/>
      <c r="AG745" s="759"/>
      <c r="AH745" s="545"/>
      <c r="AI745" s="758"/>
      <c r="AJ745" s="545"/>
      <c r="AK745" s="545"/>
      <c r="AL745" s="759"/>
      <c r="AM745" s="868"/>
      <c r="AN745" s="759"/>
      <c r="AO745" s="759"/>
      <c r="AP745" s="759"/>
      <c r="AQ745" s="545"/>
      <c r="AR745" s="758"/>
      <c r="AS745" s="867"/>
      <c r="AT745" s="546"/>
      <c r="AU745" s="868"/>
      <c r="AV745" s="759"/>
      <c r="AW745" s="545"/>
      <c r="AX745" s="758"/>
      <c r="AY745" s="546"/>
      <c r="AZ745" s="546"/>
      <c r="BA745" s="868"/>
      <c r="BB745" s="759"/>
      <c r="BC745" s="545"/>
      <c r="BD745" s="758"/>
      <c r="BE745" s="128"/>
      <c r="BF745" s="128"/>
      <c r="BG745" s="128"/>
      <c r="BH745" s="128"/>
      <c r="BI745" s="128"/>
      <c r="BJ745" s="421"/>
      <c r="BK745" s="510"/>
      <c r="BL745" s="764"/>
      <c r="BM745" s="762"/>
      <c r="BN745" s="762"/>
      <c r="BO745" s="762"/>
      <c r="CB745" s="793"/>
      <c r="CC745" s="793"/>
      <c r="CD745" s="793"/>
      <c r="CE745" s="793"/>
      <c r="CF745" s="793"/>
      <c r="CG745" s="793"/>
      <c r="CH745" s="793"/>
      <c r="CI745" s="793"/>
      <c r="CJ745" s="793"/>
      <c r="CK745" s="793"/>
      <c r="CL745" s="793"/>
      <c r="CM745" s="793"/>
      <c r="CN745" s="793"/>
      <c r="CO745" s="793"/>
      <c r="CP745" s="793"/>
      <c r="CQ745" s="793"/>
      <c r="CR745" s="793"/>
      <c r="CS745" s="793"/>
      <c r="CT745" s="793"/>
      <c r="CU745" s="793"/>
      <c r="CV745" s="793"/>
      <c r="CW745" s="793"/>
      <c r="CX745" s="793"/>
      <c r="CY745" s="793"/>
      <c r="CZ745" s="793"/>
      <c r="DA745" s="793"/>
      <c r="DB745" s="793"/>
      <c r="DC745" s="793"/>
      <c r="DD745" s="793"/>
      <c r="DE745" s="793"/>
      <c r="DF745" s="793"/>
      <c r="DG745" s="793"/>
      <c r="DH745" s="793"/>
      <c r="DI745" s="793"/>
      <c r="DJ745" s="793"/>
      <c r="DK745" s="793"/>
      <c r="DL745" s="793"/>
      <c r="DM745" s="793"/>
      <c r="DN745" s="793"/>
      <c r="DO745" s="793"/>
      <c r="DP745" s="793"/>
      <c r="DQ745" s="793"/>
      <c r="DR745" s="793"/>
      <c r="DS745" s="793"/>
      <c r="DT745" s="793"/>
      <c r="DU745" s="793"/>
      <c r="DV745" s="793"/>
      <c r="DW745" s="793"/>
      <c r="DX745" s="793"/>
      <c r="DY745" s="793"/>
    </row>
    <row r="746" spans="1:129" s="763" customFormat="1" ht="15">
      <c r="A746" s="748"/>
      <c r="B746" s="866" t="s">
        <v>337</v>
      </c>
      <c r="C746" s="756" t="s">
        <v>335</v>
      </c>
      <c r="D746" s="24"/>
      <c r="E746" s="867"/>
      <c r="F746" s="546"/>
      <c r="G746" s="868"/>
      <c r="H746" s="754"/>
      <c r="I746" s="545"/>
      <c r="J746" s="862"/>
      <c r="K746" s="867"/>
      <c r="L746" s="546"/>
      <c r="M746" s="868"/>
      <c r="N746" s="759"/>
      <c r="O746" s="545"/>
      <c r="P746" s="758"/>
      <c r="Q746" s="867"/>
      <c r="R746" s="546"/>
      <c r="S746" s="868"/>
      <c r="T746" s="759"/>
      <c r="U746" s="871"/>
      <c r="V746" s="546"/>
      <c r="W746" s="872"/>
      <c r="X746" s="546"/>
      <c r="Y746" s="868"/>
      <c r="Z746" s="759"/>
      <c r="AA746" s="545"/>
      <c r="AB746" s="546"/>
      <c r="AC746" s="546"/>
      <c r="AD746" s="872"/>
      <c r="AE746" s="546"/>
      <c r="AF746" s="868"/>
      <c r="AG746" s="759"/>
      <c r="AH746" s="545"/>
      <c r="AI746" s="758"/>
      <c r="AJ746" s="545"/>
      <c r="AK746" s="545"/>
      <c r="AL746" s="759"/>
      <c r="AM746" s="868"/>
      <c r="AN746" s="759"/>
      <c r="AO746" s="759"/>
      <c r="AP746" s="759"/>
      <c r="AQ746" s="545"/>
      <c r="AR746" s="758"/>
      <c r="AS746" s="867"/>
      <c r="AT746" s="546"/>
      <c r="AU746" s="868"/>
      <c r="AV746" s="759"/>
      <c r="AW746" s="545"/>
      <c r="AX746" s="758"/>
      <c r="AY746" s="546"/>
      <c r="AZ746" s="546"/>
      <c r="BA746" s="868"/>
      <c r="BB746" s="759"/>
      <c r="BC746" s="545"/>
      <c r="BD746" s="758"/>
      <c r="BE746" s="128"/>
      <c r="BF746" s="128"/>
      <c r="BG746" s="128"/>
      <c r="BH746" s="128"/>
      <c r="BI746" s="128"/>
      <c r="BJ746" s="421"/>
      <c r="BK746" s="510"/>
      <c r="BL746" s="764"/>
      <c r="BM746" s="762"/>
      <c r="BN746" s="762"/>
      <c r="BO746" s="762"/>
      <c r="CB746" s="793"/>
      <c r="CC746" s="793"/>
      <c r="CD746" s="793"/>
      <c r="CE746" s="793"/>
      <c r="CF746" s="793"/>
      <c r="CG746" s="793"/>
      <c r="CH746" s="793"/>
      <c r="CI746" s="793"/>
      <c r="CJ746" s="793"/>
      <c r="CK746" s="793"/>
      <c r="CL746" s="793"/>
      <c r="CM746" s="793"/>
      <c r="CN746" s="793"/>
      <c r="CO746" s="793"/>
      <c r="CP746" s="793"/>
      <c r="CQ746" s="793"/>
      <c r="CR746" s="793"/>
      <c r="CS746" s="793"/>
      <c r="CT746" s="793"/>
      <c r="CU746" s="793"/>
      <c r="CV746" s="793"/>
      <c r="CW746" s="793"/>
      <c r="CX746" s="793"/>
      <c r="CY746" s="793"/>
      <c r="CZ746" s="793"/>
      <c r="DA746" s="793"/>
      <c r="DB746" s="793"/>
      <c r="DC746" s="793"/>
      <c r="DD746" s="793"/>
      <c r="DE746" s="793"/>
      <c r="DF746" s="793"/>
      <c r="DG746" s="793"/>
      <c r="DH746" s="793"/>
      <c r="DI746" s="793"/>
      <c r="DJ746" s="793"/>
      <c r="DK746" s="793"/>
      <c r="DL746" s="793"/>
      <c r="DM746" s="793"/>
      <c r="DN746" s="793"/>
      <c r="DO746" s="793"/>
      <c r="DP746" s="793"/>
      <c r="DQ746" s="793"/>
      <c r="DR746" s="793"/>
      <c r="DS746" s="793"/>
      <c r="DT746" s="793"/>
      <c r="DU746" s="793"/>
      <c r="DV746" s="793"/>
      <c r="DW746" s="793"/>
      <c r="DX746" s="793"/>
      <c r="DY746" s="793"/>
    </row>
    <row r="747" spans="1:129" s="763" customFormat="1" ht="15">
      <c r="A747" s="748"/>
      <c r="B747" s="866"/>
      <c r="C747" s="756" t="s">
        <v>360</v>
      </c>
      <c r="D747" s="24"/>
      <c r="E747" s="867"/>
      <c r="F747" s="546"/>
      <c r="G747" s="868"/>
      <c r="H747" s="754"/>
      <c r="I747" s="545"/>
      <c r="J747" s="862"/>
      <c r="K747" s="867"/>
      <c r="L747" s="546"/>
      <c r="M747" s="868"/>
      <c r="N747" s="759"/>
      <c r="O747" s="545"/>
      <c r="P747" s="758"/>
      <c r="Q747" s="867"/>
      <c r="R747" s="546"/>
      <c r="S747" s="868"/>
      <c r="T747" s="759"/>
      <c r="U747" s="871"/>
      <c r="V747" s="546"/>
      <c r="W747" s="872"/>
      <c r="X747" s="546"/>
      <c r="Y747" s="868"/>
      <c r="Z747" s="759"/>
      <c r="AA747" s="545"/>
      <c r="AB747" s="546"/>
      <c r="AC747" s="546"/>
      <c r="AD747" s="872"/>
      <c r="AE747" s="546"/>
      <c r="AF747" s="868"/>
      <c r="AG747" s="759"/>
      <c r="AH747" s="545"/>
      <c r="AI747" s="758"/>
      <c r="AJ747" s="545"/>
      <c r="AK747" s="545"/>
      <c r="AL747" s="759"/>
      <c r="AM747" s="868"/>
      <c r="AN747" s="759"/>
      <c r="AO747" s="759"/>
      <c r="AP747" s="759"/>
      <c r="AQ747" s="545"/>
      <c r="AR747" s="758"/>
      <c r="AS747" s="867"/>
      <c r="AT747" s="546"/>
      <c r="AU747" s="868"/>
      <c r="AV747" s="759"/>
      <c r="AW747" s="545"/>
      <c r="AX747" s="758"/>
      <c r="AY747" s="546"/>
      <c r="AZ747" s="546"/>
      <c r="BA747" s="868"/>
      <c r="BB747" s="759"/>
      <c r="BC747" s="545"/>
      <c r="BD747" s="758"/>
      <c r="BE747" s="128"/>
      <c r="BF747" s="128"/>
      <c r="BG747" s="128"/>
      <c r="BH747" s="128"/>
      <c r="BI747" s="128"/>
      <c r="BJ747" s="421"/>
      <c r="BK747" s="510"/>
      <c r="BL747" s="764"/>
      <c r="BM747" s="762"/>
      <c r="BN747" s="762"/>
      <c r="BO747" s="762"/>
      <c r="CB747" s="793"/>
      <c r="CC747" s="793"/>
      <c r="CD747" s="793"/>
      <c r="CE747" s="793"/>
      <c r="CF747" s="793"/>
      <c r="CG747" s="793"/>
      <c r="CH747" s="793"/>
      <c r="CI747" s="793"/>
      <c r="CJ747" s="793"/>
      <c r="CK747" s="793"/>
      <c r="CL747" s="793"/>
      <c r="CM747" s="793"/>
      <c r="CN747" s="793"/>
      <c r="CO747" s="793"/>
      <c r="CP747" s="793"/>
      <c r="CQ747" s="793"/>
      <c r="CR747" s="793"/>
      <c r="CS747" s="793"/>
      <c r="CT747" s="793"/>
      <c r="CU747" s="793"/>
      <c r="CV747" s="793"/>
      <c r="CW747" s="793"/>
      <c r="CX747" s="793"/>
      <c r="CY747" s="793"/>
      <c r="CZ747" s="793"/>
      <c r="DA747" s="793"/>
      <c r="DB747" s="793"/>
      <c r="DC747" s="793"/>
      <c r="DD747" s="793"/>
      <c r="DE747" s="793"/>
      <c r="DF747" s="793"/>
      <c r="DG747" s="793"/>
      <c r="DH747" s="793"/>
      <c r="DI747" s="793"/>
      <c r="DJ747" s="793"/>
      <c r="DK747" s="793"/>
      <c r="DL747" s="793"/>
      <c r="DM747" s="793"/>
      <c r="DN747" s="793"/>
      <c r="DO747" s="793"/>
      <c r="DP747" s="793"/>
      <c r="DQ747" s="793"/>
      <c r="DR747" s="793"/>
      <c r="DS747" s="793"/>
      <c r="DT747" s="793"/>
      <c r="DU747" s="793"/>
      <c r="DV747" s="793"/>
      <c r="DW747" s="793"/>
      <c r="DX747" s="793"/>
      <c r="DY747" s="793"/>
    </row>
    <row r="748" spans="1:129" s="763" customFormat="1" ht="25.5">
      <c r="A748" s="748"/>
      <c r="B748" s="866">
        <v>6029006</v>
      </c>
      <c r="C748" s="874" t="s">
        <v>77</v>
      </c>
      <c r="D748" s="24" t="s">
        <v>11</v>
      </c>
      <c r="E748" s="867"/>
      <c r="F748" s="551"/>
      <c r="G748" s="868"/>
      <c r="H748" s="870"/>
      <c r="I748" s="545"/>
      <c r="J748" s="873"/>
      <c r="K748" s="867"/>
      <c r="L748" s="551"/>
      <c r="M748" s="868"/>
      <c r="N748" s="870"/>
      <c r="O748" s="545"/>
      <c r="P748" s="869"/>
      <c r="Q748" s="867"/>
      <c r="R748" s="551"/>
      <c r="S748" s="868"/>
      <c r="T748" s="870"/>
      <c r="U748" s="871"/>
      <c r="V748" s="551"/>
      <c r="W748" s="872"/>
      <c r="X748" s="551"/>
      <c r="Y748" s="868"/>
      <c r="Z748" s="870"/>
      <c r="AA748" s="545"/>
      <c r="AB748" s="551"/>
      <c r="AC748" s="551"/>
      <c r="AD748" s="872"/>
      <c r="AE748" s="551"/>
      <c r="AF748" s="868"/>
      <c r="AG748" s="870"/>
      <c r="AH748" s="545"/>
      <c r="AI748" s="869"/>
      <c r="AJ748" s="545"/>
      <c r="AK748" s="545"/>
      <c r="AL748" s="870"/>
      <c r="AM748" s="868"/>
      <c r="AN748" s="870"/>
      <c r="AO748" s="870"/>
      <c r="AP748" s="870"/>
      <c r="AQ748" s="545"/>
      <c r="AR748" s="869"/>
      <c r="AS748" s="867"/>
      <c r="AT748" s="551"/>
      <c r="AU748" s="868"/>
      <c r="AV748" s="870"/>
      <c r="AW748" s="545"/>
      <c r="AX748" s="869"/>
      <c r="AY748" s="551"/>
      <c r="AZ748" s="551"/>
      <c r="BA748" s="868"/>
      <c r="BB748" s="870"/>
      <c r="BC748" s="545"/>
      <c r="BD748" s="758"/>
      <c r="BE748" s="128"/>
      <c r="BF748" s="128"/>
      <c r="BG748" s="128"/>
      <c r="BH748" s="128"/>
      <c r="BI748" s="128"/>
      <c r="BJ748" s="421"/>
      <c r="BK748" s="510"/>
      <c r="BL748" s="764"/>
      <c r="BM748" s="762"/>
      <c r="BN748" s="762"/>
      <c r="BO748" s="762"/>
      <c r="CB748" s="793"/>
      <c r="CC748" s="793"/>
      <c r="CD748" s="793"/>
      <c r="CE748" s="793"/>
      <c r="CF748" s="793"/>
      <c r="CG748" s="793"/>
      <c r="CH748" s="793"/>
      <c r="CI748" s="793"/>
      <c r="CJ748" s="793"/>
      <c r="CK748" s="793"/>
      <c r="CL748" s="793"/>
      <c r="CM748" s="793"/>
      <c r="CN748" s="793"/>
      <c r="CO748" s="793"/>
      <c r="CP748" s="793"/>
      <c r="CQ748" s="793"/>
      <c r="CR748" s="793"/>
      <c r="CS748" s="793"/>
      <c r="CT748" s="793"/>
      <c r="CU748" s="793"/>
      <c r="CV748" s="793"/>
      <c r="CW748" s="793"/>
      <c r="CX748" s="793"/>
      <c r="CY748" s="793"/>
      <c r="CZ748" s="793"/>
      <c r="DA748" s="793"/>
      <c r="DB748" s="793"/>
      <c r="DC748" s="793"/>
      <c r="DD748" s="793"/>
      <c r="DE748" s="793"/>
      <c r="DF748" s="793"/>
      <c r="DG748" s="793"/>
      <c r="DH748" s="793"/>
      <c r="DI748" s="793"/>
      <c r="DJ748" s="793"/>
      <c r="DK748" s="793"/>
      <c r="DL748" s="793"/>
      <c r="DM748" s="793"/>
      <c r="DN748" s="793"/>
      <c r="DO748" s="793"/>
      <c r="DP748" s="793"/>
      <c r="DQ748" s="793"/>
      <c r="DR748" s="793"/>
      <c r="DS748" s="793"/>
      <c r="DT748" s="793"/>
      <c r="DU748" s="793"/>
      <c r="DV748" s="793"/>
      <c r="DW748" s="793"/>
      <c r="DX748" s="793"/>
      <c r="DY748" s="793"/>
    </row>
    <row r="749" spans="1:129" s="80" customFormat="1" ht="15">
      <c r="A749" s="571"/>
      <c r="B749" s="582">
        <v>6029007</v>
      </c>
      <c r="C749" s="583" t="s">
        <v>78</v>
      </c>
      <c r="D749" s="574" t="s">
        <v>11</v>
      </c>
      <c r="E749" s="584"/>
      <c r="F749" s="585"/>
      <c r="G749" s="586"/>
      <c r="H749" s="587"/>
      <c r="I749" s="585"/>
      <c r="J749" s="1202"/>
      <c r="K749" s="584"/>
      <c r="L749" s="585"/>
      <c r="M749" s="586"/>
      <c r="N749" s="587"/>
      <c r="O749" s="585"/>
      <c r="P749" s="415"/>
      <c r="Q749" s="584"/>
      <c r="R749" s="585"/>
      <c r="S749" s="586"/>
      <c r="T749" s="587"/>
      <c r="U749" s="415"/>
      <c r="V749" s="585"/>
      <c r="W749" s="587"/>
      <c r="X749" s="585"/>
      <c r="Y749" s="586"/>
      <c r="Z749" s="587"/>
      <c r="AA749" s="585"/>
      <c r="AB749" s="585"/>
      <c r="AC749" s="585"/>
      <c r="AD749" s="587"/>
      <c r="AE749" s="585"/>
      <c r="AF749" s="586"/>
      <c r="AG749" s="587"/>
      <c r="AH749" s="585"/>
      <c r="AI749" s="415"/>
      <c r="AJ749" s="585"/>
      <c r="AK749" s="585"/>
      <c r="AL749" s="587"/>
      <c r="AM749" s="586"/>
      <c r="AN749" s="587"/>
      <c r="AO749" s="587"/>
      <c r="AP749" s="587"/>
      <c r="AQ749" s="585"/>
      <c r="AR749" s="415"/>
      <c r="AS749" s="584"/>
      <c r="AT749" s="585"/>
      <c r="AU749" s="586"/>
      <c r="AV749" s="587"/>
      <c r="AW749" s="585"/>
      <c r="AX749" s="415"/>
      <c r="AY749" s="585"/>
      <c r="AZ749" s="585"/>
      <c r="BA749" s="586"/>
      <c r="BB749" s="587"/>
      <c r="BC749" s="585"/>
      <c r="BD749" s="416"/>
      <c r="BE749" s="413"/>
      <c r="BF749" s="413"/>
      <c r="BG749" s="413"/>
      <c r="BH749" s="413"/>
      <c r="BI749" s="413"/>
      <c r="BJ749" s="432"/>
      <c r="BK749" s="512"/>
      <c r="BL749" s="433"/>
      <c r="BM749" s="414"/>
      <c r="BN749" s="414"/>
      <c r="BO749" s="414"/>
      <c r="CB749" s="227"/>
      <c r="CC749" s="227"/>
      <c r="CD749" s="227"/>
      <c r="CE749" s="227"/>
      <c r="CF749" s="227"/>
      <c r="CG749" s="227"/>
      <c r="CH749" s="227"/>
      <c r="CI749" s="227"/>
      <c r="CJ749" s="227"/>
      <c r="CK749" s="227"/>
      <c r="CL749" s="227"/>
      <c r="CM749" s="227"/>
      <c r="CN749" s="227"/>
      <c r="CO749" s="227"/>
      <c r="CP749" s="227"/>
      <c r="CQ749" s="227"/>
      <c r="CR749" s="227"/>
      <c r="CS749" s="227"/>
      <c r="CT749" s="227"/>
      <c r="CU749" s="227"/>
      <c r="CV749" s="227"/>
      <c r="CW749" s="227"/>
      <c r="CX749" s="227"/>
      <c r="CY749" s="227"/>
      <c r="CZ749" s="227"/>
      <c r="DA749" s="227"/>
      <c r="DB749" s="227"/>
      <c r="DC749" s="227"/>
      <c r="DD749" s="227"/>
      <c r="DE749" s="227"/>
      <c r="DF749" s="227"/>
      <c r="DG749" s="227"/>
      <c r="DH749" s="227"/>
      <c r="DI749" s="227"/>
      <c r="DJ749" s="227"/>
      <c r="DK749" s="227"/>
      <c r="DL749" s="227"/>
      <c r="DM749" s="227"/>
      <c r="DN749" s="227"/>
      <c r="DO749" s="227"/>
      <c r="DP749" s="227"/>
      <c r="DQ749" s="227"/>
      <c r="DR749" s="227"/>
      <c r="DS749" s="227"/>
      <c r="DT749" s="227"/>
      <c r="DU749" s="227"/>
      <c r="DV749" s="227"/>
      <c r="DW749" s="227"/>
      <c r="DX749" s="227"/>
      <c r="DY749" s="227"/>
    </row>
    <row r="750" spans="1:129" s="80" customFormat="1" ht="15.75" thickBot="1">
      <c r="A750" s="265"/>
      <c r="B750" s="360">
        <v>6029008</v>
      </c>
      <c r="C750" s="13" t="s">
        <v>79</v>
      </c>
      <c r="D750" s="7" t="s">
        <v>11</v>
      </c>
      <c r="E750" s="95">
        <f>'Buxheti 2021'!E660</f>
        <v>0</v>
      </c>
      <c r="F750" s="151"/>
      <c r="G750" s="144"/>
      <c r="H750" s="481"/>
      <c r="I750" s="143"/>
      <c r="J750" s="604"/>
      <c r="K750" s="95"/>
      <c r="L750" s="151"/>
      <c r="M750" s="144"/>
      <c r="N750" s="153"/>
      <c r="O750" s="143"/>
      <c r="P750" s="154"/>
      <c r="Q750" s="95"/>
      <c r="R750" s="151"/>
      <c r="S750" s="144"/>
      <c r="T750" s="153"/>
      <c r="U750" s="146"/>
      <c r="V750" s="151"/>
      <c r="W750" s="145"/>
      <c r="X750" s="151"/>
      <c r="Y750" s="144"/>
      <c r="Z750" s="153"/>
      <c r="AA750" s="143"/>
      <c r="AB750" s="151"/>
      <c r="AC750" s="151"/>
      <c r="AD750" s="145"/>
      <c r="AE750" s="151"/>
      <c r="AF750" s="143"/>
      <c r="AG750" s="151"/>
      <c r="AH750" s="143"/>
      <c r="AI750" s="154"/>
      <c r="AJ750" s="143"/>
      <c r="AK750" s="143"/>
      <c r="AL750" s="145"/>
      <c r="AM750" s="143"/>
      <c r="AN750" s="151"/>
      <c r="AO750" s="151"/>
      <c r="AP750" s="151"/>
      <c r="AQ750" s="143"/>
      <c r="AR750" s="151"/>
      <c r="AS750" s="143"/>
      <c r="AT750" s="151"/>
      <c r="AU750" s="143"/>
      <c r="AV750" s="153"/>
      <c r="AW750" s="143"/>
      <c r="AX750" s="154"/>
      <c r="AY750" s="151"/>
      <c r="AZ750" s="151"/>
      <c r="BA750" s="144"/>
      <c r="BB750" s="153"/>
      <c r="BC750" s="143"/>
      <c r="BD750" s="167"/>
      <c r="BE750" s="128"/>
      <c r="BF750" s="128"/>
      <c r="BG750" s="128"/>
      <c r="BH750" s="128"/>
      <c r="BI750" s="128"/>
      <c r="BJ750" s="421"/>
      <c r="BK750" s="510"/>
      <c r="BL750" s="433"/>
      <c r="BM750" s="414"/>
      <c r="BN750" s="414"/>
      <c r="BO750" s="414"/>
      <c r="CB750" s="227"/>
      <c r="CC750" s="227"/>
      <c r="CD750" s="227"/>
      <c r="CE750" s="227"/>
      <c r="CF750" s="227"/>
      <c r="CG750" s="227"/>
      <c r="CH750" s="227"/>
      <c r="CI750" s="227"/>
      <c r="CJ750" s="227"/>
      <c r="CK750" s="227"/>
      <c r="CL750" s="227"/>
      <c r="CM750" s="227"/>
      <c r="CN750" s="227"/>
      <c r="CO750" s="227"/>
      <c r="CP750" s="227"/>
      <c r="CQ750" s="227"/>
      <c r="CR750" s="227"/>
      <c r="CS750" s="227"/>
      <c r="CT750" s="227"/>
      <c r="CU750" s="227"/>
      <c r="CV750" s="227"/>
      <c r="CW750" s="227"/>
      <c r="CX750" s="227"/>
      <c r="CY750" s="227"/>
      <c r="CZ750" s="227"/>
      <c r="DA750" s="227"/>
      <c r="DB750" s="227"/>
      <c r="DC750" s="227"/>
      <c r="DD750" s="227"/>
      <c r="DE750" s="227"/>
      <c r="DF750" s="227"/>
      <c r="DG750" s="227"/>
      <c r="DH750" s="227"/>
      <c r="DI750" s="227"/>
      <c r="DJ750" s="227"/>
      <c r="DK750" s="227"/>
      <c r="DL750" s="227"/>
      <c r="DM750" s="227"/>
      <c r="DN750" s="227"/>
      <c r="DO750" s="227"/>
      <c r="DP750" s="227"/>
      <c r="DQ750" s="227"/>
      <c r="DR750" s="227"/>
      <c r="DS750" s="227"/>
      <c r="DT750" s="227"/>
      <c r="DU750" s="227"/>
      <c r="DV750" s="227"/>
      <c r="DW750" s="227"/>
      <c r="DX750" s="227"/>
      <c r="DY750" s="227"/>
    </row>
    <row r="751" spans="1:129" s="80" customFormat="1" ht="16.5" thickBot="1">
      <c r="A751" s="265"/>
      <c r="B751" s="360">
        <v>6029009</v>
      </c>
      <c r="C751" s="12" t="s">
        <v>80</v>
      </c>
      <c r="D751" s="7" t="s">
        <v>11</v>
      </c>
      <c r="E751" s="95"/>
      <c r="F751" s="143"/>
      <c r="G751" s="144"/>
      <c r="H751" s="145"/>
      <c r="I751" s="143"/>
      <c r="J751" s="653"/>
      <c r="K751" s="95"/>
      <c r="L751" s="143"/>
      <c r="M751" s="144"/>
      <c r="N751" s="145"/>
      <c r="O751" s="143"/>
      <c r="P751" s="146"/>
      <c r="Q751" s="95"/>
      <c r="R751" s="143"/>
      <c r="S751" s="144"/>
      <c r="T751" s="145"/>
      <c r="U751" s="146"/>
      <c r="V751" s="143"/>
      <c r="W751" s="145"/>
      <c r="X751" s="143"/>
      <c r="Y751" s="144"/>
      <c r="Z751" s="145"/>
      <c r="AA751" s="143"/>
      <c r="AB751" s="143"/>
      <c r="AC751" s="143"/>
      <c r="AD751" s="145"/>
      <c r="AE751" s="143"/>
      <c r="AF751" s="143"/>
      <c r="AG751" s="143"/>
      <c r="AH751" s="143"/>
      <c r="AI751" s="146"/>
      <c r="AJ751" s="143"/>
      <c r="AK751" s="143"/>
      <c r="AL751" s="145"/>
      <c r="AM751" s="143"/>
      <c r="AN751" s="143"/>
      <c r="AO751" s="143"/>
      <c r="AP751" s="143"/>
      <c r="AQ751" s="143"/>
      <c r="AR751" s="143"/>
      <c r="AS751" s="143"/>
      <c r="AT751" s="143"/>
      <c r="AU751" s="143"/>
      <c r="AV751" s="145"/>
      <c r="AW751" s="143"/>
      <c r="AX751" s="146"/>
      <c r="AY751" s="143"/>
      <c r="AZ751" s="143"/>
      <c r="BA751" s="144"/>
      <c r="BB751" s="145"/>
      <c r="BC751" s="143"/>
      <c r="BD751" s="417"/>
      <c r="BE751" s="413"/>
      <c r="BF751" s="413"/>
      <c r="BG751" s="413"/>
      <c r="BH751" s="413"/>
      <c r="BI751" s="413"/>
      <c r="BJ751" s="432"/>
      <c r="BK751" s="512"/>
      <c r="BL751" s="433"/>
      <c r="BM751" s="433"/>
      <c r="BN751" s="433"/>
      <c r="BO751" s="433"/>
      <c r="CB751" s="227"/>
      <c r="CC751" s="227"/>
      <c r="CD751" s="227"/>
      <c r="CE751" s="227"/>
      <c r="CF751" s="227"/>
      <c r="CG751" s="227"/>
      <c r="CH751" s="227"/>
      <c r="CI751" s="227"/>
      <c r="CJ751" s="227"/>
      <c r="CK751" s="227"/>
      <c r="CL751" s="227"/>
      <c r="CM751" s="227"/>
      <c r="CN751" s="227"/>
      <c r="CO751" s="227"/>
      <c r="CP751" s="227"/>
      <c r="CQ751" s="227"/>
      <c r="CR751" s="227"/>
      <c r="CS751" s="227"/>
      <c r="CT751" s="227"/>
      <c r="CU751" s="227"/>
      <c r="CV751" s="227"/>
      <c r="CW751" s="227"/>
      <c r="CX751" s="227"/>
      <c r="CY751" s="227"/>
      <c r="CZ751" s="227"/>
      <c r="DA751" s="227"/>
      <c r="DB751" s="227"/>
      <c r="DC751" s="227"/>
      <c r="DD751" s="227"/>
      <c r="DE751" s="227"/>
      <c r="DF751" s="227"/>
      <c r="DG751" s="227"/>
      <c r="DH751" s="227"/>
      <c r="DI751" s="227"/>
      <c r="DJ751" s="227"/>
      <c r="DK751" s="227"/>
      <c r="DL751" s="227"/>
      <c r="DM751" s="227"/>
      <c r="DN751" s="227"/>
      <c r="DO751" s="227"/>
      <c r="DP751" s="227"/>
      <c r="DQ751" s="227"/>
      <c r="DR751" s="227"/>
      <c r="DS751" s="227"/>
      <c r="DT751" s="227"/>
      <c r="DU751" s="227"/>
      <c r="DV751" s="227"/>
      <c r="DW751" s="227"/>
      <c r="DX751" s="227"/>
      <c r="DY751" s="227"/>
    </row>
    <row r="752" spans="1:129" s="80" customFormat="1" ht="15">
      <c r="A752" s="523"/>
      <c r="B752" s="363">
        <v>6029099</v>
      </c>
      <c r="C752" s="20" t="s">
        <v>82</v>
      </c>
      <c r="D752" s="8" t="s">
        <v>11</v>
      </c>
      <c r="E752" s="444"/>
      <c r="F752" s="482"/>
      <c r="G752" s="613"/>
      <c r="H752" s="615"/>
      <c r="I752" s="612"/>
      <c r="J752" s="657"/>
      <c r="K752" s="444"/>
      <c r="L752" s="482"/>
      <c r="M752" s="613"/>
      <c r="N752" s="615"/>
      <c r="O752" s="612"/>
      <c r="P752" s="443"/>
      <c r="Q752" s="444"/>
      <c r="R752" s="482"/>
      <c r="S752" s="613"/>
      <c r="T752" s="615"/>
      <c r="U752" s="614"/>
      <c r="V752" s="482"/>
      <c r="W752" s="606"/>
      <c r="X752" s="482"/>
      <c r="Y752" s="613"/>
      <c r="Z752" s="615"/>
      <c r="AA752" s="612"/>
      <c r="AB752" s="482"/>
      <c r="AC752" s="482"/>
      <c r="AD752" s="606"/>
      <c r="AE752" s="482"/>
      <c r="AF752" s="612"/>
      <c r="AG752" s="482"/>
      <c r="AH752" s="612"/>
      <c r="AI752" s="443"/>
      <c r="AJ752" s="612"/>
      <c r="AK752" s="612"/>
      <c r="AL752" s="615"/>
      <c r="AM752" s="612"/>
      <c r="AN752" s="482"/>
      <c r="AO752" s="482"/>
      <c r="AP752" s="482"/>
      <c r="AQ752" s="612"/>
      <c r="AR752" s="482"/>
      <c r="AS752" s="612"/>
      <c r="AT752" s="482"/>
      <c r="AU752" s="612"/>
      <c r="AV752" s="615"/>
      <c r="AW752" s="612"/>
      <c r="AX752" s="443"/>
      <c r="AY752" s="482"/>
      <c r="AZ752" s="482"/>
      <c r="BA752" s="613"/>
      <c r="BB752" s="615"/>
      <c r="BC752" s="612"/>
      <c r="BD752" s="616"/>
      <c r="BE752" s="438"/>
      <c r="BF752" s="438"/>
      <c r="BG752" s="438"/>
      <c r="BH752" s="438"/>
      <c r="BI752" s="438"/>
      <c r="BJ752" s="439"/>
      <c r="BK752" s="617"/>
      <c r="BL752" s="433"/>
      <c r="BM752" s="433"/>
      <c r="BN752" s="433"/>
      <c r="BO752" s="433"/>
      <c r="CB752" s="1220"/>
      <c r="CC752" s="1220"/>
      <c r="CD752" s="1220"/>
      <c r="CE752" s="1220"/>
      <c r="CF752" s="1220"/>
      <c r="CG752" s="1220"/>
      <c r="CH752" s="1220"/>
      <c r="CI752" s="1220"/>
      <c r="CJ752" s="1220"/>
      <c r="CK752" s="1220"/>
      <c r="CL752" s="1220"/>
      <c r="CM752" s="1220"/>
      <c r="CN752" s="1220"/>
      <c r="CO752" s="1220"/>
      <c r="CP752" s="1220"/>
      <c r="CQ752" s="1220"/>
      <c r="CR752" s="1220"/>
      <c r="CS752" s="1220"/>
      <c r="CT752" s="1220"/>
      <c r="CU752" s="1220"/>
      <c r="CV752" s="1220"/>
      <c r="CW752" s="1220"/>
      <c r="CX752" s="1220"/>
      <c r="CY752" s="1220"/>
      <c r="CZ752" s="1220"/>
      <c r="DA752" s="1220"/>
      <c r="DB752" s="1220"/>
      <c r="DC752" s="1220"/>
      <c r="DD752" s="1220"/>
      <c r="DE752" s="1220"/>
      <c r="DF752" s="1220"/>
      <c r="DG752" s="1220"/>
      <c r="DH752" s="1220"/>
      <c r="DI752" s="1220"/>
      <c r="DJ752" s="1220"/>
      <c r="DK752" s="1220"/>
      <c r="DL752" s="1220"/>
      <c r="DM752" s="1220"/>
      <c r="DN752" s="1220"/>
      <c r="DO752" s="1220"/>
      <c r="DP752" s="1220"/>
      <c r="DQ752" s="1220"/>
      <c r="DR752" s="1220"/>
      <c r="DS752" s="1220"/>
      <c r="DT752" s="1220"/>
      <c r="DU752" s="1220"/>
      <c r="DV752" s="1220"/>
      <c r="DW752" s="1220"/>
      <c r="DX752" s="1220"/>
      <c r="DY752" s="1220"/>
    </row>
    <row r="753" spans="1:136" s="227" customFormat="1" ht="15">
      <c r="A753" s="265"/>
      <c r="B753" s="633" t="s">
        <v>435</v>
      </c>
      <c r="C753" s="634" t="s">
        <v>436</v>
      </c>
      <c r="D753" s="628"/>
      <c r="E753" s="629"/>
      <c r="F753" s="630">
        <f>F754+F755</f>
        <v>0</v>
      </c>
      <c r="G753" s="629"/>
      <c r="H753" s="630"/>
      <c r="I753" s="629"/>
      <c r="J753" s="441"/>
      <c r="K753" s="143"/>
      <c r="L753" s="441"/>
      <c r="M753" s="143"/>
      <c r="N753" s="441"/>
      <c r="O753" s="143"/>
      <c r="P753" s="441"/>
      <c r="Q753" s="143"/>
      <c r="R753" s="441"/>
      <c r="S753" s="143"/>
      <c r="T753" s="441"/>
      <c r="U753" s="143"/>
      <c r="V753" s="441"/>
      <c r="W753" s="143"/>
      <c r="X753" s="441"/>
      <c r="Y753" s="143"/>
      <c r="Z753" s="441"/>
      <c r="AA753" s="143"/>
      <c r="AB753" s="441"/>
      <c r="AC753" s="441"/>
      <c r="AD753" s="143"/>
      <c r="AE753" s="441"/>
      <c r="AF753" s="143"/>
      <c r="AG753" s="441"/>
      <c r="AH753" s="143"/>
      <c r="AI753" s="441"/>
      <c r="AJ753" s="143"/>
      <c r="AK753" s="143"/>
      <c r="AL753" s="441"/>
      <c r="AM753" s="143"/>
      <c r="AN753" s="441"/>
      <c r="AO753" s="441"/>
      <c r="AP753" s="441"/>
      <c r="AQ753" s="143"/>
      <c r="AR753" s="441"/>
      <c r="AS753" s="143"/>
      <c r="AT753" s="441"/>
      <c r="AU753" s="143"/>
      <c r="AV753" s="441"/>
      <c r="AW753" s="143"/>
      <c r="AX753" s="441"/>
      <c r="AY753" s="441"/>
      <c r="AZ753" s="441"/>
      <c r="BA753" s="143"/>
      <c r="BB753" s="441"/>
      <c r="BC753" s="143"/>
      <c r="BD753" s="134"/>
      <c r="BE753" s="440"/>
      <c r="BF753" s="440"/>
      <c r="BG753" s="440"/>
      <c r="BH753" s="440"/>
      <c r="BI753" s="440"/>
      <c r="BJ753" s="440"/>
      <c r="BK753" s="440"/>
      <c r="BL753" s="571"/>
      <c r="BM753" s="571"/>
      <c r="BN753" s="571"/>
      <c r="BO753" s="571"/>
    </row>
    <row r="754" spans="1:136" s="227" customFormat="1" ht="15">
      <c r="A754" s="265"/>
      <c r="B754" s="626" t="s">
        <v>437</v>
      </c>
      <c r="C754" s="627" t="s">
        <v>438</v>
      </c>
      <c r="D754" s="8" t="s">
        <v>11</v>
      </c>
      <c r="E754" s="143"/>
      <c r="F754" s="441"/>
      <c r="G754" s="143"/>
      <c r="H754" s="636"/>
      <c r="I754" s="143"/>
      <c r="J754" s="441"/>
      <c r="K754" s="143"/>
      <c r="L754" s="441"/>
      <c r="M754" s="143"/>
      <c r="N754" s="441"/>
      <c r="O754" s="143"/>
      <c r="P754" s="441"/>
      <c r="Q754" s="143"/>
      <c r="R754" s="441"/>
      <c r="S754" s="143"/>
      <c r="T754" s="441"/>
      <c r="U754" s="143"/>
      <c r="V754" s="441"/>
      <c r="W754" s="143"/>
      <c r="X754" s="441"/>
      <c r="Y754" s="143"/>
      <c r="Z754" s="441"/>
      <c r="AA754" s="143"/>
      <c r="AB754" s="441"/>
      <c r="AC754" s="441"/>
      <c r="AD754" s="143"/>
      <c r="AE754" s="441"/>
      <c r="AF754" s="143"/>
      <c r="AG754" s="441"/>
      <c r="AH754" s="143"/>
      <c r="AI754" s="441"/>
      <c r="AJ754" s="143"/>
      <c r="AK754" s="143"/>
      <c r="AL754" s="441"/>
      <c r="AM754" s="143"/>
      <c r="AN754" s="441"/>
      <c r="AO754" s="441"/>
      <c r="AP754" s="441"/>
      <c r="AQ754" s="143"/>
      <c r="AR754" s="441"/>
      <c r="AS754" s="143"/>
      <c r="AT754" s="441"/>
      <c r="AU754" s="143"/>
      <c r="AV754" s="441"/>
      <c r="AW754" s="143"/>
      <c r="AX754" s="441"/>
      <c r="AY754" s="441"/>
      <c r="AZ754" s="441"/>
      <c r="BA754" s="143"/>
      <c r="BB754" s="441"/>
      <c r="BC754" s="143"/>
      <c r="BD754" s="134"/>
      <c r="BE754" s="440"/>
      <c r="BF754" s="440"/>
      <c r="BG754" s="440"/>
      <c r="BH754" s="440"/>
      <c r="BI754" s="440"/>
      <c r="BJ754" s="440"/>
      <c r="BK754" s="440"/>
      <c r="BL754" s="571"/>
      <c r="BM754" s="571"/>
      <c r="BN754" s="571"/>
      <c r="BO754" s="571"/>
    </row>
    <row r="755" spans="1:136" s="227" customFormat="1" ht="15">
      <c r="A755" s="265"/>
      <c r="B755" s="626"/>
      <c r="C755" s="627"/>
      <c r="D755" s="990"/>
      <c r="E755" s="143"/>
      <c r="F755" s="441"/>
      <c r="G755" s="143"/>
      <c r="H755" s="441"/>
      <c r="I755" s="143"/>
      <c r="J755" s="441"/>
      <c r="K755" s="143"/>
      <c r="L755" s="441"/>
      <c r="M755" s="143"/>
      <c r="N755" s="441"/>
      <c r="O755" s="143"/>
      <c r="P755" s="441"/>
      <c r="Q755" s="143"/>
      <c r="R755" s="441"/>
      <c r="S755" s="143"/>
      <c r="T755" s="441"/>
      <c r="U755" s="143"/>
      <c r="V755" s="441"/>
      <c r="W755" s="143"/>
      <c r="X755" s="441"/>
      <c r="Y755" s="143"/>
      <c r="Z755" s="441"/>
      <c r="AA755" s="143"/>
      <c r="AB755" s="441"/>
      <c r="AC755" s="441"/>
      <c r="AD755" s="143"/>
      <c r="AE755" s="441"/>
      <c r="AF755" s="143"/>
      <c r="AG755" s="441"/>
      <c r="AH755" s="143"/>
      <c r="AI755" s="441"/>
      <c r="AJ755" s="143"/>
      <c r="AK755" s="143"/>
      <c r="AL755" s="441"/>
      <c r="AM755" s="143"/>
      <c r="AN755" s="441"/>
      <c r="AO755" s="441"/>
      <c r="AP755" s="441"/>
      <c r="AQ755" s="143"/>
      <c r="AR755" s="441"/>
      <c r="AS755" s="143"/>
      <c r="AT755" s="441"/>
      <c r="AU755" s="143"/>
      <c r="AV755" s="441"/>
      <c r="AW755" s="143"/>
      <c r="AX755" s="441"/>
      <c r="AY755" s="441"/>
      <c r="AZ755" s="441"/>
      <c r="BA755" s="143"/>
      <c r="BB755" s="441"/>
      <c r="BC755" s="143"/>
      <c r="BD755" s="134"/>
      <c r="BE755" s="440"/>
      <c r="BF755" s="440"/>
      <c r="BG755" s="440"/>
      <c r="BH755" s="440"/>
      <c r="BI755" s="440"/>
      <c r="BJ755" s="440"/>
      <c r="BK755" s="440"/>
      <c r="BL755" s="571"/>
      <c r="BM755" s="571"/>
      <c r="BN755" s="571"/>
      <c r="BO755" s="571"/>
    </row>
    <row r="756" spans="1:136" s="433" customFormat="1" ht="15">
      <c r="A756" s="618"/>
      <c r="B756" s="1221" t="s">
        <v>241</v>
      </c>
      <c r="C756" s="1222" t="s">
        <v>242</v>
      </c>
      <c r="D756" s="1223"/>
      <c r="E756" s="1224">
        <f>E757+E758+E759+E760</f>
        <v>2000000</v>
      </c>
      <c r="F756" s="1225">
        <f>F757+F758+F759+F760</f>
        <v>0</v>
      </c>
      <c r="G756" s="1224"/>
      <c r="H756" s="1225"/>
      <c r="I756" s="1224"/>
      <c r="J756" s="1226"/>
      <c r="K756" s="1224"/>
      <c r="L756" s="1225"/>
      <c r="M756" s="1224"/>
      <c r="N756" s="1225"/>
      <c r="O756" s="1224"/>
      <c r="P756" s="1225"/>
      <c r="Q756" s="1224"/>
      <c r="R756" s="1225"/>
      <c r="S756" s="1224"/>
      <c r="T756" s="1225"/>
      <c r="U756" s="1224"/>
      <c r="V756" s="1225"/>
      <c r="W756" s="1224"/>
      <c r="X756" s="1225"/>
      <c r="Y756" s="1224"/>
      <c r="Z756" s="1225"/>
      <c r="AA756" s="1224"/>
      <c r="AB756" s="1225"/>
      <c r="AC756" s="1225"/>
      <c r="AD756" s="1227"/>
      <c r="AE756" s="1225"/>
      <c r="AF756" s="1224"/>
      <c r="AG756" s="1225"/>
      <c r="AH756" s="1224"/>
      <c r="AI756" s="1225"/>
      <c r="AJ756" s="1224"/>
      <c r="AK756" s="1224"/>
      <c r="AL756" s="1225"/>
      <c r="AM756" s="1224"/>
      <c r="AN756" s="1225"/>
      <c r="AO756" s="1225"/>
      <c r="AP756" s="1225"/>
      <c r="AQ756" s="1224"/>
      <c r="AR756" s="1225"/>
      <c r="AS756" s="1224"/>
      <c r="AT756" s="1225"/>
      <c r="AU756" s="1224"/>
      <c r="AV756" s="1225"/>
      <c r="AW756" s="1224"/>
      <c r="AX756" s="1225"/>
      <c r="AY756" s="1225"/>
      <c r="AZ756" s="1225"/>
      <c r="BA756" s="1224"/>
      <c r="BB756" s="1225"/>
      <c r="BC756" s="1224"/>
      <c r="BD756" s="1228"/>
      <c r="BE756" s="1229"/>
      <c r="BF756" s="1229"/>
      <c r="BG756" s="1229"/>
      <c r="BH756" s="1229"/>
      <c r="BI756" s="1229"/>
      <c r="BJ756" s="1229"/>
      <c r="BK756" s="1229"/>
      <c r="CB756" s="1230"/>
      <c r="CC756" s="1230"/>
      <c r="CD756" s="1230"/>
      <c r="CE756" s="1230"/>
      <c r="CF756" s="1230"/>
      <c r="CG756" s="1230"/>
      <c r="CH756" s="1230"/>
      <c r="CI756" s="1230"/>
      <c r="CJ756" s="1230"/>
      <c r="CK756" s="1230"/>
      <c r="CL756" s="1230"/>
      <c r="CM756" s="1230"/>
      <c r="CN756" s="1230"/>
      <c r="CO756" s="1230"/>
      <c r="CP756" s="1230"/>
      <c r="CQ756" s="1230"/>
      <c r="CR756" s="1230"/>
      <c r="CS756" s="1230"/>
      <c r="CT756" s="1230"/>
      <c r="CU756" s="1230"/>
      <c r="CV756" s="1230"/>
      <c r="CW756" s="1230"/>
      <c r="CX756" s="1230"/>
      <c r="CY756" s="1230"/>
      <c r="CZ756" s="1230"/>
      <c r="DA756" s="1230"/>
      <c r="DB756" s="1230"/>
      <c r="DC756" s="1230"/>
      <c r="DD756" s="1230"/>
      <c r="DE756" s="1230"/>
      <c r="DF756" s="1230"/>
      <c r="DG756" s="1230"/>
      <c r="DH756" s="1230"/>
      <c r="DI756" s="1230"/>
      <c r="DJ756" s="1230"/>
      <c r="DK756" s="1230"/>
      <c r="DL756" s="1230"/>
      <c r="DM756" s="1230"/>
      <c r="DN756" s="1230"/>
      <c r="DO756" s="1230"/>
      <c r="DP756" s="1230"/>
      <c r="DQ756" s="1230"/>
      <c r="DR756" s="1230"/>
      <c r="DS756" s="1230"/>
      <c r="DT756" s="1230"/>
      <c r="DU756" s="1230"/>
      <c r="DV756" s="1230"/>
      <c r="DW756" s="1230"/>
      <c r="DX756" s="1230"/>
      <c r="DY756" s="1230"/>
    </row>
    <row r="757" spans="1:136" s="433" customFormat="1" ht="15">
      <c r="A757" s="265"/>
      <c r="B757" s="626">
        <v>8100</v>
      </c>
      <c r="C757" s="635" t="s">
        <v>243</v>
      </c>
      <c r="D757" s="8" t="s">
        <v>11</v>
      </c>
      <c r="E757" s="143">
        <f>'Buxheti 2021'!E464</f>
        <v>0</v>
      </c>
      <c r="F757" s="441"/>
      <c r="G757" s="143"/>
      <c r="H757" s="441"/>
      <c r="I757" s="143"/>
      <c r="J757" s="1148"/>
      <c r="K757" s="143"/>
      <c r="L757" s="441"/>
      <c r="M757" s="143"/>
      <c r="N757" s="441"/>
      <c r="O757" s="143"/>
      <c r="P757" s="441"/>
      <c r="Q757" s="143"/>
      <c r="R757" s="441"/>
      <c r="S757" s="143"/>
      <c r="T757" s="441"/>
      <c r="U757" s="143"/>
      <c r="V757" s="441"/>
      <c r="W757" s="143"/>
      <c r="X757" s="441"/>
      <c r="Y757" s="143"/>
      <c r="Z757" s="441"/>
      <c r="AA757" s="143"/>
      <c r="AB757" s="441"/>
      <c r="AC757" s="441"/>
      <c r="AD757" s="145"/>
      <c r="AE757" s="441"/>
      <c r="AF757" s="143"/>
      <c r="AG757" s="441"/>
      <c r="AH757" s="143"/>
      <c r="AI757" s="441"/>
      <c r="AJ757" s="143"/>
      <c r="AK757" s="143"/>
      <c r="AL757" s="441"/>
      <c r="AM757" s="143"/>
      <c r="AN757" s="441"/>
      <c r="AO757" s="441"/>
      <c r="AP757" s="441"/>
      <c r="AQ757" s="143"/>
      <c r="AR757" s="441"/>
      <c r="AS757" s="143"/>
      <c r="AT757" s="441"/>
      <c r="AU757" s="143"/>
      <c r="AV757" s="441"/>
      <c r="AW757" s="143"/>
      <c r="AX757" s="441"/>
      <c r="AY757" s="441"/>
      <c r="AZ757" s="441"/>
      <c r="BA757" s="143"/>
      <c r="BB757" s="441"/>
      <c r="BC757" s="143"/>
      <c r="BD757" s="134"/>
      <c r="BE757" s="440"/>
      <c r="BF757" s="440"/>
      <c r="BG757" s="440"/>
      <c r="BH757" s="440"/>
      <c r="BI757" s="440"/>
      <c r="BJ757" s="440"/>
      <c r="BK757" s="440"/>
      <c r="CB757" s="571"/>
      <c r="CC757" s="571"/>
      <c r="CD757" s="571"/>
      <c r="CE757" s="571"/>
      <c r="CF757" s="571"/>
      <c r="CG757" s="571"/>
      <c r="CH757" s="571"/>
      <c r="CI757" s="571"/>
      <c r="CJ757" s="571"/>
      <c r="CK757" s="571"/>
      <c r="CL757" s="571"/>
      <c r="CM757" s="571"/>
      <c r="CN757" s="571"/>
      <c r="CO757" s="571"/>
      <c r="CP757" s="571"/>
      <c r="CQ757" s="571"/>
      <c r="CR757" s="571"/>
      <c r="CS757" s="571"/>
      <c r="CT757" s="571"/>
      <c r="CU757" s="571"/>
      <c r="CV757" s="571"/>
      <c r="CW757" s="571"/>
      <c r="CX757" s="571"/>
      <c r="CY757" s="571"/>
      <c r="CZ757" s="571"/>
      <c r="DA757" s="571"/>
      <c r="DB757" s="571"/>
      <c r="DC757" s="571"/>
      <c r="DD757" s="571"/>
      <c r="DE757" s="571"/>
      <c r="DF757" s="571"/>
      <c r="DG757" s="571"/>
      <c r="DH757" s="571"/>
      <c r="DI757" s="571"/>
      <c r="DJ757" s="571"/>
      <c r="DK757" s="571"/>
      <c r="DL757" s="571"/>
      <c r="DM757" s="571"/>
      <c r="DN757" s="571"/>
      <c r="DO757" s="571"/>
      <c r="DP757" s="571"/>
      <c r="DQ757" s="571"/>
      <c r="DR757" s="571"/>
      <c r="DS757" s="571"/>
      <c r="DT757" s="571"/>
      <c r="DU757" s="571"/>
      <c r="DV757" s="571"/>
      <c r="DW757" s="571"/>
      <c r="DX757" s="571"/>
      <c r="DY757" s="571"/>
    </row>
    <row r="758" spans="1:136" s="433" customFormat="1" ht="15">
      <c r="A758" s="265"/>
      <c r="B758" s="626">
        <v>8600</v>
      </c>
      <c r="C758" s="627" t="s">
        <v>244</v>
      </c>
      <c r="D758" s="8" t="s">
        <v>11</v>
      </c>
      <c r="E758" s="143">
        <f>'Buxheti 2021'!E465</f>
        <v>0</v>
      </c>
      <c r="F758" s="699"/>
      <c r="G758" s="143"/>
      <c r="H758" s="441"/>
      <c r="I758" s="143"/>
      <c r="J758" s="1148"/>
      <c r="K758" s="143"/>
      <c r="L758" s="441"/>
      <c r="M758" s="143"/>
      <c r="N758" s="441"/>
      <c r="O758" s="143"/>
      <c r="P758" s="441"/>
      <c r="Q758" s="143"/>
      <c r="R758" s="441"/>
      <c r="S758" s="143"/>
      <c r="T758" s="441"/>
      <c r="U758" s="143"/>
      <c r="V758" s="441"/>
      <c r="W758" s="143"/>
      <c r="X758" s="441"/>
      <c r="Y758" s="143"/>
      <c r="Z758" s="441"/>
      <c r="AA758" s="143"/>
      <c r="AB758" s="441"/>
      <c r="AC758" s="441"/>
      <c r="AD758" s="145"/>
      <c r="AE758" s="441"/>
      <c r="AF758" s="143"/>
      <c r="AG758" s="441"/>
      <c r="AH758" s="143"/>
      <c r="AI758" s="441"/>
      <c r="AJ758" s="143"/>
      <c r="AK758" s="143"/>
      <c r="AL758" s="441"/>
      <c r="AM758" s="143"/>
      <c r="AN758" s="441"/>
      <c r="AO758" s="441"/>
      <c r="AP758" s="441"/>
      <c r="AQ758" s="143"/>
      <c r="AR758" s="441"/>
      <c r="AS758" s="143"/>
      <c r="AT758" s="441"/>
      <c r="AU758" s="143"/>
      <c r="AV758" s="441"/>
      <c r="AW758" s="143"/>
      <c r="AX758" s="441"/>
      <c r="AY758" s="441"/>
      <c r="AZ758" s="441"/>
      <c r="BA758" s="143"/>
      <c r="BB758" s="441"/>
      <c r="BC758" s="143"/>
      <c r="BD758" s="134"/>
      <c r="BE758" s="440"/>
      <c r="BF758" s="440"/>
      <c r="BG758" s="440"/>
      <c r="BH758" s="440"/>
      <c r="BI758" s="440"/>
      <c r="BJ758" s="440"/>
      <c r="BK758" s="440"/>
      <c r="CB758" s="571"/>
      <c r="CC758" s="571"/>
      <c r="CD758" s="571"/>
      <c r="CE758" s="571"/>
      <c r="CF758" s="571"/>
      <c r="CG758" s="571"/>
      <c r="CH758" s="571"/>
      <c r="CI758" s="571"/>
      <c r="CJ758" s="571"/>
      <c r="CK758" s="571"/>
      <c r="CL758" s="571"/>
      <c r="CM758" s="571"/>
      <c r="CN758" s="571"/>
      <c r="CO758" s="571"/>
      <c r="CP758" s="571"/>
      <c r="CQ758" s="571"/>
      <c r="CR758" s="571"/>
      <c r="CS758" s="571"/>
      <c r="CT758" s="571"/>
      <c r="CU758" s="571"/>
      <c r="CV758" s="571"/>
      <c r="CW758" s="571"/>
      <c r="CX758" s="571"/>
      <c r="CY758" s="571"/>
      <c r="CZ758" s="571"/>
      <c r="DA758" s="571"/>
      <c r="DB758" s="571"/>
      <c r="DC758" s="571"/>
      <c r="DD758" s="571"/>
      <c r="DE758" s="571"/>
      <c r="DF758" s="571"/>
      <c r="DG758" s="571"/>
      <c r="DH758" s="571"/>
      <c r="DI758" s="571"/>
      <c r="DJ758" s="571"/>
      <c r="DK758" s="571"/>
      <c r="DL758" s="571"/>
      <c r="DM758" s="571"/>
      <c r="DN758" s="571"/>
      <c r="DO758" s="571"/>
      <c r="DP758" s="571"/>
      <c r="DQ758" s="571"/>
      <c r="DR758" s="571"/>
      <c r="DS758" s="571"/>
      <c r="DT758" s="571"/>
      <c r="DU758" s="571"/>
      <c r="DV758" s="571"/>
      <c r="DW758" s="571"/>
      <c r="DX758" s="571"/>
      <c r="DY758" s="571"/>
    </row>
    <row r="759" spans="1:136" s="433" customFormat="1" ht="15">
      <c r="A759" s="265"/>
      <c r="B759" s="626">
        <v>4160</v>
      </c>
      <c r="C759" s="635" t="s">
        <v>423</v>
      </c>
      <c r="D759" s="8" t="s">
        <v>11</v>
      </c>
      <c r="E759" s="143">
        <f>'Buxheti 2021'!E466</f>
        <v>0</v>
      </c>
      <c r="F759" s="699"/>
      <c r="G759" s="143"/>
      <c r="H759" s="636"/>
      <c r="I759" s="143"/>
      <c r="J759" s="1148"/>
      <c r="K759" s="143"/>
      <c r="L759" s="441"/>
      <c r="M759" s="143"/>
      <c r="N759" s="441"/>
      <c r="O759" s="143"/>
      <c r="P759" s="441"/>
      <c r="Q759" s="143"/>
      <c r="R759" s="441"/>
      <c r="S759" s="143"/>
      <c r="T759" s="441"/>
      <c r="U759" s="143"/>
      <c r="V759" s="441"/>
      <c r="W759" s="143"/>
      <c r="X759" s="441"/>
      <c r="Y759" s="143"/>
      <c r="Z759" s="441"/>
      <c r="AA759" s="143"/>
      <c r="AB759" s="441"/>
      <c r="AC759" s="441"/>
      <c r="AD759" s="145"/>
      <c r="AE759" s="441"/>
      <c r="AF759" s="143"/>
      <c r="AG759" s="441"/>
      <c r="AH759" s="143"/>
      <c r="AI759" s="441"/>
      <c r="AJ759" s="143"/>
      <c r="AK759" s="143"/>
      <c r="AL759" s="441"/>
      <c r="AM759" s="143"/>
      <c r="AN759" s="441"/>
      <c r="AO759" s="441"/>
      <c r="AP759" s="441"/>
      <c r="AQ759" s="143"/>
      <c r="AR759" s="441"/>
      <c r="AS759" s="143"/>
      <c r="AT759" s="441"/>
      <c r="AU759" s="143"/>
      <c r="AV759" s="441"/>
      <c r="AW759" s="143"/>
      <c r="AX759" s="441"/>
      <c r="AY759" s="441"/>
      <c r="AZ759" s="441"/>
      <c r="BA759" s="143"/>
      <c r="BB759" s="441"/>
      <c r="BC759" s="143"/>
      <c r="BD759" s="134"/>
      <c r="BE759" s="440"/>
      <c r="BF759" s="440"/>
      <c r="BG759" s="643">
        <f>F759</f>
        <v>0</v>
      </c>
      <c r="BH759" s="440"/>
      <c r="BI759" s="440"/>
      <c r="BJ759" s="440"/>
      <c r="BK759" s="440"/>
      <c r="CB759" s="571"/>
      <c r="CC759" s="571"/>
      <c r="CD759" s="571"/>
      <c r="CE759" s="571"/>
      <c r="CF759" s="571"/>
      <c r="CG759" s="571"/>
      <c r="CH759" s="571"/>
      <c r="CI759" s="571"/>
      <c r="CJ759" s="571"/>
      <c r="CK759" s="571"/>
      <c r="CL759" s="571"/>
      <c r="CM759" s="571"/>
      <c r="CN759" s="571"/>
      <c r="CO759" s="571"/>
      <c r="CP759" s="571"/>
      <c r="CQ759" s="571"/>
      <c r="CR759" s="571"/>
      <c r="CS759" s="571"/>
      <c r="CT759" s="571"/>
      <c r="CU759" s="571"/>
      <c r="CV759" s="571"/>
      <c r="CW759" s="571"/>
      <c r="CX759" s="571"/>
      <c r="CY759" s="571"/>
      <c r="CZ759" s="571"/>
      <c r="DA759" s="571"/>
      <c r="DB759" s="571"/>
      <c r="DC759" s="571"/>
      <c r="DD759" s="571"/>
      <c r="DE759" s="571"/>
      <c r="DF759" s="571"/>
      <c r="DG759" s="571"/>
      <c r="DH759" s="571"/>
      <c r="DI759" s="571"/>
      <c r="DJ759" s="571"/>
      <c r="DK759" s="571"/>
      <c r="DL759" s="571"/>
      <c r="DM759" s="571"/>
      <c r="DN759" s="571"/>
      <c r="DO759" s="571"/>
      <c r="DP759" s="571"/>
      <c r="DQ759" s="571"/>
      <c r="DR759" s="571"/>
      <c r="DS759" s="571"/>
      <c r="DT759" s="571"/>
      <c r="DU759" s="571"/>
      <c r="DV759" s="571"/>
      <c r="DW759" s="571"/>
      <c r="DX759" s="571"/>
      <c r="DY759" s="571"/>
    </row>
    <row r="760" spans="1:136" s="433" customFormat="1" ht="15">
      <c r="A760" s="265"/>
      <c r="B760" s="626" t="s">
        <v>184</v>
      </c>
      <c r="C760" s="635" t="s">
        <v>382</v>
      </c>
      <c r="D760" s="8" t="s">
        <v>11</v>
      </c>
      <c r="E760" s="143">
        <v>2000000</v>
      </c>
      <c r="F760" s="699"/>
      <c r="G760" s="143"/>
      <c r="H760" s="441"/>
      <c r="I760" s="143"/>
      <c r="J760" s="1148"/>
      <c r="K760" s="143"/>
      <c r="L760" s="441"/>
      <c r="M760" s="143"/>
      <c r="N760" s="441"/>
      <c r="O760" s="143"/>
      <c r="P760" s="441"/>
      <c r="Q760" s="143"/>
      <c r="R760" s="441"/>
      <c r="S760" s="143"/>
      <c r="T760" s="441"/>
      <c r="U760" s="143"/>
      <c r="V760" s="441"/>
      <c r="W760" s="143"/>
      <c r="X760" s="441"/>
      <c r="Y760" s="143"/>
      <c r="Z760" s="441"/>
      <c r="AA760" s="143"/>
      <c r="AB760" s="441"/>
      <c r="AC760" s="441"/>
      <c r="AD760" s="145"/>
      <c r="AE760" s="441"/>
      <c r="AF760" s="143"/>
      <c r="AG760" s="441"/>
      <c r="AH760" s="143"/>
      <c r="AI760" s="441"/>
      <c r="AJ760" s="143"/>
      <c r="AK760" s="143"/>
      <c r="AL760" s="441"/>
      <c r="AM760" s="143"/>
      <c r="AN760" s="441"/>
      <c r="AO760" s="441"/>
      <c r="AP760" s="441"/>
      <c r="AQ760" s="143"/>
      <c r="AR760" s="441"/>
      <c r="AS760" s="143"/>
      <c r="AT760" s="441"/>
      <c r="AU760" s="143"/>
      <c r="AV760" s="441"/>
      <c r="AW760" s="143"/>
      <c r="AX760" s="441"/>
      <c r="AY760" s="441"/>
      <c r="AZ760" s="441"/>
      <c r="BA760" s="143"/>
      <c r="BB760" s="441"/>
      <c r="BC760" s="143"/>
      <c r="BD760" s="134"/>
      <c r="BE760" s="440"/>
      <c r="BF760" s="440"/>
      <c r="BG760" s="440"/>
      <c r="BH760" s="440"/>
      <c r="BI760" s="440"/>
      <c r="BJ760" s="440"/>
      <c r="BK760" s="440"/>
      <c r="CB760" s="571"/>
      <c r="CC760" s="571"/>
      <c r="CD760" s="571"/>
      <c r="CE760" s="571"/>
      <c r="CF760" s="571"/>
      <c r="CG760" s="571"/>
      <c r="CH760" s="571"/>
      <c r="CI760" s="571"/>
      <c r="CJ760" s="571"/>
      <c r="CK760" s="571"/>
      <c r="CL760" s="571"/>
      <c r="CM760" s="571"/>
      <c r="CN760" s="571"/>
      <c r="CO760" s="571"/>
      <c r="CP760" s="571"/>
      <c r="CQ760" s="571"/>
      <c r="CR760" s="571"/>
      <c r="CS760" s="571"/>
      <c r="CT760" s="571"/>
      <c r="CU760" s="571"/>
      <c r="CV760" s="571"/>
      <c r="CW760" s="571"/>
      <c r="CX760" s="571"/>
      <c r="CY760" s="571"/>
      <c r="CZ760" s="571"/>
      <c r="DA760" s="571"/>
      <c r="DB760" s="571"/>
      <c r="DC760" s="571"/>
      <c r="DD760" s="571"/>
      <c r="DE760" s="571"/>
      <c r="DF760" s="571"/>
      <c r="DG760" s="571"/>
      <c r="DH760" s="571"/>
      <c r="DI760" s="571"/>
      <c r="DJ760" s="571"/>
      <c r="DK760" s="571"/>
      <c r="DL760" s="571"/>
      <c r="DM760" s="571"/>
      <c r="DN760" s="571"/>
      <c r="DO760" s="571"/>
      <c r="DP760" s="571"/>
      <c r="DQ760" s="571"/>
      <c r="DR760" s="571"/>
      <c r="DS760" s="571"/>
      <c r="DT760" s="571"/>
      <c r="DU760" s="571"/>
      <c r="DV760" s="571"/>
      <c r="DW760" s="571"/>
      <c r="DX760" s="571"/>
      <c r="DY760" s="571"/>
    </row>
    <row r="761" spans="1:136" s="433" customFormat="1" ht="15">
      <c r="A761" s="265"/>
      <c r="B761" s="633" t="s">
        <v>248</v>
      </c>
      <c r="C761" s="1115" t="s">
        <v>424</v>
      </c>
      <c r="D761" s="904"/>
      <c r="E761" s="147">
        <f>E762+E763+E764+E765</f>
        <v>0</v>
      </c>
      <c r="F761" s="1116">
        <f>F762+F763+F764+F765</f>
        <v>0</v>
      </c>
      <c r="G761" s="147"/>
      <c r="H761" s="1116"/>
      <c r="I761" s="147"/>
      <c r="J761" s="1148"/>
      <c r="K761" s="143"/>
      <c r="L761" s="441"/>
      <c r="M761" s="143"/>
      <c r="N761" s="441"/>
      <c r="O761" s="143"/>
      <c r="P761" s="441"/>
      <c r="Q761" s="143"/>
      <c r="R761" s="441"/>
      <c r="S761" s="143"/>
      <c r="T761" s="441"/>
      <c r="U761" s="143"/>
      <c r="V761" s="441"/>
      <c r="W761" s="143"/>
      <c r="X761" s="441"/>
      <c r="Y761" s="143"/>
      <c r="Z761" s="441"/>
      <c r="AA761" s="143"/>
      <c r="AB761" s="441"/>
      <c r="AC761" s="441"/>
      <c r="AD761" s="145"/>
      <c r="AE761" s="441"/>
      <c r="AF761" s="143"/>
      <c r="AG761" s="441"/>
      <c r="AH761" s="143"/>
      <c r="AI761" s="441"/>
      <c r="AJ761" s="143"/>
      <c r="AK761" s="143"/>
      <c r="AL761" s="441"/>
      <c r="AM761" s="143"/>
      <c r="AN761" s="441"/>
      <c r="AO761" s="441"/>
      <c r="AP761" s="441"/>
      <c r="AQ761" s="143"/>
      <c r="AR761" s="441"/>
      <c r="AS761" s="143"/>
      <c r="AT761" s="441"/>
      <c r="AU761" s="143"/>
      <c r="AV761" s="441"/>
      <c r="AW761" s="143"/>
      <c r="AX761" s="441"/>
      <c r="AY761" s="441"/>
      <c r="AZ761" s="441"/>
      <c r="BA761" s="143"/>
      <c r="BB761" s="441"/>
      <c r="BC761" s="143"/>
      <c r="BD761" s="134"/>
      <c r="BE761" s="440"/>
      <c r="BF761" s="440"/>
      <c r="BG761" s="440"/>
      <c r="BH761" s="440"/>
      <c r="BI761" s="440"/>
      <c r="BJ761" s="440"/>
      <c r="BK761" s="440"/>
      <c r="CB761" s="571"/>
      <c r="CC761" s="571"/>
      <c r="CD761" s="571"/>
      <c r="CE761" s="571"/>
      <c r="CF761" s="571"/>
      <c r="CG761" s="571"/>
      <c r="CH761" s="571"/>
      <c r="CI761" s="571"/>
      <c r="CJ761" s="571"/>
      <c r="CK761" s="571"/>
      <c r="CL761" s="571"/>
      <c r="CM761" s="571"/>
      <c r="CN761" s="571"/>
      <c r="CO761" s="571"/>
      <c r="CP761" s="571"/>
      <c r="CQ761" s="571"/>
      <c r="CR761" s="571"/>
      <c r="CS761" s="571"/>
      <c r="CT761" s="571"/>
      <c r="CU761" s="571"/>
      <c r="CV761" s="571"/>
      <c r="CW761" s="571"/>
      <c r="CX761" s="571"/>
      <c r="CY761" s="571"/>
      <c r="CZ761" s="571"/>
      <c r="DA761" s="571"/>
      <c r="DB761" s="571"/>
      <c r="DC761" s="571"/>
      <c r="DD761" s="571"/>
      <c r="DE761" s="571"/>
      <c r="DF761" s="571"/>
      <c r="DG761" s="571"/>
      <c r="DH761" s="571"/>
      <c r="DI761" s="571"/>
      <c r="DJ761" s="571"/>
      <c r="DK761" s="571"/>
      <c r="DL761" s="571"/>
      <c r="DM761" s="571"/>
      <c r="DN761" s="571"/>
      <c r="DO761" s="571"/>
      <c r="DP761" s="571"/>
      <c r="DQ761" s="571"/>
      <c r="DR761" s="571"/>
      <c r="DS761" s="571"/>
      <c r="DT761" s="571"/>
      <c r="DU761" s="571"/>
      <c r="DV761" s="571"/>
      <c r="DW761" s="571"/>
      <c r="DX761" s="571"/>
      <c r="DY761" s="571"/>
    </row>
    <row r="762" spans="1:136" s="764" customFormat="1" ht="15">
      <c r="A762" s="748"/>
      <c r="B762" s="1117"/>
      <c r="C762" s="635" t="s">
        <v>425</v>
      </c>
      <c r="D762" s="8" t="s">
        <v>11</v>
      </c>
      <c r="E762" s="1123">
        <f>'Buxheti 2021'!E472</f>
        <v>0</v>
      </c>
      <c r="F762" s="1119"/>
      <c r="G762" s="549"/>
      <c r="H762" s="1119"/>
      <c r="I762" s="549"/>
      <c r="J762" s="1204"/>
      <c r="K762" s="545"/>
      <c r="L762" s="699"/>
      <c r="M762" s="545"/>
      <c r="N762" s="699"/>
      <c r="O762" s="545"/>
      <c r="P762" s="699"/>
      <c r="Q762" s="545"/>
      <c r="R762" s="699"/>
      <c r="S762" s="545"/>
      <c r="T762" s="699"/>
      <c r="U762" s="545"/>
      <c r="V762" s="699"/>
      <c r="W762" s="545"/>
      <c r="X762" s="699"/>
      <c r="Y762" s="545"/>
      <c r="Z762" s="699"/>
      <c r="AA762" s="545"/>
      <c r="AB762" s="699"/>
      <c r="AC762" s="699"/>
      <c r="AD762" s="872"/>
      <c r="AE762" s="699"/>
      <c r="AF762" s="545"/>
      <c r="AG762" s="699"/>
      <c r="AH762" s="545"/>
      <c r="AI762" s="699"/>
      <c r="AJ762" s="545"/>
      <c r="AK762" s="545"/>
      <c r="AL762" s="699"/>
      <c r="AM762" s="545"/>
      <c r="AN762" s="699"/>
      <c r="AO762" s="699"/>
      <c r="AP762" s="699"/>
      <c r="AQ762" s="545"/>
      <c r="AR762" s="699"/>
      <c r="AS762" s="545"/>
      <c r="AT762" s="699"/>
      <c r="AU762" s="545"/>
      <c r="AV762" s="699"/>
      <c r="AW762" s="545"/>
      <c r="AX762" s="699"/>
      <c r="AY762" s="699"/>
      <c r="AZ762" s="699"/>
      <c r="BA762" s="545"/>
      <c r="BB762" s="699"/>
      <c r="BC762" s="545"/>
      <c r="BD762" s="935"/>
      <c r="BE762" s="440"/>
      <c r="BF762" s="440"/>
      <c r="BG762" s="440"/>
      <c r="BH762" s="440"/>
      <c r="BI762" s="440"/>
      <c r="BJ762" s="440"/>
      <c r="BK762" s="440"/>
      <c r="CB762" s="748"/>
      <c r="CC762" s="748"/>
      <c r="CD762" s="748"/>
      <c r="CE762" s="748"/>
      <c r="CF762" s="748"/>
      <c r="CG762" s="748"/>
      <c r="CH762" s="748"/>
      <c r="CI762" s="748"/>
      <c r="CJ762" s="748"/>
      <c r="CK762" s="748"/>
      <c r="CL762" s="748"/>
      <c r="CM762" s="748"/>
      <c r="CN762" s="748"/>
      <c r="CO762" s="748"/>
      <c r="CP762" s="748"/>
      <c r="CQ762" s="748"/>
      <c r="CR762" s="748"/>
      <c r="CS762" s="748"/>
      <c r="CT762" s="748"/>
      <c r="CU762" s="748"/>
      <c r="CV762" s="748"/>
      <c r="CW762" s="748"/>
      <c r="CX762" s="748"/>
      <c r="CY762" s="748"/>
      <c r="CZ762" s="748"/>
      <c r="DA762" s="748"/>
      <c r="DB762" s="748"/>
      <c r="DC762" s="748"/>
      <c r="DD762" s="748"/>
      <c r="DE762" s="748"/>
      <c r="DF762" s="748"/>
      <c r="DG762" s="748"/>
      <c r="DH762" s="748"/>
      <c r="DI762" s="748"/>
      <c r="DJ762" s="748"/>
      <c r="DK762" s="748"/>
      <c r="DL762" s="748"/>
      <c r="DM762" s="748"/>
      <c r="DN762" s="748"/>
      <c r="DO762" s="748"/>
      <c r="DP762" s="748"/>
      <c r="DQ762" s="748"/>
      <c r="DR762" s="748"/>
      <c r="DS762" s="748"/>
      <c r="DT762" s="748"/>
      <c r="DU762" s="748"/>
      <c r="DV762" s="748"/>
      <c r="DW762" s="748"/>
      <c r="DX762" s="748"/>
      <c r="DY762" s="748"/>
    </row>
    <row r="763" spans="1:136" s="764" customFormat="1" ht="15">
      <c r="A763" s="748"/>
      <c r="B763" s="1117"/>
      <c r="C763" s="1118" t="s">
        <v>426</v>
      </c>
      <c r="D763" s="8" t="s">
        <v>11</v>
      </c>
      <c r="E763" s="1124">
        <f>'Buxheti 2021'!E475</f>
        <v>0</v>
      </c>
      <c r="F763" s="1119"/>
      <c r="G763" s="549"/>
      <c r="H763" s="1119"/>
      <c r="I763" s="549"/>
      <c r="J763" s="1204"/>
      <c r="K763" s="545"/>
      <c r="L763" s="699"/>
      <c r="M763" s="545"/>
      <c r="N763" s="699"/>
      <c r="O763" s="545"/>
      <c r="P763" s="699"/>
      <c r="Q763" s="545"/>
      <c r="R763" s="699"/>
      <c r="S763" s="545"/>
      <c r="T763" s="699"/>
      <c r="U763" s="545"/>
      <c r="V763" s="699"/>
      <c r="W763" s="545"/>
      <c r="X763" s="699"/>
      <c r="Y763" s="545"/>
      <c r="Z763" s="699"/>
      <c r="AA763" s="545"/>
      <c r="AB763" s="699"/>
      <c r="AC763" s="699"/>
      <c r="AD763" s="872"/>
      <c r="AE763" s="699"/>
      <c r="AF763" s="545"/>
      <c r="AG763" s="699"/>
      <c r="AH763" s="545"/>
      <c r="AI763" s="699"/>
      <c r="AJ763" s="545"/>
      <c r="AK763" s="545"/>
      <c r="AL763" s="699"/>
      <c r="AM763" s="545"/>
      <c r="AN763" s="699"/>
      <c r="AO763" s="699"/>
      <c r="AP763" s="699"/>
      <c r="AQ763" s="545"/>
      <c r="AR763" s="699"/>
      <c r="AS763" s="545"/>
      <c r="AT763" s="699"/>
      <c r="AU763" s="545"/>
      <c r="AV763" s="699"/>
      <c r="AW763" s="545"/>
      <c r="AX763" s="699"/>
      <c r="AY763" s="699"/>
      <c r="AZ763" s="699"/>
      <c r="BA763" s="545"/>
      <c r="BB763" s="699"/>
      <c r="BC763" s="545"/>
      <c r="BD763" s="935"/>
      <c r="BE763" s="440"/>
      <c r="BF763" s="440"/>
      <c r="BG763" s="440"/>
      <c r="BH763" s="440"/>
      <c r="BI763" s="440"/>
      <c r="BJ763" s="440"/>
      <c r="BK763" s="440"/>
      <c r="CB763" s="748"/>
      <c r="CC763" s="748"/>
      <c r="CD763" s="748"/>
      <c r="CE763" s="748"/>
      <c r="CF763" s="748"/>
      <c r="CG763" s="748"/>
      <c r="CH763" s="748"/>
      <c r="CI763" s="748"/>
      <c r="CJ763" s="748"/>
      <c r="CK763" s="748"/>
      <c r="CL763" s="748"/>
      <c r="CM763" s="748"/>
      <c r="CN763" s="748"/>
      <c r="CO763" s="748"/>
      <c r="CP763" s="748"/>
      <c r="CQ763" s="748"/>
      <c r="CR763" s="748"/>
      <c r="CS763" s="748"/>
      <c r="CT763" s="748"/>
      <c r="CU763" s="748"/>
      <c r="CV763" s="748"/>
      <c r="CW763" s="748"/>
      <c r="CX763" s="748"/>
      <c r="CY763" s="748"/>
      <c r="CZ763" s="748"/>
      <c r="DA763" s="748"/>
      <c r="DB763" s="748"/>
      <c r="DC763" s="748"/>
      <c r="DD763" s="748"/>
      <c r="DE763" s="748"/>
      <c r="DF763" s="748"/>
      <c r="DG763" s="748"/>
      <c r="DH763" s="748"/>
      <c r="DI763" s="748"/>
      <c r="DJ763" s="748"/>
      <c r="DK763" s="748"/>
      <c r="DL763" s="748"/>
      <c r="DM763" s="748"/>
      <c r="DN763" s="748"/>
      <c r="DO763" s="748"/>
      <c r="DP763" s="748"/>
      <c r="DQ763" s="748"/>
      <c r="DR763" s="748"/>
      <c r="DS763" s="748"/>
      <c r="DT763" s="748"/>
      <c r="DU763" s="748"/>
      <c r="DV763" s="748"/>
      <c r="DW763" s="748"/>
      <c r="DX763" s="748"/>
      <c r="DY763" s="748"/>
    </row>
    <row r="764" spans="1:136" s="764" customFormat="1" ht="34.5" customHeight="1">
      <c r="A764" s="748"/>
      <c r="B764" s="1117"/>
      <c r="C764" s="1122" t="s">
        <v>388</v>
      </c>
      <c r="D764" s="8" t="s">
        <v>11</v>
      </c>
      <c r="E764" s="1125">
        <f>'Buxheti 2021'!E476</f>
        <v>0</v>
      </c>
      <c r="F764" s="1119"/>
      <c r="G764" s="549"/>
      <c r="H764" s="1119"/>
      <c r="I764" s="549"/>
      <c r="J764" s="1204"/>
      <c r="K764" s="545"/>
      <c r="L764" s="699"/>
      <c r="M764" s="545"/>
      <c r="N764" s="699"/>
      <c r="O764" s="545"/>
      <c r="P764" s="699"/>
      <c r="Q764" s="545"/>
      <c r="R764" s="699"/>
      <c r="S764" s="545"/>
      <c r="T764" s="699"/>
      <c r="U764" s="545"/>
      <c r="V764" s="699"/>
      <c r="W764" s="545"/>
      <c r="X764" s="699"/>
      <c r="Y764" s="545"/>
      <c r="Z764" s="699"/>
      <c r="AA764" s="545"/>
      <c r="AB764" s="699"/>
      <c r="AC764" s="699"/>
      <c r="AD764" s="872"/>
      <c r="AE764" s="699"/>
      <c r="AF764" s="545"/>
      <c r="AG764" s="699"/>
      <c r="AH764" s="545"/>
      <c r="AI764" s="699"/>
      <c r="AJ764" s="545"/>
      <c r="AK764" s="545"/>
      <c r="AL764" s="699"/>
      <c r="AM764" s="545"/>
      <c r="AN764" s="699"/>
      <c r="AO764" s="699"/>
      <c r="AP764" s="699"/>
      <c r="AQ764" s="545"/>
      <c r="AR764" s="699"/>
      <c r="AS764" s="545"/>
      <c r="AT764" s="699"/>
      <c r="AU764" s="545"/>
      <c r="AV764" s="699"/>
      <c r="AW764" s="545"/>
      <c r="AX764" s="699"/>
      <c r="AY764" s="699"/>
      <c r="AZ764" s="699"/>
      <c r="BA764" s="545"/>
      <c r="BB764" s="699"/>
      <c r="BC764" s="545"/>
      <c r="BD764" s="935"/>
      <c r="BE764" s="440"/>
      <c r="BF764" s="440"/>
      <c r="BG764" s="440"/>
      <c r="BH764" s="440"/>
      <c r="BI764" s="440"/>
      <c r="BJ764" s="440"/>
      <c r="BK764" s="440"/>
      <c r="CB764" s="748"/>
      <c r="CC764" s="748"/>
      <c r="CD764" s="748"/>
      <c r="CE764" s="748"/>
      <c r="CF764" s="748"/>
      <c r="CG764" s="748"/>
      <c r="CH764" s="748"/>
      <c r="CI764" s="748"/>
      <c r="CJ764" s="748"/>
      <c r="CK764" s="748"/>
      <c r="CL764" s="748"/>
      <c r="CM764" s="748"/>
      <c r="CN764" s="748"/>
      <c r="CO764" s="748"/>
      <c r="CP764" s="748"/>
      <c r="CQ764" s="748"/>
      <c r="CR764" s="748"/>
      <c r="CS764" s="748"/>
      <c r="CT764" s="748"/>
      <c r="CU764" s="748"/>
      <c r="CV764" s="748"/>
      <c r="CW764" s="748"/>
      <c r="CX764" s="748"/>
      <c r="CY764" s="748"/>
      <c r="CZ764" s="748"/>
      <c r="DA764" s="748"/>
      <c r="DB764" s="748"/>
      <c r="DC764" s="748"/>
      <c r="DD764" s="748"/>
      <c r="DE764" s="748"/>
      <c r="DF764" s="748"/>
      <c r="DG764" s="748"/>
      <c r="DH764" s="748"/>
      <c r="DI764" s="748"/>
      <c r="DJ764" s="748"/>
      <c r="DK764" s="748"/>
      <c r="DL764" s="748"/>
      <c r="DM764" s="748"/>
      <c r="DN764" s="748"/>
      <c r="DO764" s="748"/>
      <c r="DP764" s="748"/>
      <c r="DQ764" s="748"/>
      <c r="DR764" s="748"/>
      <c r="DS764" s="748"/>
      <c r="DT764" s="748"/>
      <c r="DU764" s="748"/>
      <c r="DV764" s="748"/>
      <c r="DW764" s="748"/>
      <c r="DX764" s="748"/>
      <c r="DY764" s="748"/>
    </row>
    <row r="765" spans="1:136" s="433" customFormat="1" ht="27" thickBot="1">
      <c r="A765" s="523"/>
      <c r="B765" s="1127"/>
      <c r="C765" s="1128" t="s">
        <v>389</v>
      </c>
      <c r="D765" s="8" t="s">
        <v>11</v>
      </c>
      <c r="E765" s="1129">
        <f>'Buxheti 2021'!E477</f>
        <v>0</v>
      </c>
      <c r="F765" s="482"/>
      <c r="G765" s="612"/>
      <c r="H765" s="482"/>
      <c r="I765" s="612"/>
      <c r="J765" s="1148"/>
      <c r="K765" s="143"/>
      <c r="L765" s="441"/>
      <c r="M765" s="143"/>
      <c r="N765" s="441"/>
      <c r="O765" s="143"/>
      <c r="P765" s="441"/>
      <c r="Q765" s="143"/>
      <c r="R765" s="441"/>
      <c r="S765" s="143"/>
      <c r="T765" s="441"/>
      <c r="U765" s="143"/>
      <c r="V765" s="441"/>
      <c r="W765" s="143"/>
      <c r="X765" s="441"/>
      <c r="Y765" s="143"/>
      <c r="Z765" s="441"/>
      <c r="AA765" s="143"/>
      <c r="AB765" s="441"/>
      <c r="AC765" s="441"/>
      <c r="AD765" s="145"/>
      <c r="AE765" s="441"/>
      <c r="AF765" s="143"/>
      <c r="AG765" s="441"/>
      <c r="AH765" s="143"/>
      <c r="AI765" s="441"/>
      <c r="AJ765" s="143"/>
      <c r="AK765" s="143"/>
      <c r="AL765" s="441"/>
      <c r="AM765" s="143"/>
      <c r="AN765" s="441"/>
      <c r="AO765" s="441"/>
      <c r="AP765" s="441"/>
      <c r="AQ765" s="143"/>
      <c r="AR765" s="441"/>
      <c r="AS765" s="143"/>
      <c r="AT765" s="441"/>
      <c r="AU765" s="143"/>
      <c r="AV765" s="441"/>
      <c r="AW765" s="143"/>
      <c r="AX765" s="441"/>
      <c r="AY765" s="441"/>
      <c r="AZ765" s="441"/>
      <c r="BA765" s="143"/>
      <c r="BB765" s="441"/>
      <c r="BC765" s="143"/>
      <c r="BD765" s="134"/>
      <c r="BE765" s="440"/>
      <c r="BF765" s="440"/>
      <c r="BG765" s="440"/>
      <c r="BH765" s="440"/>
      <c r="BI765" s="440"/>
      <c r="BJ765" s="440"/>
      <c r="BK765" s="440"/>
      <c r="CB765" s="571"/>
      <c r="CC765" s="571"/>
      <c r="CD765" s="571"/>
      <c r="CE765" s="571"/>
      <c r="CF765" s="571"/>
      <c r="CG765" s="571"/>
      <c r="CH765" s="571"/>
      <c r="CI765" s="571"/>
      <c r="CJ765" s="571"/>
      <c r="CK765" s="571"/>
      <c r="CL765" s="571"/>
      <c r="CM765" s="571"/>
      <c r="CN765" s="571"/>
      <c r="CO765" s="571"/>
      <c r="CP765" s="571"/>
      <c r="CQ765" s="571"/>
      <c r="CR765" s="571"/>
      <c r="CS765" s="571"/>
      <c r="CT765" s="571"/>
      <c r="CU765" s="571"/>
      <c r="CV765" s="571"/>
      <c r="CW765" s="571"/>
      <c r="CX765" s="571"/>
      <c r="CY765" s="571"/>
      <c r="CZ765" s="571"/>
      <c r="DA765" s="571"/>
      <c r="DB765" s="571"/>
      <c r="DC765" s="571"/>
      <c r="DD765" s="571"/>
      <c r="DE765" s="571"/>
      <c r="DF765" s="571"/>
      <c r="DG765" s="571"/>
      <c r="DH765" s="571"/>
      <c r="DI765" s="571"/>
      <c r="DJ765" s="571"/>
      <c r="DK765" s="571"/>
      <c r="DL765" s="571"/>
      <c r="DM765" s="571"/>
      <c r="DN765" s="571"/>
      <c r="DO765" s="571"/>
      <c r="DP765" s="571"/>
      <c r="DQ765" s="571"/>
      <c r="DR765" s="571"/>
      <c r="DS765" s="571"/>
      <c r="DT765" s="571"/>
      <c r="DU765" s="571"/>
      <c r="DV765" s="571"/>
      <c r="DW765" s="571"/>
      <c r="DX765" s="571"/>
      <c r="DY765" s="571"/>
    </row>
    <row r="766" spans="1:136" s="433" customFormat="1" ht="16.5">
      <c r="A766" s="1269"/>
      <c r="B766" s="1270" t="s">
        <v>2</v>
      </c>
      <c r="C766" s="1271" t="s">
        <v>339</v>
      </c>
      <c r="D766" s="1272" t="s">
        <v>11</v>
      </c>
      <c r="E766" s="1273"/>
      <c r="F766" s="1274">
        <f>F644</f>
        <v>3268380</v>
      </c>
      <c r="G766" s="1274"/>
      <c r="H766" s="1274"/>
      <c r="I766" s="1289"/>
      <c r="J766" s="658"/>
      <c r="K766" s="132"/>
      <c r="L766" s="131"/>
      <c r="M766" s="131"/>
      <c r="N766" s="131"/>
      <c r="O766" s="131"/>
      <c r="P766" s="133"/>
      <c r="Q766" s="132"/>
      <c r="R766" s="131"/>
      <c r="S766" s="131"/>
      <c r="T766" s="131"/>
      <c r="U766" s="133"/>
      <c r="V766" s="134"/>
      <c r="W766" s="132"/>
      <c r="X766" s="131"/>
      <c r="Y766" s="131"/>
      <c r="Z766" s="131"/>
      <c r="AA766" s="131"/>
      <c r="AB766" s="134"/>
      <c r="AC766" s="134"/>
      <c r="AD766" s="135"/>
      <c r="AE766" s="134"/>
      <c r="AF766" s="134"/>
      <c r="AG766" s="134"/>
      <c r="AH766" s="134"/>
      <c r="AI766" s="136"/>
      <c r="AJ766" s="134"/>
      <c r="AK766" s="134"/>
      <c r="AL766" s="135"/>
      <c r="AM766" s="134"/>
      <c r="AN766" s="134"/>
      <c r="AO766" s="134"/>
      <c r="AP766" s="134"/>
      <c r="AQ766" s="134"/>
      <c r="AR766" s="134"/>
      <c r="AS766" s="134"/>
      <c r="AT766" s="134"/>
      <c r="AU766" s="134"/>
      <c r="AV766" s="132"/>
      <c r="AW766" s="131"/>
      <c r="AX766" s="133"/>
      <c r="AY766" s="132"/>
      <c r="AZ766" s="131"/>
      <c r="BA766" s="131"/>
      <c r="BB766" s="131"/>
      <c r="BC766" s="131"/>
      <c r="BD766" s="136"/>
      <c r="BE766" s="128"/>
      <c r="BF766" s="128"/>
      <c r="BG766" s="128"/>
      <c r="BH766" s="128"/>
      <c r="BI766" s="128"/>
      <c r="BJ766" s="421"/>
      <c r="BK766" s="510"/>
      <c r="BL766" s="672"/>
      <c r="BM766" s="669"/>
      <c r="BN766" s="571"/>
      <c r="BO766" s="571"/>
      <c r="CB766" s="571"/>
      <c r="CC766" s="571"/>
      <c r="CD766" s="571"/>
      <c r="CE766" s="571"/>
      <c r="CF766" s="571"/>
      <c r="CG766" s="571"/>
      <c r="CH766" s="571"/>
      <c r="CI766" s="571"/>
      <c r="CJ766" s="571"/>
      <c r="CK766" s="571"/>
      <c r="CL766" s="571"/>
      <c r="CM766" s="571"/>
      <c r="CN766" s="571"/>
      <c r="CO766" s="571"/>
      <c r="CP766" s="571"/>
      <c r="CQ766" s="571"/>
      <c r="CR766" s="571"/>
      <c r="CS766" s="571"/>
      <c r="CT766" s="571"/>
      <c r="CU766" s="571"/>
      <c r="CV766" s="571"/>
      <c r="CW766" s="571"/>
      <c r="CX766" s="571"/>
      <c r="CY766" s="571"/>
      <c r="CZ766" s="571"/>
      <c r="DA766" s="571"/>
      <c r="DB766" s="571"/>
      <c r="DC766" s="571"/>
      <c r="DD766" s="571"/>
      <c r="DE766" s="571"/>
      <c r="DF766" s="571"/>
      <c r="DG766" s="571"/>
      <c r="DH766" s="571"/>
      <c r="DI766" s="571"/>
      <c r="DJ766" s="571"/>
      <c r="DK766" s="571"/>
      <c r="DL766" s="571"/>
      <c r="DM766" s="571"/>
      <c r="DN766" s="571"/>
      <c r="DO766" s="571"/>
      <c r="DP766" s="571"/>
      <c r="DQ766" s="571"/>
      <c r="DR766" s="571"/>
      <c r="DS766" s="571"/>
      <c r="DT766" s="571"/>
      <c r="DU766" s="571"/>
      <c r="DV766" s="571"/>
      <c r="DW766" s="571"/>
      <c r="DX766" s="571"/>
      <c r="DY766" s="571"/>
      <c r="ED766" s="994">
        <v>4172596</v>
      </c>
      <c r="EE766" s="1108">
        <f>F771</f>
        <v>5005085.2</v>
      </c>
      <c r="EF766" s="1107"/>
    </row>
    <row r="767" spans="1:136" s="80" customFormat="1" ht="16.5">
      <c r="A767" s="1276"/>
      <c r="B767" s="1132" t="s">
        <v>3</v>
      </c>
      <c r="C767" s="1133" t="s">
        <v>338</v>
      </c>
      <c r="D767" s="1134" t="s">
        <v>11</v>
      </c>
      <c r="E767" s="1135"/>
      <c r="F767" s="1135">
        <f>F648</f>
        <v>1490705.2</v>
      </c>
      <c r="G767" s="1135"/>
      <c r="H767" s="1135"/>
      <c r="I767" s="1277"/>
      <c r="J767" s="659"/>
      <c r="K767" s="135"/>
      <c r="L767" s="134"/>
      <c r="M767" s="134"/>
      <c r="N767" s="134"/>
      <c r="O767" s="134"/>
      <c r="P767" s="136"/>
      <c r="Q767" s="135"/>
      <c r="R767" s="134"/>
      <c r="S767" s="134"/>
      <c r="T767" s="134"/>
      <c r="U767" s="136"/>
      <c r="V767" s="134"/>
      <c r="W767" s="135"/>
      <c r="X767" s="134"/>
      <c r="Y767" s="134"/>
      <c r="Z767" s="134"/>
      <c r="AA767" s="134"/>
      <c r="AB767" s="134"/>
      <c r="AC767" s="134"/>
      <c r="AD767" s="135"/>
      <c r="AE767" s="134"/>
      <c r="AF767" s="134"/>
      <c r="AG767" s="134"/>
      <c r="AH767" s="134"/>
      <c r="AI767" s="136"/>
      <c r="AJ767" s="134"/>
      <c r="AK767" s="134"/>
      <c r="AL767" s="135"/>
      <c r="AM767" s="134"/>
      <c r="AN767" s="134"/>
      <c r="AO767" s="134"/>
      <c r="AP767" s="134"/>
      <c r="AQ767" s="134"/>
      <c r="AR767" s="134"/>
      <c r="AS767" s="134"/>
      <c r="AT767" s="134"/>
      <c r="AU767" s="134"/>
      <c r="AV767" s="135"/>
      <c r="AW767" s="134"/>
      <c r="AX767" s="136"/>
      <c r="AY767" s="135"/>
      <c r="AZ767" s="134"/>
      <c r="BA767" s="134"/>
      <c r="BB767" s="134"/>
      <c r="BC767" s="134"/>
      <c r="BD767" s="136"/>
      <c r="BE767" s="128"/>
      <c r="BF767" s="128"/>
      <c r="BG767" s="128"/>
      <c r="BH767" s="128"/>
      <c r="BI767" s="128"/>
      <c r="BJ767" s="421"/>
      <c r="BK767" s="510"/>
      <c r="BL767" s="672"/>
      <c r="BM767" s="670"/>
      <c r="BN767" s="571"/>
      <c r="BO767" s="571"/>
      <c r="CB767" s="227"/>
      <c r="CC767" s="227"/>
      <c r="CD767" s="227"/>
      <c r="CE767" s="227"/>
      <c r="CF767" s="227"/>
      <c r="CG767" s="227"/>
      <c r="CH767" s="227"/>
      <c r="CI767" s="227"/>
      <c r="CJ767" s="227"/>
      <c r="CK767" s="227"/>
      <c r="CL767" s="227"/>
      <c r="CM767" s="227"/>
      <c r="CN767" s="227"/>
      <c r="CO767" s="227"/>
      <c r="CP767" s="227"/>
      <c r="CQ767" s="227"/>
      <c r="CR767" s="227"/>
      <c r="CS767" s="227"/>
      <c r="CT767" s="227"/>
      <c r="CU767" s="227"/>
      <c r="CV767" s="227"/>
      <c r="CW767" s="227"/>
      <c r="CX767" s="227"/>
      <c r="CY767" s="227"/>
      <c r="CZ767" s="227"/>
      <c r="DA767" s="227"/>
      <c r="DB767" s="227"/>
      <c r="DC767" s="227"/>
      <c r="DD767" s="227"/>
      <c r="DE767" s="227"/>
      <c r="DF767" s="227"/>
      <c r="DG767" s="227"/>
      <c r="DH767" s="227"/>
      <c r="DI767" s="227"/>
      <c r="DJ767" s="227"/>
      <c r="DK767" s="227"/>
      <c r="DL767" s="227"/>
      <c r="DM767" s="227"/>
      <c r="DN767" s="227"/>
      <c r="DO767" s="227"/>
      <c r="DP767" s="227"/>
      <c r="DQ767" s="227"/>
      <c r="DR767" s="227"/>
      <c r="DS767" s="227"/>
      <c r="DT767" s="227"/>
      <c r="DU767" s="227"/>
      <c r="DV767" s="227"/>
      <c r="DW767" s="227"/>
      <c r="DX767" s="227"/>
      <c r="DY767" s="227"/>
    </row>
    <row r="768" spans="1:136" s="80" customFormat="1" ht="16.5">
      <c r="A768" s="1276"/>
      <c r="B768" s="1132" t="s">
        <v>4</v>
      </c>
      <c r="C768" s="1133" t="s">
        <v>250</v>
      </c>
      <c r="D768" s="1134" t="s">
        <v>11</v>
      </c>
      <c r="E768" s="1135"/>
      <c r="F768" s="1135">
        <f>F756+F761</f>
        <v>0</v>
      </c>
      <c r="G768" s="1135"/>
      <c r="H768" s="1135"/>
      <c r="I768" s="1277"/>
      <c r="J768" s="659"/>
      <c r="K768" s="135"/>
      <c r="L768" s="134"/>
      <c r="M768" s="134"/>
      <c r="N768" s="134"/>
      <c r="O768" s="134"/>
      <c r="P768" s="136"/>
      <c r="Q768" s="135"/>
      <c r="R768" s="134"/>
      <c r="S768" s="134"/>
      <c r="T768" s="134"/>
      <c r="U768" s="136"/>
      <c r="V768" s="134"/>
      <c r="W768" s="135"/>
      <c r="X768" s="134"/>
      <c r="Y768" s="134"/>
      <c r="Z768" s="134"/>
      <c r="AA768" s="134"/>
      <c r="AB768" s="134"/>
      <c r="AC768" s="134"/>
      <c r="AD768" s="135"/>
      <c r="AE768" s="134"/>
      <c r="AF768" s="134"/>
      <c r="AG768" s="134"/>
      <c r="AH768" s="134"/>
      <c r="AI768" s="136"/>
      <c r="AJ768" s="134"/>
      <c r="AK768" s="134"/>
      <c r="AL768" s="135"/>
      <c r="AM768" s="134"/>
      <c r="AN768" s="134"/>
      <c r="AO768" s="134"/>
      <c r="AP768" s="134"/>
      <c r="AQ768" s="134"/>
      <c r="AR768" s="134"/>
      <c r="AS768" s="134"/>
      <c r="AT768" s="134"/>
      <c r="AU768" s="134"/>
      <c r="AV768" s="135"/>
      <c r="AW768" s="134"/>
      <c r="AX768" s="136"/>
      <c r="AY768" s="135"/>
      <c r="AZ768" s="134"/>
      <c r="BA768" s="134"/>
      <c r="BB768" s="134"/>
      <c r="BC768" s="134"/>
      <c r="BD768" s="437"/>
      <c r="BE768" s="438"/>
      <c r="BF768" s="438"/>
      <c r="BG768" s="438"/>
      <c r="BH768" s="438"/>
      <c r="BI768" s="438"/>
      <c r="BJ768" s="439"/>
      <c r="BK768" s="510"/>
      <c r="BL768" s="672"/>
      <c r="BM768" s="670"/>
      <c r="BN768" s="571"/>
      <c r="BO768" s="571"/>
      <c r="CB768" s="227"/>
      <c r="CC768" s="227"/>
      <c r="CD768" s="227"/>
      <c r="CE768" s="227"/>
      <c r="CF768" s="227"/>
      <c r="CG768" s="227"/>
      <c r="CH768" s="227"/>
      <c r="CI768" s="227"/>
      <c r="CJ768" s="227"/>
      <c r="CK768" s="227"/>
      <c r="CL768" s="227"/>
      <c r="CM768" s="227"/>
      <c r="CN768" s="227"/>
      <c r="CO768" s="227"/>
      <c r="CP768" s="227"/>
      <c r="CQ768" s="227"/>
      <c r="CR768" s="227"/>
      <c r="CS768" s="227"/>
      <c r="CT768" s="227"/>
      <c r="CU768" s="227"/>
      <c r="CV768" s="227"/>
      <c r="CW768" s="227"/>
      <c r="CX768" s="227"/>
      <c r="CY768" s="227"/>
      <c r="CZ768" s="227"/>
      <c r="DA768" s="227"/>
      <c r="DB768" s="227"/>
      <c r="DC768" s="227"/>
      <c r="DD768" s="227"/>
      <c r="DE768" s="227"/>
      <c r="DF768" s="227"/>
      <c r="DG768" s="227"/>
      <c r="DH768" s="227"/>
      <c r="DI768" s="227"/>
      <c r="DJ768" s="227"/>
      <c r="DK768" s="227"/>
      <c r="DL768" s="227"/>
      <c r="DM768" s="227"/>
      <c r="DN768" s="227"/>
      <c r="DO768" s="227"/>
      <c r="DP768" s="227"/>
      <c r="DQ768" s="227"/>
      <c r="DR768" s="227"/>
      <c r="DS768" s="227"/>
      <c r="DT768" s="227"/>
      <c r="DU768" s="227"/>
      <c r="DV768" s="227"/>
      <c r="DW768" s="227"/>
      <c r="DX768" s="227"/>
      <c r="DY768" s="227"/>
    </row>
    <row r="769" spans="1:130" s="763" customFormat="1" ht="16.5">
      <c r="A769" s="1276"/>
      <c r="B769" s="1132" t="s">
        <v>5</v>
      </c>
      <c r="C769" s="1133" t="s">
        <v>376</v>
      </c>
      <c r="D769" s="1134" t="s">
        <v>11</v>
      </c>
      <c r="E769" s="1135"/>
      <c r="F769" s="1135"/>
      <c r="G769" s="1135"/>
      <c r="H769" s="1136"/>
      <c r="I769" s="1277"/>
      <c r="J769" s="1126"/>
      <c r="K769" s="935"/>
      <c r="L769" s="935"/>
      <c r="M769" s="935"/>
      <c r="N769" s="935"/>
      <c r="O769" s="935"/>
      <c r="P769" s="935"/>
      <c r="Q769" s="935"/>
      <c r="R769" s="935"/>
      <c r="S769" s="935"/>
      <c r="T769" s="935"/>
      <c r="U769" s="935"/>
      <c r="V769" s="935"/>
      <c r="W769" s="935"/>
      <c r="X769" s="935"/>
      <c r="Y769" s="935"/>
      <c r="Z769" s="935"/>
      <c r="AA769" s="935"/>
      <c r="AB769" s="935"/>
      <c r="AC769" s="935"/>
      <c r="AD769" s="935"/>
      <c r="AE769" s="935"/>
      <c r="AF769" s="935"/>
      <c r="AG769" s="935"/>
      <c r="AH769" s="935"/>
      <c r="AI769" s="935"/>
      <c r="AJ769" s="935"/>
      <c r="AK769" s="935"/>
      <c r="AL769" s="935"/>
      <c r="AM769" s="935"/>
      <c r="AN769" s="935"/>
      <c r="AO769" s="935"/>
      <c r="AP769" s="935"/>
      <c r="AQ769" s="935"/>
      <c r="AR769" s="935"/>
      <c r="AS769" s="935"/>
      <c r="AT769" s="935"/>
      <c r="AU769" s="935"/>
      <c r="AV769" s="935"/>
      <c r="AW769" s="935"/>
      <c r="AX769" s="935"/>
      <c r="AY769" s="935"/>
      <c r="AZ769" s="935"/>
      <c r="BA769" s="935"/>
      <c r="BB769" s="935"/>
      <c r="BC769" s="935"/>
      <c r="BD769" s="935"/>
      <c r="BE769" s="440"/>
      <c r="BF769" s="440"/>
      <c r="BG769" s="440"/>
      <c r="BH769" s="440"/>
      <c r="BI769" s="440"/>
      <c r="BJ769" s="440"/>
      <c r="BK769" s="440"/>
      <c r="BL769" s="939"/>
      <c r="BM769" s="940"/>
      <c r="BN769" s="748"/>
      <c r="BO769" s="748"/>
      <c r="CB769" s="793"/>
      <c r="CC769" s="793"/>
      <c r="CD769" s="793"/>
      <c r="CE769" s="793"/>
      <c r="CF769" s="793"/>
      <c r="CG769" s="793"/>
      <c r="CH769" s="793"/>
      <c r="CI769" s="793"/>
      <c r="CJ769" s="793"/>
      <c r="CK769" s="793"/>
      <c r="CL769" s="793"/>
      <c r="CM769" s="793"/>
      <c r="CN769" s="793"/>
      <c r="CO769" s="793"/>
      <c r="CP769" s="793"/>
      <c r="CQ769" s="793"/>
      <c r="CR769" s="793"/>
      <c r="CS769" s="793"/>
      <c r="CT769" s="793"/>
      <c r="CU769" s="793"/>
      <c r="CV769" s="793"/>
      <c r="CW769" s="793"/>
      <c r="CX769" s="793"/>
      <c r="CY769" s="793"/>
      <c r="CZ769" s="793"/>
      <c r="DA769" s="793"/>
      <c r="DB769" s="793"/>
      <c r="DC769" s="793"/>
      <c r="DD769" s="793"/>
      <c r="DE769" s="793"/>
      <c r="DF769" s="793"/>
      <c r="DG769" s="793"/>
      <c r="DH769" s="793"/>
      <c r="DI769" s="793"/>
      <c r="DJ769" s="793"/>
      <c r="DK769" s="793"/>
      <c r="DL769" s="793"/>
      <c r="DM769" s="793"/>
      <c r="DN769" s="793"/>
      <c r="DO769" s="793"/>
      <c r="DP769" s="793"/>
      <c r="DQ769" s="793"/>
      <c r="DR769" s="793"/>
      <c r="DS769" s="793"/>
      <c r="DT769" s="793"/>
      <c r="DU769" s="793"/>
      <c r="DV769" s="793"/>
      <c r="DW769" s="793"/>
      <c r="DX769" s="793"/>
      <c r="DY769" s="793"/>
      <c r="DZ769" s="763">
        <v>5005086</v>
      </c>
    </row>
    <row r="770" spans="1:130" s="763" customFormat="1" ht="16.5">
      <c r="A770" s="1276"/>
      <c r="B770" s="1132" t="s">
        <v>6</v>
      </c>
      <c r="C770" s="1137" t="s">
        <v>355</v>
      </c>
      <c r="D770" s="1131"/>
      <c r="E770" s="1131"/>
      <c r="F770" s="1305">
        <f>'Te Ardhura'!E113</f>
        <v>246000</v>
      </c>
      <c r="G770" s="1131"/>
      <c r="H770" s="1131"/>
      <c r="I770" s="1277">
        <f>'Te Ardhura'!F415</f>
        <v>0</v>
      </c>
      <c r="J770" s="1126"/>
      <c r="K770" s="935"/>
      <c r="L770" s="935"/>
      <c r="M770" s="935"/>
      <c r="N770" s="935"/>
      <c r="O770" s="935"/>
      <c r="P770" s="935"/>
      <c r="Q770" s="935"/>
      <c r="R770" s="935"/>
      <c r="S770" s="935"/>
      <c r="T770" s="935"/>
      <c r="U770" s="935"/>
      <c r="V770" s="935"/>
      <c r="W770" s="935"/>
      <c r="X770" s="935"/>
      <c r="Y770" s="935"/>
      <c r="Z770" s="935"/>
      <c r="AA770" s="935"/>
      <c r="AB770" s="935"/>
      <c r="AC770" s="935"/>
      <c r="AD770" s="935"/>
      <c r="AE770" s="935"/>
      <c r="AF770" s="935"/>
      <c r="AG770" s="935"/>
      <c r="AH770" s="935"/>
      <c r="AI770" s="935"/>
      <c r="AJ770" s="935"/>
      <c r="AK770" s="935"/>
      <c r="AL770" s="935"/>
      <c r="AM770" s="935"/>
      <c r="AN770" s="935"/>
      <c r="AO770" s="935"/>
      <c r="AP770" s="935"/>
      <c r="AQ770" s="935"/>
      <c r="AR770" s="935"/>
      <c r="AS770" s="935"/>
      <c r="AT770" s="935"/>
      <c r="AU770" s="935"/>
      <c r="AV770" s="935"/>
      <c r="AW770" s="935"/>
      <c r="AX770" s="935"/>
      <c r="AY770" s="935"/>
      <c r="AZ770" s="935"/>
      <c r="BA770" s="935"/>
      <c r="BB770" s="935"/>
      <c r="BC770" s="935"/>
      <c r="BD770" s="935"/>
      <c r="BE770" s="440"/>
      <c r="BF770" s="440"/>
      <c r="BG770" s="440"/>
      <c r="BH770" s="440"/>
      <c r="BI770" s="440"/>
      <c r="BJ770" s="440"/>
      <c r="BK770" s="440"/>
      <c r="BL770" s="939"/>
      <c r="BM770" s="940"/>
      <c r="BN770" s="748"/>
      <c r="BO770" s="748"/>
      <c r="CB770" s="793"/>
      <c r="CC770" s="793"/>
      <c r="CD770" s="793"/>
      <c r="CE770" s="793"/>
      <c r="CF770" s="793"/>
      <c r="CG770" s="793"/>
      <c r="CH770" s="793"/>
      <c r="CI770" s="793"/>
      <c r="CJ770" s="793"/>
      <c r="CK770" s="793"/>
      <c r="CL770" s="793"/>
      <c r="CM770" s="793"/>
      <c r="CN770" s="793"/>
      <c r="CO770" s="793"/>
      <c r="CP770" s="793"/>
      <c r="CQ770" s="793"/>
      <c r="CR770" s="793"/>
      <c r="CS770" s="793"/>
      <c r="CT770" s="793"/>
      <c r="CU770" s="793"/>
      <c r="CV770" s="793"/>
      <c r="CW770" s="793"/>
      <c r="CX770" s="793"/>
      <c r="CY770" s="793"/>
      <c r="CZ770" s="793"/>
      <c r="DA770" s="793"/>
      <c r="DB770" s="793"/>
      <c r="DC770" s="793"/>
      <c r="DD770" s="793"/>
      <c r="DE770" s="793"/>
      <c r="DF770" s="793"/>
      <c r="DG770" s="793"/>
      <c r="DH770" s="793"/>
      <c r="DI770" s="793"/>
      <c r="DJ770" s="793"/>
      <c r="DK770" s="793"/>
      <c r="DL770" s="793"/>
      <c r="DM770" s="793"/>
      <c r="DN770" s="793"/>
      <c r="DO770" s="793"/>
      <c r="DP770" s="793"/>
      <c r="DQ770" s="793"/>
      <c r="DR770" s="793"/>
      <c r="DS770" s="793"/>
      <c r="DT770" s="793"/>
      <c r="DU770" s="793"/>
      <c r="DV770" s="793"/>
      <c r="DW770" s="793"/>
      <c r="DX770" s="793"/>
      <c r="DY770" s="793"/>
      <c r="DZ770" s="1168">
        <f>F771</f>
        <v>5005085.2</v>
      </c>
    </row>
    <row r="771" spans="1:130" s="80" customFormat="1" ht="18" thickBot="1">
      <c r="A771" s="1278"/>
      <c r="B771" s="1279" t="s">
        <v>354</v>
      </c>
      <c r="C771" s="1280" t="s">
        <v>465</v>
      </c>
      <c r="D771" s="1281" t="s">
        <v>11</v>
      </c>
      <c r="E771" s="1282"/>
      <c r="F771" s="1283">
        <f>F766+F767+F769+F768+F770</f>
        <v>5005085.2</v>
      </c>
      <c r="G771" s="1284"/>
      <c r="H771" s="1284"/>
      <c r="I771" s="1285"/>
      <c r="J771" s="1130"/>
      <c r="K771" s="684"/>
      <c r="L771" s="685"/>
      <c r="M771" s="685"/>
      <c r="N771" s="685"/>
      <c r="O771" s="685"/>
      <c r="P771" s="622"/>
      <c r="Q771" s="684"/>
      <c r="R771" s="685"/>
      <c r="S771" s="685"/>
      <c r="T771" s="685"/>
      <c r="U771" s="622"/>
      <c r="V771" s="685"/>
      <c r="W771" s="684"/>
      <c r="X771" s="685"/>
      <c r="Y771" s="685"/>
      <c r="Z771" s="685"/>
      <c r="AA771" s="685"/>
      <c r="AB771" s="685"/>
      <c r="AC771" s="685"/>
      <c r="AD771" s="684"/>
      <c r="AE771" s="685"/>
      <c r="AF771" s="685"/>
      <c r="AG771" s="685"/>
      <c r="AH771" s="685"/>
      <c r="AI771" s="622"/>
      <c r="AJ771" s="685"/>
      <c r="AK771" s="685"/>
      <c r="AL771" s="684"/>
      <c r="AM771" s="685"/>
      <c r="AN771" s="685"/>
      <c r="AO771" s="685"/>
      <c r="AP771" s="685"/>
      <c r="AQ771" s="685"/>
      <c r="AR771" s="685"/>
      <c r="AS771" s="685"/>
      <c r="AT771" s="685"/>
      <c r="AU771" s="685"/>
      <c r="AV771" s="684"/>
      <c r="AW771" s="685"/>
      <c r="AX771" s="622"/>
      <c r="AY771" s="684"/>
      <c r="AZ771" s="685"/>
      <c r="BA771" s="685"/>
      <c r="BB771" s="685"/>
      <c r="BC771" s="685"/>
      <c r="BD771" s="686"/>
      <c r="BE771" s="687"/>
      <c r="BF771" s="688"/>
      <c r="BG771" s="688"/>
      <c r="BH771" s="688"/>
      <c r="BI771" s="688"/>
      <c r="BJ771" s="689"/>
      <c r="BK771" s="690"/>
      <c r="BL771" s="675">
        <f>F771</f>
        <v>5005085.2</v>
      </c>
      <c r="BM771" s="693"/>
      <c r="BN771" s="676">
        <f>BM771-BL771</f>
        <v>-5005085.2</v>
      </c>
      <c r="BO771" s="668"/>
      <c r="CB771" s="227"/>
      <c r="CC771" s="227"/>
      <c r="CD771" s="227"/>
      <c r="CE771" s="227"/>
      <c r="CF771" s="227"/>
      <c r="CG771" s="227"/>
      <c r="CH771" s="227"/>
      <c r="CI771" s="227"/>
      <c r="CJ771" s="227"/>
      <c r="CK771" s="227"/>
      <c r="CL771" s="227"/>
      <c r="CM771" s="227"/>
      <c r="CN771" s="227"/>
      <c r="CO771" s="227"/>
      <c r="CP771" s="227"/>
      <c r="CQ771" s="227"/>
      <c r="CR771" s="227"/>
      <c r="CS771" s="227"/>
      <c r="CT771" s="227"/>
      <c r="CU771" s="227"/>
      <c r="CV771" s="227"/>
      <c r="CW771" s="227"/>
      <c r="CX771" s="227"/>
      <c r="CY771" s="227"/>
      <c r="CZ771" s="227"/>
      <c r="DA771" s="227"/>
      <c r="DB771" s="227"/>
      <c r="DC771" s="227"/>
      <c r="DD771" s="227"/>
      <c r="DE771" s="227"/>
      <c r="DF771" s="227"/>
      <c r="DG771" s="227"/>
      <c r="DH771" s="227"/>
      <c r="DI771" s="227"/>
      <c r="DJ771" s="227"/>
      <c r="DK771" s="227"/>
      <c r="DL771" s="227"/>
      <c r="DM771" s="227"/>
      <c r="DN771" s="227"/>
      <c r="DO771" s="227"/>
      <c r="DP771" s="227"/>
      <c r="DQ771" s="227"/>
      <c r="DR771" s="227"/>
      <c r="DS771" s="227"/>
      <c r="DT771" s="227"/>
      <c r="DU771" s="227"/>
      <c r="DV771" s="227"/>
      <c r="DW771" s="227"/>
      <c r="DX771" s="227"/>
      <c r="DY771" s="227"/>
      <c r="DZ771" s="1095">
        <f>DZ769-DZ770</f>
        <v>0.79999999981373549</v>
      </c>
    </row>
    <row r="774" spans="1:130">
      <c r="BM774" s="80"/>
    </row>
  </sheetData>
  <mergeCells count="16">
    <mergeCell ref="BM5:BP5"/>
    <mergeCell ref="E6:G6"/>
    <mergeCell ref="K5:P5"/>
    <mergeCell ref="W5:AB5"/>
    <mergeCell ref="AD5:AI5"/>
    <mergeCell ref="AS5:AX5"/>
    <mergeCell ref="A5:A7"/>
    <mergeCell ref="BE4:BK4"/>
    <mergeCell ref="B5:B7"/>
    <mergeCell ref="C5:C7"/>
    <mergeCell ref="D5:D7"/>
    <mergeCell ref="E5:J5"/>
    <mergeCell ref="BE5:BK5"/>
    <mergeCell ref="Q5:V5"/>
    <mergeCell ref="AJ5:AR5"/>
    <mergeCell ref="AY5:BD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16"/>
  <sheetViews>
    <sheetView zoomScale="90" zoomScaleNormal="90" workbookViewId="0">
      <pane ySplit="4" topLeftCell="A86" activePane="bottomLeft" state="frozen"/>
      <selection pane="bottomLeft" activeCell="E105" sqref="E105:E107"/>
    </sheetView>
  </sheetViews>
  <sheetFormatPr defaultRowHeight="14.25"/>
  <cols>
    <col min="2" max="2" width="13.875" customWidth="1"/>
    <col min="3" max="3" width="57.25" customWidth="1"/>
    <col min="4" max="4" width="12" customWidth="1"/>
    <col min="5" max="5" width="11.375" bestFit="1" customWidth="1"/>
    <col min="6" max="6" width="11.75" style="80" customWidth="1"/>
    <col min="7" max="7" width="10.625" customWidth="1"/>
    <col min="8" max="8" width="16.625" customWidth="1"/>
    <col min="9" max="9" width="12.375" bestFit="1" customWidth="1"/>
    <col min="10" max="10" width="10.375" customWidth="1"/>
    <col min="12" max="12" width="17.25" customWidth="1"/>
    <col min="13" max="13" width="19.625" style="80" customWidth="1"/>
    <col min="14" max="14" width="15.625" customWidth="1"/>
    <col min="15" max="15" width="17.125" customWidth="1"/>
    <col min="16" max="16" width="12.375" bestFit="1" customWidth="1"/>
  </cols>
  <sheetData>
    <row r="1" spans="1:16">
      <c r="A1" s="1352" t="s">
        <v>331</v>
      </c>
    </row>
    <row r="2" spans="1:16" ht="15" thickBot="1">
      <c r="A2" s="1352"/>
    </row>
    <row r="3" spans="1:16" ht="22.5">
      <c r="A3" s="1352"/>
      <c r="B3" s="322" t="s">
        <v>170</v>
      </c>
      <c r="C3" s="221" t="s">
        <v>171</v>
      </c>
      <c r="D3" s="329" t="s">
        <v>324</v>
      </c>
      <c r="E3" s="330" t="s">
        <v>273</v>
      </c>
      <c r="F3" s="330" t="s">
        <v>273</v>
      </c>
      <c r="G3" s="331" t="s">
        <v>274</v>
      </c>
      <c r="H3" s="331" t="s">
        <v>275</v>
      </c>
      <c r="I3" s="331" t="s">
        <v>276</v>
      </c>
      <c r="J3" s="330" t="s">
        <v>277</v>
      </c>
      <c r="K3" s="330" t="s">
        <v>278</v>
      </c>
      <c r="L3" s="1003" t="s">
        <v>279</v>
      </c>
      <c r="M3" s="1005" t="s">
        <v>402</v>
      </c>
      <c r="N3" s="1353" t="s">
        <v>400</v>
      </c>
      <c r="O3" s="1354"/>
      <c r="P3" s="1355"/>
    </row>
    <row r="4" spans="1:16" ht="18.75" thickBot="1">
      <c r="A4" s="227"/>
      <c r="B4" s="592" t="s">
        <v>172</v>
      </c>
      <c r="C4" s="327" t="s">
        <v>173</v>
      </c>
      <c r="D4" s="328"/>
      <c r="E4" s="323" t="s">
        <v>321</v>
      </c>
      <c r="F4" s="323" t="s">
        <v>322</v>
      </c>
      <c r="G4" s="323" t="s">
        <v>322</v>
      </c>
      <c r="H4" s="323" t="s">
        <v>322</v>
      </c>
      <c r="I4" s="323" t="s">
        <v>322</v>
      </c>
      <c r="J4" s="323"/>
      <c r="K4" s="323"/>
      <c r="L4" s="997" t="s">
        <v>322</v>
      </c>
      <c r="M4" s="1006"/>
      <c r="N4" s="571" t="s">
        <v>352</v>
      </c>
      <c r="O4" s="571" t="s">
        <v>273</v>
      </c>
      <c r="P4" s="571" t="s">
        <v>401</v>
      </c>
    </row>
    <row r="5" spans="1:16" s="80" customFormat="1" ht="18">
      <c r="A5" s="597"/>
      <c r="B5" s="593"/>
      <c r="C5" s="1212" t="s">
        <v>366</v>
      </c>
      <c r="D5" s="333"/>
      <c r="E5" s="334"/>
      <c r="F5" s="334"/>
      <c r="G5" s="335"/>
      <c r="H5" s="335"/>
      <c r="I5" s="335"/>
      <c r="J5" s="335"/>
      <c r="K5" s="337"/>
      <c r="L5" s="591"/>
      <c r="M5" s="1004"/>
      <c r="N5" s="993">
        <f>'Shpenzime Operative DPPI'!F155</f>
        <v>3423766.4</v>
      </c>
      <c r="O5" s="994">
        <v>3423766.4</v>
      </c>
      <c r="P5" s="994">
        <f>O5-N5</f>
        <v>0</v>
      </c>
    </row>
    <row r="6" spans="1:16" ht="18">
      <c r="A6" s="227"/>
      <c r="B6" s="594">
        <v>1</v>
      </c>
      <c r="C6" s="324" t="s">
        <v>174</v>
      </c>
      <c r="D6" s="227"/>
      <c r="E6" s="227"/>
      <c r="F6" s="227"/>
      <c r="G6" s="227"/>
      <c r="H6" s="227"/>
      <c r="I6" s="227"/>
      <c r="J6" s="227"/>
      <c r="K6" s="227"/>
      <c r="L6" s="227"/>
      <c r="M6" s="995"/>
      <c r="N6" s="571"/>
      <c r="O6" s="571"/>
      <c r="P6" s="571"/>
    </row>
    <row r="7" spans="1:16" ht="18">
      <c r="A7" s="227"/>
      <c r="B7" s="594">
        <v>2</v>
      </c>
      <c r="C7" s="325" t="s">
        <v>175</v>
      </c>
      <c r="D7" s="227"/>
      <c r="E7" s="227"/>
      <c r="F7" s="227"/>
      <c r="G7" s="227"/>
      <c r="H7" s="227"/>
      <c r="I7" s="227"/>
      <c r="J7" s="227"/>
      <c r="K7" s="227"/>
      <c r="L7" s="227"/>
      <c r="M7" s="995"/>
      <c r="N7" s="571"/>
      <c r="O7" s="571"/>
      <c r="P7" s="571"/>
    </row>
    <row r="8" spans="1:16" ht="32.25" customHeight="1">
      <c r="A8" s="227"/>
      <c r="B8" s="594">
        <v>3</v>
      </c>
      <c r="C8" s="326" t="s">
        <v>176</v>
      </c>
      <c r="D8" s="227"/>
      <c r="E8" s="227"/>
      <c r="F8" s="227"/>
      <c r="G8" s="227"/>
      <c r="H8" s="227"/>
      <c r="I8" s="570"/>
      <c r="J8" s="227"/>
      <c r="K8" s="227"/>
      <c r="L8" s="227"/>
      <c r="M8" s="996"/>
      <c r="N8" s="668"/>
      <c r="O8" s="668"/>
      <c r="P8" s="668"/>
    </row>
    <row r="9" spans="1:16" ht="28.5" customHeight="1">
      <c r="A9" s="227"/>
      <c r="B9" s="594">
        <v>4</v>
      </c>
      <c r="C9" s="326" t="s">
        <v>177</v>
      </c>
      <c r="D9" s="227"/>
      <c r="E9" s="227"/>
      <c r="F9" s="227"/>
      <c r="G9" s="1216"/>
      <c r="H9" s="937">
        <v>177835.1</v>
      </c>
      <c r="I9" s="1216"/>
      <c r="J9" s="1216"/>
      <c r="K9" s="937">
        <v>286.89999999999998</v>
      </c>
      <c r="L9" s="1216"/>
      <c r="M9" s="1156">
        <f>H9</f>
        <v>177835.1</v>
      </c>
    </row>
    <row r="10" spans="1:16" ht="18">
      <c r="A10" s="227"/>
      <c r="B10" s="595">
        <v>5</v>
      </c>
      <c r="C10" s="217" t="s">
        <v>327</v>
      </c>
      <c r="D10" s="227"/>
      <c r="E10" s="227"/>
      <c r="F10" s="227"/>
      <c r="G10" s="937" t="s">
        <v>430</v>
      </c>
      <c r="H10" s="1216"/>
      <c r="I10" s="937"/>
      <c r="J10" s="937">
        <v>2.5</v>
      </c>
      <c r="K10" s="1216"/>
      <c r="L10" s="1217"/>
      <c r="M10" s="996">
        <v>46768.9</v>
      </c>
    </row>
    <row r="11" spans="1:16" ht="21.75" customHeight="1">
      <c r="A11" s="597"/>
      <c r="B11" s="596">
        <v>6</v>
      </c>
      <c r="C11" s="1213" t="s">
        <v>367</v>
      </c>
      <c r="D11" s="333"/>
      <c r="E11" s="334"/>
      <c r="F11" s="334"/>
      <c r="G11" s="335" t="str">
        <f>G10</f>
        <v>46,799,12</v>
      </c>
      <c r="H11" s="335"/>
      <c r="I11" s="335">
        <f>I8</f>
        <v>0</v>
      </c>
      <c r="J11" s="335"/>
      <c r="K11" s="337"/>
      <c r="L11" s="1008">
        <v>13724500</v>
      </c>
      <c r="M11" s="1009">
        <f>L11+M9+M10</f>
        <v>13949104</v>
      </c>
      <c r="N11" s="336"/>
    </row>
    <row r="12" spans="1:16" s="80" customFormat="1" ht="18">
      <c r="A12" s="227"/>
      <c r="B12" s="592" t="s">
        <v>172</v>
      </c>
      <c r="C12" s="1218" t="s">
        <v>269</v>
      </c>
      <c r="D12" s="328"/>
      <c r="E12" s="323" t="s">
        <v>321</v>
      </c>
      <c r="F12" s="323"/>
      <c r="G12" s="323" t="s">
        <v>322</v>
      </c>
      <c r="H12" s="323" t="s">
        <v>322</v>
      </c>
      <c r="I12" s="323" t="s">
        <v>322</v>
      </c>
      <c r="J12" s="323"/>
      <c r="K12" s="323"/>
      <c r="L12" s="997" t="s">
        <v>322</v>
      </c>
      <c r="M12" s="332"/>
      <c r="N12" s="750"/>
    </row>
    <row r="13" spans="1:16" s="80" customFormat="1" ht="18">
      <c r="A13" s="227"/>
      <c r="B13" s="594">
        <v>1</v>
      </c>
      <c r="C13" s="324" t="s">
        <v>174</v>
      </c>
      <c r="D13" s="227"/>
      <c r="E13" s="227"/>
      <c r="F13" s="227"/>
      <c r="G13" s="227"/>
      <c r="H13" s="227"/>
      <c r="I13" s="227"/>
      <c r="J13" s="227"/>
      <c r="K13" s="227"/>
      <c r="L13" s="429"/>
      <c r="M13" s="227"/>
      <c r="N13" s="80">
        <v>184786.5</v>
      </c>
    </row>
    <row r="14" spans="1:16" s="80" customFormat="1" ht="18">
      <c r="A14" s="227"/>
      <c r="B14" s="594">
        <v>2</v>
      </c>
      <c r="C14" s="325" t="s">
        <v>175</v>
      </c>
      <c r="D14" s="227"/>
      <c r="E14" s="227"/>
      <c r="F14" s="227"/>
      <c r="G14" s="227"/>
      <c r="H14" s="227"/>
      <c r="I14" s="227"/>
      <c r="J14" s="227"/>
      <c r="K14" s="227"/>
      <c r="L14" s="429"/>
      <c r="M14" s="227"/>
    </row>
    <row r="15" spans="1:16" s="80" customFormat="1" ht="18">
      <c r="A15" s="227"/>
      <c r="B15" s="594">
        <v>3</v>
      </c>
      <c r="C15" s="326" t="s">
        <v>176</v>
      </c>
      <c r="D15" s="227"/>
      <c r="E15" s="227"/>
      <c r="F15" s="227"/>
      <c r="G15" s="227"/>
      <c r="H15" s="227"/>
      <c r="I15" s="227" t="s">
        <v>325</v>
      </c>
      <c r="J15" s="227"/>
      <c r="K15" s="227" t="s">
        <v>326</v>
      </c>
      <c r="L15" s="429"/>
      <c r="M15" s="227"/>
      <c r="N15" s="750"/>
    </row>
    <row r="16" spans="1:16" s="80" customFormat="1" ht="32.25" customHeight="1">
      <c r="A16" s="227"/>
      <c r="B16" s="594">
        <v>4</v>
      </c>
      <c r="C16" s="326" t="s">
        <v>177</v>
      </c>
      <c r="D16" s="227"/>
      <c r="E16" s="227"/>
      <c r="F16" s="227"/>
      <c r="G16" s="227"/>
      <c r="H16" s="750">
        <v>123112.34</v>
      </c>
      <c r="I16" s="227"/>
      <c r="J16" s="227"/>
      <c r="K16" s="343">
        <v>279.10000000000002</v>
      </c>
      <c r="L16" s="429"/>
      <c r="M16" s="570">
        <f>H16</f>
        <v>123112.34</v>
      </c>
    </row>
    <row r="17" spans="1:17" s="80" customFormat="1" ht="28.5" customHeight="1">
      <c r="A17" s="227"/>
      <c r="B17" s="595">
        <v>5</v>
      </c>
      <c r="C17" s="217" t="s">
        <v>327</v>
      </c>
      <c r="D17" s="227"/>
      <c r="E17" s="227"/>
      <c r="F17" s="227"/>
      <c r="G17" s="343"/>
      <c r="H17" s="227"/>
      <c r="I17" s="227"/>
      <c r="J17" s="343"/>
      <c r="K17" s="227"/>
      <c r="L17" s="998"/>
      <c r="M17" s="227"/>
      <c r="O17" s="750"/>
    </row>
    <row r="18" spans="1:17" s="80" customFormat="1" ht="28.5" customHeight="1">
      <c r="A18" s="227"/>
      <c r="B18" s="595"/>
      <c r="C18" s="217"/>
      <c r="D18" s="227"/>
      <c r="E18" s="227"/>
      <c r="F18" s="227"/>
      <c r="G18" s="343"/>
      <c r="H18" s="227"/>
      <c r="I18" s="227"/>
      <c r="J18" s="343"/>
      <c r="K18" s="429"/>
      <c r="L18" s="998"/>
      <c r="M18" s="227"/>
    </row>
    <row r="19" spans="1:17" s="80" customFormat="1" ht="28.5" customHeight="1">
      <c r="A19" s="227"/>
      <c r="B19" s="595"/>
      <c r="C19" s="217"/>
      <c r="D19" s="227"/>
      <c r="E19" s="227"/>
      <c r="F19" s="227"/>
      <c r="G19" s="343"/>
      <c r="H19" s="227"/>
      <c r="I19" s="227"/>
      <c r="J19" s="343"/>
      <c r="K19" s="429"/>
      <c r="L19" s="998"/>
      <c r="M19" s="227"/>
    </row>
    <row r="20" spans="1:17" s="80" customFormat="1" ht="18">
      <c r="A20" s="597"/>
      <c r="B20" s="596">
        <v>6</v>
      </c>
      <c r="C20" s="1213" t="s">
        <v>368</v>
      </c>
      <c r="D20" s="333"/>
      <c r="E20" s="334"/>
      <c r="F20" s="334"/>
      <c r="G20" s="335"/>
      <c r="H20" s="335"/>
      <c r="I20" s="335"/>
      <c r="J20" s="335"/>
      <c r="K20" s="337"/>
      <c r="L20" s="1111">
        <v>12745500</v>
      </c>
      <c r="M20" s="1113">
        <f>L20+M16</f>
        <v>12868612.34</v>
      </c>
      <c r="O20" s="750">
        <f>L11+L20+L43</f>
        <v>42779000</v>
      </c>
      <c r="P20" s="1112" t="s">
        <v>422</v>
      </c>
      <c r="Q20" s="1112"/>
    </row>
    <row r="21" spans="1:17" s="80" customFormat="1">
      <c r="A21" s="227"/>
      <c r="B21"/>
      <c r="C21"/>
      <c r="D21"/>
      <c r="E21"/>
      <c r="G21"/>
      <c r="H21"/>
      <c r="I21"/>
      <c r="J21"/>
      <c r="K21"/>
      <c r="L21"/>
      <c r="M21" s="227"/>
      <c r="N21" s="336"/>
    </row>
    <row r="22" spans="1:17" ht="18">
      <c r="A22" s="227"/>
      <c r="B22" s="592" t="s">
        <v>172</v>
      </c>
      <c r="C22" s="1218" t="s">
        <v>268</v>
      </c>
      <c r="D22" s="328"/>
      <c r="E22" s="323" t="s">
        <v>321</v>
      </c>
      <c r="F22" s="323" t="s">
        <v>322</v>
      </c>
      <c r="G22" s="323" t="s">
        <v>322</v>
      </c>
      <c r="H22" s="323" t="s">
        <v>322</v>
      </c>
      <c r="I22" s="323" t="s">
        <v>322</v>
      </c>
      <c r="J22" s="323"/>
      <c r="K22" s="323"/>
      <c r="L22" s="997" t="s">
        <v>322</v>
      </c>
      <c r="M22" s="332"/>
    </row>
    <row r="23" spans="1:17" ht="18">
      <c r="A23" s="227"/>
      <c r="B23" s="594">
        <v>1</v>
      </c>
      <c r="C23" s="324" t="s">
        <v>174</v>
      </c>
      <c r="D23" s="227"/>
      <c r="E23" s="227"/>
      <c r="F23" s="234"/>
      <c r="G23" s="227"/>
      <c r="H23" s="227"/>
      <c r="I23" s="227"/>
      <c r="J23" s="227"/>
      <c r="K23" s="227"/>
      <c r="L23" s="429"/>
      <c r="M23" s="227"/>
    </row>
    <row r="24" spans="1:17" ht="18">
      <c r="A24" s="227"/>
      <c r="B24" s="594">
        <v>2</v>
      </c>
      <c r="C24" s="325" t="s">
        <v>175</v>
      </c>
      <c r="D24" s="227"/>
      <c r="E24" s="227"/>
      <c r="F24" s="234"/>
      <c r="G24" s="227"/>
      <c r="H24" s="227"/>
      <c r="I24" s="227"/>
      <c r="J24" s="227"/>
      <c r="K24" s="227"/>
      <c r="L24" s="429"/>
      <c r="M24" s="227"/>
      <c r="O24" s="750">
        <f>L11+L20+L43+L66</f>
        <v>60282000</v>
      </c>
    </row>
    <row r="25" spans="1:17" ht="18">
      <c r="A25" s="227"/>
      <c r="B25" s="594">
        <v>3</v>
      </c>
      <c r="C25" s="326" t="s">
        <v>176</v>
      </c>
      <c r="D25" s="227"/>
      <c r="E25" s="227"/>
      <c r="F25" s="234"/>
      <c r="G25" s="227"/>
      <c r="H25" s="227"/>
      <c r="I25" s="227" t="s">
        <v>325</v>
      </c>
      <c r="J25" s="227"/>
      <c r="K25" s="227" t="s">
        <v>326</v>
      </c>
      <c r="L25" s="429"/>
      <c r="M25" s="227"/>
    </row>
    <row r="26" spans="1:17" ht="18">
      <c r="A26" s="227"/>
      <c r="B26" s="594">
        <v>4</v>
      </c>
      <c r="C26" s="326" t="s">
        <v>177</v>
      </c>
      <c r="D26" s="227"/>
      <c r="E26" s="227"/>
      <c r="F26" s="234"/>
      <c r="G26" s="570"/>
      <c r="H26" s="343">
        <v>185816.6</v>
      </c>
      <c r="I26" s="227"/>
      <c r="J26" s="227"/>
      <c r="K26" s="343">
        <v>278.7</v>
      </c>
      <c r="L26" s="429"/>
      <c r="M26" s="227"/>
    </row>
    <row r="27" spans="1:17" ht="18">
      <c r="A27" s="227"/>
      <c r="B27" s="595">
        <v>5</v>
      </c>
      <c r="C27" s="217" t="s">
        <v>327</v>
      </c>
      <c r="D27" s="227"/>
      <c r="E27" s="227"/>
      <c r="F27" s="234"/>
      <c r="G27" s="343"/>
      <c r="H27" s="570"/>
      <c r="I27" s="227"/>
      <c r="J27" s="343"/>
      <c r="K27" s="227"/>
      <c r="L27" s="998"/>
      <c r="M27" s="227"/>
    </row>
    <row r="28" spans="1:17" s="763" customFormat="1" ht="18">
      <c r="A28" s="793">
        <v>61</v>
      </c>
      <c r="B28" s="794"/>
      <c r="C28" s="795" t="s">
        <v>341</v>
      </c>
      <c r="D28" s="796">
        <v>44267</v>
      </c>
      <c r="E28" s="793"/>
      <c r="F28" s="1109">
        <v>-12000</v>
      </c>
      <c r="G28" s="342"/>
      <c r="H28" s="793"/>
      <c r="I28" s="793"/>
      <c r="J28" s="342"/>
      <c r="K28" s="797"/>
      <c r="L28" s="999"/>
      <c r="M28" s="793"/>
    </row>
    <row r="29" spans="1:17" s="763" customFormat="1" ht="18">
      <c r="A29" s="793">
        <v>63</v>
      </c>
      <c r="B29" s="799"/>
      <c r="C29" s="795" t="s">
        <v>341</v>
      </c>
      <c r="D29" s="796">
        <v>44267</v>
      </c>
      <c r="E29" s="793"/>
      <c r="F29" s="1109">
        <v>-24000</v>
      </c>
      <c r="G29" s="342"/>
      <c r="H29" s="793"/>
      <c r="I29" s="793"/>
      <c r="J29" s="342"/>
      <c r="K29" s="797"/>
      <c r="L29" s="999"/>
      <c r="M29" s="793"/>
    </row>
    <row r="30" spans="1:17" s="763" customFormat="1" ht="18">
      <c r="A30" s="793">
        <v>64</v>
      </c>
      <c r="B30" s="799"/>
      <c r="C30" s="795" t="s">
        <v>341</v>
      </c>
      <c r="D30" s="796">
        <v>44267</v>
      </c>
      <c r="E30" s="793"/>
      <c r="F30" s="1109">
        <v>-5000</v>
      </c>
      <c r="G30" s="342"/>
      <c r="H30" s="793"/>
      <c r="I30" s="793"/>
      <c r="J30" s="342"/>
      <c r="K30" s="797"/>
      <c r="L30" s="999"/>
      <c r="M30" s="793"/>
    </row>
    <row r="31" spans="1:17" s="763" customFormat="1" ht="18">
      <c r="A31" s="793"/>
      <c r="B31" s="794"/>
      <c r="C31" s="795" t="s">
        <v>341</v>
      </c>
      <c r="D31" s="796"/>
      <c r="E31" s="793"/>
      <c r="F31" s="589"/>
      <c r="G31" s="342"/>
      <c r="H31" s="793"/>
      <c r="I31" s="793"/>
      <c r="J31" s="342"/>
      <c r="K31" s="797"/>
      <c r="L31" s="999"/>
      <c r="M31" s="793"/>
    </row>
    <row r="32" spans="1:17" s="763" customFormat="1" ht="18">
      <c r="A32" s="793"/>
      <c r="B32" s="799"/>
      <c r="C32" s="795" t="s">
        <v>341</v>
      </c>
      <c r="D32" s="796"/>
      <c r="E32" s="793"/>
      <c r="F32" s="589"/>
      <c r="G32" s="342"/>
      <c r="H32" s="793"/>
      <c r="I32" s="793"/>
      <c r="J32" s="342"/>
      <c r="K32" s="797"/>
      <c r="L32" s="999"/>
      <c r="M32" s="793"/>
    </row>
    <row r="33" spans="1:15" s="763" customFormat="1" ht="18">
      <c r="A33" s="793"/>
      <c r="B33" s="794"/>
      <c r="C33" s="795" t="s">
        <v>341</v>
      </c>
      <c r="D33" s="796"/>
      <c r="E33" s="793"/>
      <c r="F33" s="589"/>
      <c r="G33" s="342"/>
      <c r="H33" s="793"/>
      <c r="I33" s="793"/>
      <c r="J33" s="342"/>
      <c r="K33" s="797"/>
      <c r="L33" s="999"/>
      <c r="M33" s="793"/>
    </row>
    <row r="34" spans="1:15" s="763" customFormat="1" ht="18">
      <c r="A34" s="798"/>
      <c r="B34" s="794"/>
      <c r="C34" s="795" t="s">
        <v>341</v>
      </c>
      <c r="D34" s="796"/>
      <c r="E34" s="793"/>
      <c r="F34" s="589"/>
      <c r="G34" s="342"/>
      <c r="H34" s="793"/>
      <c r="I34" s="793"/>
      <c r="J34" s="342"/>
      <c r="K34" s="797"/>
      <c r="L34" s="999"/>
      <c r="M34" s="793"/>
    </row>
    <row r="35" spans="1:15" s="763" customFormat="1" ht="18">
      <c r="A35" s="798"/>
      <c r="B35" s="794"/>
      <c r="C35" s="795" t="s">
        <v>341</v>
      </c>
      <c r="D35" s="796"/>
      <c r="E35" s="793"/>
      <c r="F35" s="589"/>
      <c r="G35" s="342"/>
      <c r="H35" s="793"/>
      <c r="I35" s="793"/>
      <c r="J35" s="342"/>
      <c r="K35" s="797"/>
      <c r="L35" s="999"/>
      <c r="M35" s="793"/>
    </row>
    <row r="36" spans="1:15" s="763" customFormat="1" ht="18">
      <c r="A36" s="798"/>
      <c r="B36" s="794"/>
      <c r="C36" s="795" t="s">
        <v>341</v>
      </c>
      <c r="D36" s="796"/>
      <c r="E36" s="793"/>
      <c r="F36" s="589"/>
      <c r="G36" s="342"/>
      <c r="H36" s="793"/>
      <c r="I36" s="793"/>
      <c r="J36" s="342"/>
      <c r="K36" s="797"/>
      <c r="L36" s="999"/>
      <c r="M36" s="793"/>
    </row>
    <row r="37" spans="1:15" s="763" customFormat="1" ht="18">
      <c r="A37" s="798"/>
      <c r="B37" s="794"/>
      <c r="C37" s="795" t="s">
        <v>341</v>
      </c>
      <c r="D37" s="796"/>
      <c r="E37" s="793"/>
      <c r="F37" s="589"/>
      <c r="G37" s="342"/>
      <c r="H37" s="793"/>
      <c r="I37" s="793"/>
      <c r="J37" s="342"/>
      <c r="K37" s="797"/>
      <c r="L37" s="999"/>
      <c r="M37" s="793"/>
    </row>
    <row r="38" spans="1:15" s="763" customFormat="1" ht="18">
      <c r="A38" s="798"/>
      <c r="B38" s="794"/>
      <c r="C38" s="795" t="s">
        <v>341</v>
      </c>
      <c r="D38" s="796"/>
      <c r="E38" s="793"/>
      <c r="F38" s="589"/>
      <c r="G38" s="342"/>
      <c r="H38" s="793"/>
      <c r="I38" s="793"/>
      <c r="J38" s="342"/>
      <c r="K38" s="797"/>
      <c r="L38" s="999"/>
      <c r="M38" s="793"/>
    </row>
    <row r="39" spans="1:15" s="763" customFormat="1" ht="18">
      <c r="A39" s="798"/>
      <c r="B39" s="794"/>
      <c r="C39" s="795" t="s">
        <v>341</v>
      </c>
      <c r="D39" s="796"/>
      <c r="E39" s="793"/>
      <c r="F39" s="589"/>
      <c r="G39" s="342"/>
      <c r="H39" s="793"/>
      <c r="I39" s="793"/>
      <c r="J39" s="342"/>
      <c r="K39" s="797"/>
      <c r="L39" s="999"/>
      <c r="M39" s="793"/>
    </row>
    <row r="40" spans="1:15" s="763" customFormat="1" ht="18">
      <c r="A40" s="798"/>
      <c r="B40" s="794"/>
      <c r="C40" s="795"/>
      <c r="D40" s="796"/>
      <c r="E40" s="793"/>
      <c r="F40" s="589"/>
      <c r="G40" s="342"/>
      <c r="H40" s="793"/>
      <c r="I40" s="793"/>
      <c r="J40" s="342"/>
      <c r="K40" s="797"/>
      <c r="L40" s="999"/>
      <c r="M40" s="793"/>
      <c r="O40" s="1155">
        <f>H26+H48</f>
        <v>186850.51</v>
      </c>
    </row>
    <row r="41" spans="1:15" s="763" customFormat="1" ht="18">
      <c r="A41" s="800"/>
      <c r="B41" s="799"/>
      <c r="C41" s="801" t="s">
        <v>348</v>
      </c>
      <c r="D41" s="796"/>
      <c r="E41" s="793"/>
      <c r="F41" s="589"/>
      <c r="G41" s="342"/>
      <c r="H41" s="793"/>
      <c r="I41" s="793"/>
      <c r="J41" s="342"/>
      <c r="K41" s="797"/>
      <c r="L41" s="999"/>
      <c r="M41" s="793"/>
    </row>
    <row r="42" spans="1:15" ht="18">
      <c r="A42" s="598"/>
      <c r="B42" s="599"/>
      <c r="C42" s="600"/>
      <c r="D42" s="598"/>
      <c r="E42" s="598"/>
      <c r="F42" s="601">
        <f>F41+F40+F39+F38+F37+F36+F35+F34+F33+F32+F31+F30+F29+F28</f>
        <v>-41000</v>
      </c>
      <c r="G42" s="602"/>
      <c r="H42" s="598"/>
      <c r="I42" s="598"/>
      <c r="J42" s="602"/>
      <c r="K42" s="603"/>
      <c r="L42" s="1000"/>
      <c r="M42" s="1153">
        <f>H26</f>
        <v>185816.6</v>
      </c>
    </row>
    <row r="43" spans="1:15" ht="18">
      <c r="A43" s="597"/>
      <c r="B43" s="594"/>
      <c r="C43" s="1213" t="s">
        <v>369</v>
      </c>
      <c r="D43" s="333"/>
      <c r="E43" s="334"/>
      <c r="F43" s="692"/>
      <c r="G43" s="335"/>
      <c r="H43" s="335"/>
      <c r="I43" s="335"/>
      <c r="J43" s="335"/>
      <c r="K43" s="337"/>
      <c r="L43" s="1111">
        <v>16309000</v>
      </c>
      <c r="M43" s="1113">
        <f>M42+L43</f>
        <v>16494816.6</v>
      </c>
    </row>
    <row r="44" spans="1:15" ht="18">
      <c r="A44" s="328"/>
      <c r="B44" s="592" t="s">
        <v>172</v>
      </c>
      <c r="C44" s="1218" t="s">
        <v>267</v>
      </c>
      <c r="D44" s="328"/>
      <c r="E44" s="323" t="s">
        <v>321</v>
      </c>
      <c r="F44" s="323" t="s">
        <v>322</v>
      </c>
      <c r="G44" s="323" t="s">
        <v>322</v>
      </c>
      <c r="H44" s="323" t="s">
        <v>322</v>
      </c>
      <c r="I44" s="323" t="s">
        <v>322</v>
      </c>
      <c r="J44" s="323"/>
      <c r="K44" s="323"/>
      <c r="L44" s="997" t="s">
        <v>322</v>
      </c>
      <c r="M44" s="332"/>
      <c r="O44" s="1154">
        <f>H26+H48</f>
        <v>186850.51</v>
      </c>
    </row>
    <row r="45" spans="1:15" ht="18">
      <c r="A45" s="227"/>
      <c r="B45" s="227"/>
      <c r="C45" s="324" t="s">
        <v>174</v>
      </c>
      <c r="D45" s="227"/>
      <c r="E45" s="227"/>
      <c r="F45" s="234"/>
      <c r="G45" s="227"/>
      <c r="H45" s="227"/>
      <c r="I45" s="227"/>
      <c r="J45" s="227"/>
      <c r="K45" s="227"/>
      <c r="L45" s="429"/>
      <c r="M45" s="227"/>
    </row>
    <row r="46" spans="1:15" ht="18">
      <c r="A46" s="227"/>
      <c r="B46" s="227"/>
      <c r="C46" s="325" t="s">
        <v>175</v>
      </c>
      <c r="D46" s="227"/>
      <c r="E46" s="227"/>
      <c r="F46" s="234"/>
      <c r="G46" s="227"/>
      <c r="H46" s="227"/>
      <c r="I46" s="227"/>
      <c r="J46" s="227"/>
      <c r="K46" s="227"/>
      <c r="L46" s="429"/>
      <c r="M46" s="227"/>
    </row>
    <row r="47" spans="1:15" ht="18">
      <c r="A47" s="227"/>
      <c r="B47" s="227"/>
      <c r="C47" s="326" t="s">
        <v>176</v>
      </c>
      <c r="D47" s="227"/>
      <c r="E47" s="227"/>
      <c r="F47" s="234"/>
      <c r="G47" s="227"/>
      <c r="H47" s="227"/>
      <c r="I47" s="570">
        <v>66063553.799999997</v>
      </c>
      <c r="J47" s="227"/>
      <c r="K47" s="227" t="s">
        <v>326</v>
      </c>
      <c r="L47" s="429"/>
      <c r="M47" s="227"/>
    </row>
    <row r="48" spans="1:15" ht="18">
      <c r="A48" s="227"/>
      <c r="B48" s="227"/>
      <c r="C48" s="326" t="s">
        <v>177</v>
      </c>
      <c r="D48" s="227"/>
      <c r="E48" s="227"/>
      <c r="F48" s="234"/>
      <c r="G48" s="227"/>
      <c r="H48" s="750">
        <v>1033.9100000000001</v>
      </c>
      <c r="I48" s="227"/>
      <c r="J48" s="227"/>
      <c r="K48" s="343">
        <v>278.95</v>
      </c>
      <c r="L48" s="429"/>
      <c r="M48" s="227"/>
    </row>
    <row r="49" spans="1:13" ht="18">
      <c r="A49" s="227"/>
      <c r="B49" s="227"/>
      <c r="C49" s="217" t="s">
        <v>327</v>
      </c>
      <c r="D49" s="227"/>
      <c r="E49" s="227"/>
      <c r="F49" s="234"/>
      <c r="G49" s="750">
        <v>112634.4</v>
      </c>
      <c r="H49" s="570"/>
      <c r="I49" s="227"/>
      <c r="J49" s="343" t="s">
        <v>429</v>
      </c>
      <c r="K49" s="227"/>
      <c r="L49" s="998"/>
      <c r="M49" s="227"/>
    </row>
    <row r="50" spans="1:13" ht="18">
      <c r="A50" s="227"/>
      <c r="B50" s="227"/>
      <c r="C50" s="217"/>
      <c r="D50" s="227"/>
      <c r="E50" s="227"/>
      <c r="F50" s="234"/>
      <c r="G50" s="343"/>
      <c r="H50" s="227"/>
      <c r="I50" s="227"/>
      <c r="J50" s="343"/>
      <c r="K50" s="429"/>
      <c r="L50" s="998"/>
      <c r="M50" s="227"/>
    </row>
    <row r="51" spans="1:13" s="763" customFormat="1" ht="18">
      <c r="A51" s="793">
        <v>221</v>
      </c>
      <c r="B51" s="793"/>
      <c r="C51" s="795" t="s">
        <v>341</v>
      </c>
      <c r="D51" s="796"/>
      <c r="E51" s="793"/>
      <c r="F51" s="589"/>
      <c r="G51" s="342"/>
      <c r="H51" s="793"/>
      <c r="I51" s="793"/>
      <c r="J51" s="342"/>
      <c r="K51" s="797"/>
      <c r="L51" s="999"/>
      <c r="M51" s="793"/>
    </row>
    <row r="52" spans="1:13" s="763" customFormat="1" ht="18">
      <c r="A52" s="793">
        <v>220</v>
      </c>
      <c r="B52" s="793"/>
      <c r="C52" s="795" t="s">
        <v>341</v>
      </c>
      <c r="D52" s="796"/>
      <c r="E52" s="793"/>
      <c r="F52" s="589"/>
      <c r="G52" s="342"/>
      <c r="H52" s="793"/>
      <c r="I52" s="793"/>
      <c r="J52" s="342"/>
      <c r="K52" s="797"/>
      <c r="L52" s="999"/>
      <c r="M52" s="793"/>
    </row>
    <row r="53" spans="1:13" s="763" customFormat="1" ht="18">
      <c r="A53" s="793">
        <v>241</v>
      </c>
      <c r="B53" s="793"/>
      <c r="C53" s="795" t="s">
        <v>341</v>
      </c>
      <c r="D53" s="796"/>
      <c r="E53" s="793"/>
      <c r="F53" s="589"/>
      <c r="G53" s="342"/>
      <c r="H53" s="793"/>
      <c r="I53" s="793"/>
      <c r="J53" s="342"/>
      <c r="K53" s="797"/>
      <c r="L53" s="999"/>
      <c r="M53" s="793"/>
    </row>
    <row r="54" spans="1:13" s="763" customFormat="1" ht="18">
      <c r="A54" s="793">
        <v>247</v>
      </c>
      <c r="B54" s="793"/>
      <c r="C54" s="795" t="s">
        <v>341</v>
      </c>
      <c r="D54" s="796"/>
      <c r="E54" s="793"/>
      <c r="F54" s="589"/>
      <c r="G54" s="342"/>
      <c r="H54" s="793"/>
      <c r="I54" s="793"/>
      <c r="J54" s="342"/>
      <c r="K54" s="797"/>
      <c r="L54" s="999"/>
      <c r="M54" s="793"/>
    </row>
    <row r="55" spans="1:13" s="763" customFormat="1" ht="18">
      <c r="A55" s="793">
        <v>248</v>
      </c>
      <c r="B55" s="793"/>
      <c r="C55" s="795" t="s">
        <v>341</v>
      </c>
      <c r="D55" s="796"/>
      <c r="E55" s="793"/>
      <c r="F55" s="589"/>
      <c r="G55" s="342"/>
      <c r="H55" s="793"/>
      <c r="I55" s="793"/>
      <c r="J55" s="342"/>
      <c r="K55" s="797"/>
      <c r="L55" s="999"/>
      <c r="M55" s="793"/>
    </row>
    <row r="56" spans="1:13" s="763" customFormat="1" ht="18">
      <c r="A56" s="793">
        <v>249</v>
      </c>
      <c r="B56" s="793"/>
      <c r="C56" s="795" t="s">
        <v>341</v>
      </c>
      <c r="D56" s="796"/>
      <c r="E56" s="793"/>
      <c r="F56" s="589"/>
      <c r="G56" s="342"/>
      <c r="H56" s="793"/>
      <c r="I56" s="793"/>
      <c r="J56" s="342"/>
      <c r="K56" s="797"/>
      <c r="L56" s="999"/>
      <c r="M56" s="793"/>
    </row>
    <row r="57" spans="1:13" s="763" customFormat="1" ht="18">
      <c r="A57" s="793">
        <v>250</v>
      </c>
      <c r="B57" s="793"/>
      <c r="C57" s="795" t="s">
        <v>341</v>
      </c>
      <c r="D57" s="796"/>
      <c r="E57" s="793"/>
      <c r="F57" s="589"/>
      <c r="G57" s="342"/>
      <c r="H57" s="793"/>
      <c r="I57" s="793"/>
      <c r="J57" s="342"/>
      <c r="K57" s="797"/>
      <c r="L57" s="999"/>
      <c r="M57" s="793"/>
    </row>
    <row r="58" spans="1:13" s="763" customFormat="1" ht="18">
      <c r="A58" s="793">
        <v>251</v>
      </c>
      <c r="B58" s="793"/>
      <c r="C58" s="795" t="s">
        <v>341</v>
      </c>
      <c r="D58" s="796"/>
      <c r="E58" s="793"/>
      <c r="F58" s="589"/>
      <c r="G58" s="342"/>
      <c r="H58" s="793"/>
      <c r="I58" s="793"/>
      <c r="J58" s="342"/>
      <c r="K58" s="797"/>
      <c r="L58" s="999"/>
      <c r="M58" s="793"/>
    </row>
    <row r="59" spans="1:13" s="763" customFormat="1" ht="18">
      <c r="A59" s="793">
        <v>252</v>
      </c>
      <c r="B59" s="793"/>
      <c r="C59" s="795" t="s">
        <v>341</v>
      </c>
      <c r="D59" s="796"/>
      <c r="E59" s="793"/>
      <c r="F59" s="589"/>
      <c r="G59" s="342"/>
      <c r="H59" s="793"/>
      <c r="I59" s="793"/>
      <c r="J59" s="342"/>
      <c r="K59" s="797"/>
      <c r="L59" s="999"/>
      <c r="M59" s="793"/>
    </row>
    <row r="60" spans="1:13" s="763" customFormat="1" ht="18">
      <c r="A60" s="793"/>
      <c r="B60" s="793"/>
      <c r="C60" s="795" t="s">
        <v>341</v>
      </c>
      <c r="D60" s="796"/>
      <c r="E60" s="793"/>
      <c r="F60" s="589"/>
      <c r="G60" s="342"/>
      <c r="H60" s="793"/>
      <c r="I60" s="793"/>
      <c r="J60" s="342"/>
      <c r="K60" s="797"/>
      <c r="L60" s="999"/>
      <c r="M60" s="793"/>
    </row>
    <row r="61" spans="1:13" s="763" customFormat="1" ht="18">
      <c r="A61" s="793"/>
      <c r="B61" s="793"/>
      <c r="C61" s="795" t="s">
        <v>341</v>
      </c>
      <c r="D61" s="796"/>
      <c r="E61" s="793"/>
      <c r="F61" s="589"/>
      <c r="G61" s="342"/>
      <c r="H61" s="793"/>
      <c r="I61" s="793"/>
      <c r="J61" s="342"/>
      <c r="K61" s="797"/>
      <c r="L61" s="999"/>
      <c r="M61" s="793"/>
    </row>
    <row r="62" spans="1:13" s="763" customFormat="1" ht="18">
      <c r="A62" s="793"/>
      <c r="B62" s="793"/>
      <c r="C62" s="795" t="s">
        <v>341</v>
      </c>
      <c r="D62" s="796"/>
      <c r="E62" s="793"/>
      <c r="F62" s="589"/>
      <c r="G62" s="342"/>
      <c r="H62" s="793"/>
      <c r="I62" s="793"/>
      <c r="J62" s="342"/>
      <c r="K62" s="797"/>
      <c r="L62" s="999"/>
      <c r="M62" s="793"/>
    </row>
    <row r="63" spans="1:13" s="763" customFormat="1" ht="18">
      <c r="A63" s="793"/>
      <c r="B63" s="793"/>
      <c r="C63" s="795"/>
      <c r="D63" s="796"/>
      <c r="E63" s="793"/>
      <c r="F63" s="589"/>
      <c r="G63" s="342"/>
      <c r="H63" s="793"/>
      <c r="I63" s="793"/>
      <c r="J63" s="342"/>
      <c r="K63" s="797"/>
      <c r="L63" s="999"/>
      <c r="M63" s="793"/>
    </row>
    <row r="64" spans="1:13" s="763" customFormat="1" ht="15">
      <c r="A64" s="793"/>
      <c r="B64" s="793"/>
      <c r="C64" s="801" t="s">
        <v>348</v>
      </c>
      <c r="D64" s="796"/>
      <c r="E64" s="793"/>
      <c r="F64" s="589"/>
      <c r="G64" s="342"/>
      <c r="H64" s="793"/>
      <c r="I64" s="793"/>
      <c r="J64" s="342"/>
      <c r="K64" s="797"/>
      <c r="L64" s="999"/>
      <c r="M64" s="793"/>
    </row>
    <row r="65" spans="1:13" s="763" customFormat="1" ht="18">
      <c r="A65" s="793"/>
      <c r="B65" s="793"/>
      <c r="C65" s="795" t="s">
        <v>361</v>
      </c>
      <c r="D65" s="793"/>
      <c r="E65" s="793"/>
      <c r="F65" s="589">
        <f>F64+F63+F62+F61+F60+F59+F58+F57+F56+F55+F54+F53+F52+F51</f>
        <v>0</v>
      </c>
      <c r="G65" s="342"/>
      <c r="H65" s="793"/>
      <c r="I65" s="793"/>
      <c r="J65" s="342"/>
      <c r="K65" s="797"/>
      <c r="L65" s="999"/>
      <c r="M65" s="947">
        <f>I47+H48+G49</f>
        <v>66177222.109999992</v>
      </c>
    </row>
    <row r="66" spans="1:13" s="80" customFormat="1" ht="23.25">
      <c r="A66" s="597"/>
      <c r="B66" s="594"/>
      <c r="C66" s="1213" t="s">
        <v>432</v>
      </c>
      <c r="D66" s="333"/>
      <c r="E66" s="334"/>
      <c r="F66" s="692"/>
      <c r="G66" s="335"/>
      <c r="H66" s="335"/>
      <c r="I66" s="335"/>
      <c r="J66" s="335"/>
      <c r="K66" s="337"/>
      <c r="L66" s="1111">
        <v>17503000</v>
      </c>
      <c r="M66" s="1113">
        <f>M65+L66</f>
        <v>83680222.109999985</v>
      </c>
    </row>
    <row r="67" spans="1:13" s="80" customFormat="1" ht="23.25">
      <c r="A67" s="328"/>
      <c r="B67" s="592" t="s">
        <v>172</v>
      </c>
      <c r="C67" s="1268" t="s">
        <v>266</v>
      </c>
      <c r="D67" s="328"/>
      <c r="E67" s="323" t="s">
        <v>321</v>
      </c>
      <c r="F67" s="323" t="s">
        <v>322</v>
      </c>
      <c r="G67" s="323" t="s">
        <v>322</v>
      </c>
      <c r="H67" s="323" t="s">
        <v>322</v>
      </c>
      <c r="I67" s="323" t="s">
        <v>322</v>
      </c>
      <c r="J67" s="323"/>
      <c r="K67" s="323"/>
      <c r="L67" s="997" t="s">
        <v>322</v>
      </c>
      <c r="M67" s="332"/>
    </row>
    <row r="68" spans="1:13" s="80" customFormat="1" ht="18">
      <c r="A68" s="227"/>
      <c r="B68" s="227"/>
      <c r="C68" s="324" t="s">
        <v>174</v>
      </c>
      <c r="D68" s="227"/>
      <c r="E68" s="227"/>
      <c r="F68" s="234"/>
      <c r="G68" s="227"/>
      <c r="H68" s="227"/>
      <c r="I68" s="227"/>
      <c r="J68" s="227"/>
      <c r="K68" s="227"/>
      <c r="L68" s="429"/>
      <c r="M68" s="227"/>
    </row>
    <row r="69" spans="1:13" s="80" customFormat="1" ht="18">
      <c r="A69" s="227"/>
      <c r="B69" s="227"/>
      <c r="C69" s="325" t="s">
        <v>175</v>
      </c>
      <c r="D69" s="227"/>
      <c r="E69" s="227"/>
      <c r="F69" s="234"/>
      <c r="G69" s="227"/>
      <c r="H69" s="227"/>
      <c r="I69" s="227"/>
      <c r="J69" s="227"/>
      <c r="K69" s="227"/>
      <c r="L69" s="429"/>
      <c r="M69" s="227"/>
    </row>
    <row r="70" spans="1:13" s="80" customFormat="1" ht="18">
      <c r="A70" s="227"/>
      <c r="B70" s="227"/>
      <c r="C70" s="326" t="s">
        <v>176</v>
      </c>
      <c r="D70" s="227"/>
      <c r="E70" s="227"/>
      <c r="F70" s="234"/>
      <c r="G70" s="227"/>
      <c r="H70" s="227"/>
      <c r="I70" s="227" t="s">
        <v>325</v>
      </c>
      <c r="J70" s="227"/>
      <c r="K70" s="227"/>
      <c r="L70" s="429"/>
      <c r="M70" s="227"/>
    </row>
    <row r="71" spans="1:13" s="80" customFormat="1" ht="18">
      <c r="A71" s="227"/>
      <c r="B71" s="227"/>
      <c r="C71" s="326" t="s">
        <v>177</v>
      </c>
      <c r="D71" s="227"/>
      <c r="E71" s="227"/>
      <c r="F71" s="234"/>
      <c r="G71" s="227"/>
      <c r="H71" s="343">
        <v>78507.399999999994</v>
      </c>
      <c r="I71" s="227"/>
      <c r="J71" s="227"/>
      <c r="K71" s="343"/>
      <c r="L71" s="429"/>
      <c r="M71" s="227"/>
    </row>
    <row r="72" spans="1:13" s="80" customFormat="1" ht="18">
      <c r="A72" s="227"/>
      <c r="B72" s="227"/>
      <c r="C72" s="217" t="s">
        <v>327</v>
      </c>
      <c r="D72" s="227"/>
      <c r="E72" s="227"/>
      <c r="F72" s="234"/>
      <c r="G72" s="343"/>
      <c r="H72" s="570"/>
      <c r="I72" s="227"/>
      <c r="J72" s="343"/>
      <c r="K72" s="227"/>
      <c r="L72" s="998"/>
      <c r="M72" s="227"/>
    </row>
    <row r="73" spans="1:13" s="80" customFormat="1" ht="18">
      <c r="A73" s="227"/>
      <c r="B73" s="227"/>
      <c r="C73" s="217"/>
      <c r="D73" s="227"/>
      <c r="E73" s="227"/>
      <c r="F73" s="234"/>
      <c r="G73" s="343"/>
      <c r="H73" s="227"/>
      <c r="I73" s="227"/>
      <c r="J73" s="343"/>
      <c r="K73" s="429"/>
      <c r="L73" s="998"/>
      <c r="M73" s="227"/>
    </row>
    <row r="74" spans="1:13" s="763" customFormat="1" ht="18">
      <c r="A74" s="763">
        <v>125</v>
      </c>
      <c r="B74" s="793"/>
      <c r="C74" s="795" t="s">
        <v>341</v>
      </c>
      <c r="D74" s="1286" t="s">
        <v>446</v>
      </c>
      <c r="E74" s="947">
        <v>18000</v>
      </c>
      <c r="F74" s="589"/>
      <c r="G74" s="342"/>
      <c r="H74" s="793"/>
      <c r="I74" s="793"/>
      <c r="J74" s="342"/>
      <c r="K74" s="797"/>
      <c r="L74" s="999"/>
      <c r="M74" s="793"/>
    </row>
    <row r="75" spans="1:13" s="763" customFormat="1" ht="18">
      <c r="A75" s="793">
        <v>126</v>
      </c>
      <c r="B75" s="793"/>
      <c r="C75" s="795" t="s">
        <v>341</v>
      </c>
      <c r="D75" s="1286" t="s">
        <v>447</v>
      </c>
      <c r="E75" s="947">
        <v>8000</v>
      </c>
      <c r="F75" s="589"/>
      <c r="G75" s="342"/>
      <c r="H75" s="793"/>
      <c r="I75" s="793"/>
      <c r="J75" s="342"/>
      <c r="K75" s="797"/>
      <c r="L75" s="999"/>
      <c r="M75" s="793"/>
    </row>
    <row r="76" spans="1:13" s="763" customFormat="1" ht="18">
      <c r="A76" s="793">
        <v>127</v>
      </c>
      <c r="B76" s="793"/>
      <c r="C76" s="795" t="s">
        <v>341</v>
      </c>
      <c r="D76" s="1286" t="s">
        <v>447</v>
      </c>
      <c r="E76" s="947">
        <v>5000</v>
      </c>
      <c r="F76" s="589"/>
      <c r="G76" s="342"/>
      <c r="H76" s="793"/>
      <c r="I76" s="793"/>
      <c r="J76" s="342"/>
      <c r="K76" s="797"/>
      <c r="L76" s="999"/>
      <c r="M76" s="793"/>
    </row>
    <row r="77" spans="1:13" s="763" customFormat="1" ht="18">
      <c r="A77" s="793">
        <v>128</v>
      </c>
      <c r="B77" s="793"/>
      <c r="C77" s="795" t="s">
        <v>341</v>
      </c>
      <c r="D77" s="1286" t="s">
        <v>446</v>
      </c>
      <c r="E77" s="947">
        <v>1030500</v>
      </c>
      <c r="F77" s="589"/>
      <c r="G77" s="342"/>
      <c r="H77" s="793"/>
      <c r="I77" s="793"/>
      <c r="J77" s="342"/>
      <c r="K77" s="797"/>
      <c r="L77" s="999"/>
      <c r="M77" s="793"/>
    </row>
    <row r="78" spans="1:13" s="763" customFormat="1" ht="18">
      <c r="A78" s="793"/>
      <c r="B78" s="793"/>
      <c r="C78" s="795" t="s">
        <v>341</v>
      </c>
      <c r="D78" s="1286" t="s">
        <v>451</v>
      </c>
      <c r="E78" s="947">
        <v>12000</v>
      </c>
      <c r="F78" s="589"/>
      <c r="G78" s="342"/>
      <c r="H78" s="793"/>
      <c r="I78" s="793"/>
      <c r="J78" s="342"/>
      <c r="K78" s="797"/>
      <c r="L78" s="999"/>
      <c r="M78" s="793"/>
    </row>
    <row r="79" spans="1:13" s="763" customFormat="1" ht="18">
      <c r="A79" s="793"/>
      <c r="B79" s="793"/>
      <c r="C79" s="795" t="s">
        <v>341</v>
      </c>
      <c r="D79" s="796"/>
      <c r="E79" s="793"/>
      <c r="F79" s="589"/>
      <c r="G79" s="342"/>
      <c r="H79" s="793"/>
      <c r="I79" s="793"/>
      <c r="J79" s="342"/>
      <c r="K79" s="797"/>
      <c r="L79" s="999"/>
      <c r="M79" s="793"/>
    </row>
    <row r="80" spans="1:13" s="763" customFormat="1" ht="18">
      <c r="A80" s="793"/>
      <c r="B80" s="793"/>
      <c r="C80" s="795" t="s">
        <v>341</v>
      </c>
      <c r="D80" s="796"/>
      <c r="E80" s="793"/>
      <c r="F80" s="589"/>
      <c r="G80" s="342"/>
      <c r="H80" s="793"/>
      <c r="I80" s="793"/>
      <c r="J80" s="342"/>
      <c r="K80" s="797"/>
      <c r="L80" s="999"/>
      <c r="M80" s="793"/>
    </row>
    <row r="81" spans="1:20" s="763" customFormat="1" ht="18">
      <c r="A81" s="793"/>
      <c r="B81" s="793"/>
      <c r="C81" s="795" t="s">
        <v>341</v>
      </c>
      <c r="D81" s="796"/>
      <c r="E81" s="793"/>
      <c r="F81" s="589"/>
      <c r="G81" s="342"/>
      <c r="H81" s="793"/>
      <c r="I81" s="793"/>
      <c r="J81" s="342"/>
      <c r="K81" s="797"/>
      <c r="L81" s="999"/>
      <c r="M81" s="793"/>
    </row>
    <row r="82" spans="1:20" s="763" customFormat="1" ht="18">
      <c r="A82" s="793"/>
      <c r="B82" s="793"/>
      <c r="C82" s="795" t="s">
        <v>341</v>
      </c>
      <c r="D82" s="796"/>
      <c r="E82" s="793"/>
      <c r="F82" s="589"/>
      <c r="G82" s="342"/>
      <c r="H82" s="793"/>
      <c r="I82" s="793"/>
      <c r="J82" s="342"/>
      <c r="K82" s="797"/>
      <c r="L82" s="999"/>
      <c r="M82" s="793"/>
    </row>
    <row r="83" spans="1:20" s="763" customFormat="1" ht="18">
      <c r="A83" s="793"/>
      <c r="B83" s="793"/>
      <c r="C83" s="795" t="s">
        <v>341</v>
      </c>
      <c r="D83" s="796"/>
      <c r="E83" s="793"/>
      <c r="F83" s="589"/>
      <c r="G83" s="342"/>
      <c r="H83" s="793"/>
      <c r="I83" s="793"/>
      <c r="J83" s="342"/>
      <c r="K83" s="797"/>
      <c r="L83" s="999"/>
      <c r="M83" s="793"/>
    </row>
    <row r="84" spans="1:20" s="763" customFormat="1" ht="18">
      <c r="A84" s="793"/>
      <c r="B84" s="793"/>
      <c r="C84" s="795" t="s">
        <v>341</v>
      </c>
      <c r="D84" s="796"/>
      <c r="E84" s="793"/>
      <c r="F84" s="589"/>
      <c r="G84" s="342"/>
      <c r="H84" s="793"/>
      <c r="I84" s="793"/>
      <c r="J84" s="342"/>
      <c r="K84" s="797"/>
      <c r="L84" s="999"/>
      <c r="M84" s="793"/>
    </row>
    <row r="85" spans="1:20" s="763" customFormat="1" ht="18">
      <c r="A85" s="793"/>
      <c r="B85" s="793"/>
      <c r="C85" s="795" t="s">
        <v>341</v>
      </c>
      <c r="D85" s="796"/>
      <c r="E85" s="793"/>
      <c r="F85" s="589"/>
      <c r="G85" s="342"/>
      <c r="H85" s="793"/>
      <c r="I85" s="793"/>
      <c r="J85" s="342"/>
      <c r="K85" s="797"/>
      <c r="L85" s="999"/>
      <c r="M85" s="793"/>
    </row>
    <row r="86" spans="1:20" s="763" customFormat="1" ht="18.75" thickBot="1">
      <c r="A86" s="798"/>
      <c r="B86" s="798"/>
      <c r="C86" s="1248"/>
      <c r="D86" s="1249"/>
      <c r="E86" s="798"/>
      <c r="F86" s="1250"/>
      <c r="G86" s="1251"/>
      <c r="H86" s="798"/>
      <c r="I86" s="798"/>
      <c r="J86" s="1251"/>
      <c r="K86" s="999"/>
      <c r="L86" s="999"/>
      <c r="M86" s="798"/>
    </row>
    <row r="87" spans="1:20" s="1266" customFormat="1" ht="15">
      <c r="A87" s="1258"/>
      <c r="B87" s="1259"/>
      <c r="C87" s="1260" t="s">
        <v>348</v>
      </c>
      <c r="D87" s="1261"/>
      <c r="E87" s="1259"/>
      <c r="F87" s="1262"/>
      <c r="G87" s="1263"/>
      <c r="H87" s="1259"/>
      <c r="I87" s="1259"/>
      <c r="J87" s="1263"/>
      <c r="K87" s="1264"/>
      <c r="L87" s="1265"/>
      <c r="M87" s="1259"/>
    </row>
    <row r="88" spans="1:20" s="395" customFormat="1" ht="18">
      <c r="A88" s="948"/>
      <c r="B88" s="793"/>
      <c r="C88" s="1214" t="s">
        <v>361</v>
      </c>
      <c r="D88" s="793"/>
      <c r="E88" s="947">
        <v>1073500</v>
      </c>
      <c r="F88" s="589">
        <f>F74+F75+F76+F77+F78+F79+F80+F81+F82+F83+F84+F85</f>
        <v>0</v>
      </c>
      <c r="G88" s="342"/>
      <c r="H88" s="793"/>
      <c r="I88" s="793"/>
      <c r="J88" s="342"/>
      <c r="K88" s="797"/>
      <c r="L88" s="999"/>
      <c r="M88" s="1295"/>
      <c r="N88" s="1300" t="s">
        <v>454</v>
      </c>
      <c r="O88" s="395" t="s">
        <v>455</v>
      </c>
    </row>
    <row r="89" spans="1:20" s="395" customFormat="1" ht="18">
      <c r="A89" s="948"/>
      <c r="B89" s="793"/>
      <c r="C89" s="1215" t="s">
        <v>433</v>
      </c>
      <c r="D89" s="348"/>
      <c r="E89" s="947">
        <v>0</v>
      </c>
      <c r="F89" s="589"/>
      <c r="G89" s="342"/>
      <c r="H89" s="342"/>
      <c r="I89" s="342"/>
      <c r="J89" s="342"/>
      <c r="K89" s="802"/>
      <c r="L89" s="999"/>
      <c r="M89" s="946">
        <v>21510000</v>
      </c>
      <c r="N89" s="1299">
        <f>M89+M90</f>
        <v>21588507.399999999</v>
      </c>
      <c r="O89" s="1296">
        <f>N89-E88</f>
        <v>20515007.399999999</v>
      </c>
      <c r="P89" s="1298">
        <f>M89-E88</f>
        <v>20436500</v>
      </c>
      <c r="Q89" s="1297" t="s">
        <v>456</v>
      </c>
      <c r="R89" s="1297"/>
      <c r="S89" s="1297"/>
      <c r="T89" s="1297"/>
    </row>
    <row r="90" spans="1:20" s="395" customFormat="1" ht="18">
      <c r="A90" s="948"/>
      <c r="B90" s="793"/>
      <c r="C90" s="1215" t="s">
        <v>452</v>
      </c>
      <c r="D90" s="793"/>
      <c r="E90" s="793"/>
      <c r="F90" s="793"/>
      <c r="G90" s="793"/>
      <c r="H90" s="793">
        <v>2.5</v>
      </c>
      <c r="I90" s="793"/>
      <c r="J90" s="793"/>
      <c r="K90" s="793"/>
      <c r="L90" s="1001"/>
      <c r="M90" s="946">
        <f>H71</f>
        <v>78507.399999999994</v>
      </c>
      <c r="N90" s="1002" t="s">
        <v>364</v>
      </c>
      <c r="O90" s="793"/>
    </row>
    <row r="91" spans="1:20" s="1257" customFormat="1" ht="18.75" thickBot="1">
      <c r="A91" s="1267"/>
      <c r="B91" s="1252"/>
      <c r="C91" s="1253" t="s">
        <v>453</v>
      </c>
      <c r="D91" s="1252"/>
      <c r="E91" s="1252"/>
      <c r="F91" s="1252"/>
      <c r="G91" s="1252"/>
      <c r="H91" s="1252"/>
      <c r="I91" s="1252"/>
      <c r="J91" s="1252">
        <v>2.5</v>
      </c>
      <c r="K91" s="1252"/>
      <c r="L91" s="1254"/>
      <c r="M91" s="1255"/>
      <c r="N91" s="1256" t="s">
        <v>364</v>
      </c>
      <c r="O91" s="1252"/>
    </row>
    <row r="92" spans="1:20" s="80" customFormat="1" ht="23.25">
      <c r="A92" s="328"/>
      <c r="B92" s="592" t="s">
        <v>172</v>
      </c>
      <c r="C92" s="1268" t="s">
        <v>462</v>
      </c>
      <c r="D92" s="328"/>
      <c r="E92" s="323" t="s">
        <v>321</v>
      </c>
      <c r="F92" s="323" t="s">
        <v>322</v>
      </c>
      <c r="G92" s="323" t="s">
        <v>322</v>
      </c>
      <c r="H92" s="323" t="s">
        <v>322</v>
      </c>
      <c r="I92" s="323" t="s">
        <v>322</v>
      </c>
      <c r="J92" s="323"/>
      <c r="K92" s="323"/>
      <c r="L92" s="997" t="s">
        <v>322</v>
      </c>
      <c r="M92" s="332"/>
    </row>
    <row r="93" spans="1:20" s="80" customFormat="1" ht="18">
      <c r="A93" s="227"/>
      <c r="B93" s="227"/>
      <c r="C93" s="324" t="s">
        <v>174</v>
      </c>
      <c r="D93" s="227"/>
      <c r="E93" s="227"/>
      <c r="F93" s="234"/>
      <c r="G93" s="227"/>
      <c r="H93" s="227"/>
      <c r="I93" s="227"/>
      <c r="J93" s="227"/>
      <c r="K93" s="227"/>
      <c r="L93" s="429"/>
      <c r="M93" s="227"/>
    </row>
    <row r="94" spans="1:20" s="80" customFormat="1" ht="18">
      <c r="A94" s="227"/>
      <c r="B94" s="227"/>
      <c r="C94" s="325" t="s">
        <v>175</v>
      </c>
      <c r="D94" s="227"/>
      <c r="E94" s="227"/>
      <c r="F94" s="234"/>
      <c r="G94" s="227"/>
      <c r="H94" s="227"/>
      <c r="I94" s="227"/>
      <c r="J94" s="227"/>
      <c r="K94" s="227"/>
      <c r="L94" s="429"/>
      <c r="M94" s="227"/>
    </row>
    <row r="95" spans="1:20" s="80" customFormat="1" ht="18">
      <c r="A95" s="227"/>
      <c r="B95" s="227"/>
      <c r="C95" s="326" t="s">
        <v>176</v>
      </c>
      <c r="D95" s="227"/>
      <c r="E95" s="227"/>
      <c r="F95" s="234"/>
      <c r="G95" s="227"/>
      <c r="H95" s="227"/>
      <c r="I95" s="227" t="s">
        <v>325</v>
      </c>
      <c r="J95" s="227"/>
      <c r="K95" s="227"/>
      <c r="L95" s="429"/>
      <c r="M95" s="227"/>
    </row>
    <row r="96" spans="1:20" s="80" customFormat="1" ht="18">
      <c r="A96" s="227"/>
      <c r="B96" s="227"/>
      <c r="C96" s="326" t="s">
        <v>177</v>
      </c>
      <c r="D96" s="227"/>
      <c r="E96" s="227"/>
      <c r="F96" s="234"/>
      <c r="G96" s="227"/>
      <c r="H96" s="343"/>
      <c r="I96" s="227"/>
      <c r="J96" s="227"/>
      <c r="K96" s="343"/>
      <c r="L96" s="429"/>
      <c r="M96" s="227"/>
    </row>
    <row r="97" spans="1:13" s="80" customFormat="1" ht="18">
      <c r="A97" s="227"/>
      <c r="B97" s="227"/>
      <c r="C97" s="217" t="s">
        <v>327</v>
      </c>
      <c r="D97" s="227"/>
      <c r="E97" s="227"/>
      <c r="F97" s="234"/>
      <c r="G97" s="343"/>
      <c r="H97" s="570"/>
      <c r="I97" s="227"/>
      <c r="J97" s="343"/>
      <c r="K97" s="227"/>
      <c r="L97" s="998"/>
      <c r="M97" s="227"/>
    </row>
    <row r="98" spans="1:13" s="80" customFormat="1" ht="18">
      <c r="A98" s="227"/>
      <c r="B98" s="227"/>
      <c r="C98" s="217"/>
      <c r="D98" s="227"/>
      <c r="E98" s="227"/>
      <c r="F98" s="234"/>
      <c r="G98" s="343"/>
      <c r="H98" s="227"/>
      <c r="I98" s="227"/>
      <c r="J98" s="343"/>
      <c r="K98" s="429"/>
      <c r="L98" s="998"/>
      <c r="M98" s="227"/>
    </row>
    <row r="99" spans="1:13" s="763" customFormat="1" ht="18">
      <c r="A99" s="763">
        <v>147</v>
      </c>
      <c r="B99" s="793"/>
      <c r="C99" s="795" t="s">
        <v>341</v>
      </c>
      <c r="D99" s="1286" t="s">
        <v>461</v>
      </c>
      <c r="E99" s="996">
        <v>10000</v>
      </c>
      <c r="F99" s="589"/>
      <c r="G99" s="342"/>
      <c r="H99" s="793"/>
      <c r="I99" s="793"/>
      <c r="J99" s="342"/>
      <c r="K99" s="797"/>
      <c r="L99" s="999"/>
      <c r="M99" s="793"/>
    </row>
    <row r="100" spans="1:13" s="763" customFormat="1" ht="18">
      <c r="A100" s="793">
        <v>149</v>
      </c>
      <c r="B100" s="793"/>
      <c r="C100" s="795" t="s">
        <v>341</v>
      </c>
      <c r="D100" s="1286" t="s">
        <v>461</v>
      </c>
      <c r="E100" s="996">
        <v>12000</v>
      </c>
      <c r="F100" s="589"/>
      <c r="G100" s="342"/>
      <c r="H100" s="793"/>
      <c r="I100" s="793"/>
      <c r="J100" s="342"/>
      <c r="K100" s="797"/>
      <c r="L100" s="999"/>
      <c r="M100" s="793"/>
    </row>
    <row r="101" spans="1:13" s="763" customFormat="1" ht="18">
      <c r="A101" s="793">
        <v>150</v>
      </c>
      <c r="B101" s="793"/>
      <c r="C101" s="795" t="s">
        <v>341</v>
      </c>
      <c r="D101" s="1286" t="s">
        <v>461</v>
      </c>
      <c r="E101" s="996">
        <v>10000</v>
      </c>
      <c r="F101" s="589"/>
      <c r="G101" s="342"/>
      <c r="H101" s="793"/>
      <c r="I101" s="793"/>
      <c r="J101" s="342"/>
      <c r="K101" s="797"/>
      <c r="L101" s="999"/>
      <c r="M101" s="793"/>
    </row>
    <row r="102" spans="1:13" s="763" customFormat="1" ht="18">
      <c r="A102" s="793">
        <v>151</v>
      </c>
      <c r="B102" s="793"/>
      <c r="C102" s="795" t="s">
        <v>341</v>
      </c>
      <c r="D102" s="1286" t="s">
        <v>461</v>
      </c>
      <c r="E102" s="996">
        <v>120000</v>
      </c>
      <c r="F102" s="589"/>
      <c r="G102" s="342"/>
      <c r="H102" s="793"/>
      <c r="I102" s="793"/>
      <c r="J102" s="342"/>
      <c r="K102" s="797"/>
      <c r="L102" s="999"/>
      <c r="M102" s="793"/>
    </row>
    <row r="103" spans="1:13" s="763" customFormat="1" ht="18">
      <c r="A103" s="793">
        <v>152</v>
      </c>
      <c r="B103" s="793"/>
      <c r="C103" s="795" t="s">
        <v>341</v>
      </c>
      <c r="D103" s="1286" t="s">
        <v>461</v>
      </c>
      <c r="E103" s="996">
        <v>35000</v>
      </c>
      <c r="F103" s="589"/>
      <c r="G103" s="342"/>
      <c r="H103" s="793"/>
      <c r="I103" s="793"/>
      <c r="J103" s="342"/>
      <c r="K103" s="797"/>
      <c r="L103" s="999"/>
      <c r="M103" s="793"/>
    </row>
    <row r="104" spans="1:13" s="763" customFormat="1" ht="18">
      <c r="A104" s="793">
        <v>153</v>
      </c>
      <c r="B104" s="793"/>
      <c r="C104" s="795" t="s">
        <v>341</v>
      </c>
      <c r="D104" s="1286" t="s">
        <v>461</v>
      </c>
      <c r="E104" s="996">
        <v>14000</v>
      </c>
      <c r="F104" s="589"/>
      <c r="G104" s="342"/>
      <c r="H104" s="793"/>
      <c r="I104" s="793"/>
      <c r="J104" s="342"/>
      <c r="K104" s="797"/>
      <c r="L104" s="999"/>
      <c r="M104" s="793"/>
    </row>
    <row r="105" spans="1:13" s="763" customFormat="1" ht="18">
      <c r="A105" s="793"/>
      <c r="B105" s="793"/>
      <c r="C105" s="795" t="s">
        <v>341</v>
      </c>
      <c r="D105" s="796" t="s">
        <v>466</v>
      </c>
      <c r="E105" s="996">
        <v>15000</v>
      </c>
      <c r="F105" s="589"/>
      <c r="G105" s="342"/>
      <c r="H105" s="793"/>
      <c r="I105" s="793"/>
      <c r="J105" s="342"/>
      <c r="K105" s="797"/>
      <c r="L105" s="999"/>
      <c r="M105" s="793"/>
    </row>
    <row r="106" spans="1:13" s="763" customFormat="1" ht="18">
      <c r="A106" s="793"/>
      <c r="B106" s="793"/>
      <c r="C106" s="795" t="s">
        <v>341</v>
      </c>
      <c r="D106" s="796" t="s">
        <v>466</v>
      </c>
      <c r="E106" s="996">
        <v>15000</v>
      </c>
      <c r="F106" s="589"/>
      <c r="G106" s="342"/>
      <c r="H106" s="793"/>
      <c r="I106" s="793"/>
      <c r="J106" s="342"/>
      <c r="K106" s="797"/>
      <c r="L106" s="999"/>
      <c r="M106" s="793"/>
    </row>
    <row r="107" spans="1:13" s="763" customFormat="1" ht="18">
      <c r="A107" s="793"/>
      <c r="B107" s="793"/>
      <c r="C107" s="795" t="s">
        <v>341</v>
      </c>
      <c r="D107" s="796" t="s">
        <v>466</v>
      </c>
      <c r="E107" s="996">
        <v>15000</v>
      </c>
      <c r="F107" s="589"/>
      <c r="G107" s="342"/>
      <c r="H107" s="793"/>
      <c r="I107" s="793"/>
      <c r="J107" s="342"/>
      <c r="K107" s="797"/>
      <c r="L107" s="999"/>
      <c r="M107" s="793"/>
    </row>
    <row r="108" spans="1:13" s="763" customFormat="1" ht="18">
      <c r="A108" s="793"/>
      <c r="B108" s="793"/>
      <c r="C108" s="795" t="s">
        <v>341</v>
      </c>
      <c r="D108" s="796"/>
      <c r="E108" s="947"/>
      <c r="F108" s="589"/>
      <c r="G108" s="342"/>
      <c r="H108" s="793"/>
      <c r="I108" s="793"/>
      <c r="J108" s="342"/>
      <c r="K108" s="797"/>
      <c r="L108" s="999"/>
      <c r="M108" s="793"/>
    </row>
    <row r="109" spans="1:13" s="763" customFormat="1" ht="18">
      <c r="A109" s="793"/>
      <c r="B109" s="793"/>
      <c r="C109" s="795" t="s">
        <v>341</v>
      </c>
      <c r="D109" s="796"/>
      <c r="E109" s="793"/>
      <c r="F109" s="589"/>
      <c r="G109" s="342"/>
      <c r="H109" s="793"/>
      <c r="I109" s="793"/>
      <c r="J109" s="342"/>
      <c r="K109" s="797"/>
      <c r="L109" s="999"/>
      <c r="M109" s="793"/>
    </row>
    <row r="110" spans="1:13" s="763" customFormat="1" ht="18">
      <c r="A110" s="793"/>
      <c r="B110" s="793"/>
      <c r="C110" s="795" t="s">
        <v>341</v>
      </c>
      <c r="D110" s="796"/>
      <c r="E110" s="793"/>
      <c r="F110" s="589"/>
      <c r="G110" s="342"/>
      <c r="H110" s="793"/>
      <c r="I110" s="793"/>
      <c r="J110" s="342"/>
      <c r="K110" s="797"/>
      <c r="L110" s="999"/>
      <c r="M110" s="793"/>
    </row>
    <row r="111" spans="1:13" s="763" customFormat="1" ht="18.75" thickBot="1">
      <c r="A111" s="798"/>
      <c r="B111" s="798"/>
      <c r="C111" s="1248"/>
      <c r="D111" s="1249"/>
      <c r="E111" s="798"/>
      <c r="F111" s="1250"/>
      <c r="G111" s="1251"/>
      <c r="H111" s="798"/>
      <c r="I111" s="798"/>
      <c r="J111" s="1251"/>
      <c r="K111" s="999"/>
      <c r="L111" s="999"/>
      <c r="M111" s="798"/>
    </row>
    <row r="112" spans="1:13" s="1266" customFormat="1" ht="15">
      <c r="A112" s="1258"/>
      <c r="B112" s="1259"/>
      <c r="C112" s="1260" t="s">
        <v>348</v>
      </c>
      <c r="D112" s="1261"/>
      <c r="E112" s="1259"/>
      <c r="F112" s="1262"/>
      <c r="G112" s="1263"/>
      <c r="H112" s="1259"/>
      <c r="I112" s="1259"/>
      <c r="J112" s="1263"/>
      <c r="K112" s="1264"/>
      <c r="L112" s="1265"/>
      <c r="M112" s="1259"/>
    </row>
    <row r="113" spans="1:20" s="395" customFormat="1" ht="18">
      <c r="A113" s="948"/>
      <c r="B113" s="793"/>
      <c r="C113" s="1214" t="s">
        <v>361</v>
      </c>
      <c r="D113" s="793"/>
      <c r="E113" s="947">
        <f>E99+E100+E101+E102+E103+E104+E105+E106+E107</f>
        <v>246000</v>
      </c>
      <c r="F113" s="589">
        <f>F99+F100+F101+F102+F103+F104+F105+F106+F107+F108+F109+F110</f>
        <v>0</v>
      </c>
      <c r="G113" s="342"/>
      <c r="H113" s="793"/>
      <c r="I113" s="793"/>
      <c r="J113" s="342"/>
      <c r="K113" s="797"/>
      <c r="L113" s="999"/>
      <c r="M113" s="1295"/>
      <c r="N113" s="1300" t="s">
        <v>454</v>
      </c>
      <c r="O113" s="395" t="s">
        <v>455</v>
      </c>
    </row>
    <row r="114" spans="1:20" s="395" customFormat="1" ht="18">
      <c r="A114" s="948"/>
      <c r="B114" s="793"/>
      <c r="C114" s="1215" t="s">
        <v>433</v>
      </c>
      <c r="D114" s="348"/>
      <c r="E114" s="947"/>
      <c r="F114" s="589"/>
      <c r="G114" s="342"/>
      <c r="H114" s="342"/>
      <c r="I114" s="342"/>
      <c r="J114" s="342"/>
      <c r="K114" s="802"/>
      <c r="L114" s="999"/>
      <c r="M114" s="946"/>
      <c r="N114" s="1299">
        <f>M114+M115</f>
        <v>0</v>
      </c>
      <c r="O114" s="1296">
        <f>N114-E113</f>
        <v>-246000</v>
      </c>
      <c r="P114" s="1298">
        <f>M114-E113</f>
        <v>-246000</v>
      </c>
      <c r="Q114" s="1297" t="s">
        <v>456</v>
      </c>
      <c r="R114" s="1297"/>
      <c r="S114" s="1297"/>
      <c r="T114" s="1297"/>
    </row>
    <row r="115" spans="1:20" s="395" customFormat="1" ht="18">
      <c r="A115" s="948"/>
      <c r="B115" s="793"/>
      <c r="C115" s="1215" t="s">
        <v>452</v>
      </c>
      <c r="D115" s="793"/>
      <c r="E115" s="793"/>
      <c r="F115" s="793"/>
      <c r="G115" s="793"/>
      <c r="H115" s="793">
        <v>2.5</v>
      </c>
      <c r="I115" s="793"/>
      <c r="J115" s="793"/>
      <c r="K115" s="793"/>
      <c r="L115" s="1001"/>
      <c r="M115" s="946"/>
      <c r="N115" s="1002" t="s">
        <v>364</v>
      </c>
      <c r="O115" s="793"/>
    </row>
    <row r="116" spans="1:20" s="1257" customFormat="1" ht="18.75" thickBot="1">
      <c r="A116" s="1267"/>
      <c r="B116" s="1252"/>
      <c r="C116" s="1253" t="s">
        <v>453</v>
      </c>
      <c r="D116" s="1252"/>
      <c r="E116" s="1252"/>
      <c r="F116" s="1252"/>
      <c r="G116" s="1252"/>
      <c r="H116" s="1252"/>
      <c r="I116" s="1252"/>
      <c r="J116" s="1252">
        <v>2.5</v>
      </c>
      <c r="K116" s="1252"/>
      <c r="L116" s="1254"/>
      <c r="M116" s="1255"/>
      <c r="N116" s="1256" t="s">
        <v>364</v>
      </c>
      <c r="O116" s="1252"/>
    </row>
  </sheetData>
  <mergeCells count="2">
    <mergeCell ref="A1:A3"/>
    <mergeCell ref="N3:P3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9" sqref="H19:H22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Shpenzime page</vt:lpstr>
      <vt:lpstr>Buxheti 2021</vt:lpstr>
      <vt:lpstr>Detajimi i planit te shpenzimev</vt:lpstr>
      <vt:lpstr>Shpenzime Operative DPPI</vt:lpstr>
      <vt:lpstr>Te Ardhura</vt:lpstr>
      <vt:lpstr>Sheet1</vt:lpstr>
    </vt:vector>
  </TitlesOfParts>
  <Company>BASTARDS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n0ak95</dc:creator>
  <cp:lastModifiedBy>inastefa_2</cp:lastModifiedBy>
  <cp:lastPrinted>2021-07-05T10:02:16Z</cp:lastPrinted>
  <dcterms:created xsi:type="dcterms:W3CDTF">2015-02-01T13:53:34Z</dcterms:created>
  <dcterms:modified xsi:type="dcterms:W3CDTF">2021-07-06T08:22:40Z</dcterms:modified>
</cp:coreProperties>
</file>